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730" windowHeight="11760"/>
  </bookViews>
  <sheets>
    <sheet name="05.03.2021" sheetId="5" r:id="rId1"/>
    <sheet name="01.01.2021" sheetId="4" r:id="rId2"/>
    <sheet name="звіт з 01.01.2020" sheetId="3" state="hidden" r:id="rId3"/>
  </sheets>
  <externalReferences>
    <externalReference r:id="rId4"/>
  </externalReferences>
  <definedNames>
    <definedName name="_xlnm.Print_Area" localSheetId="2">'звіт з 01.01.2020'!$A$1:$M$75</definedName>
  </definedNames>
  <calcPr calcId="125725"/>
</workbook>
</file>

<file path=xl/calcChain.xml><?xml version="1.0" encoding="utf-8"?>
<calcChain xmlns="http://schemas.openxmlformats.org/spreadsheetml/2006/main">
  <c r="F80" i="5"/>
  <c r="F88"/>
  <c r="F90" s="1"/>
  <c r="D46"/>
  <c r="D45"/>
  <c r="D58"/>
  <c r="F101"/>
  <c r="G103" l="1"/>
  <c r="G101"/>
  <c r="G99"/>
  <c r="F95" l="1"/>
  <c r="G97"/>
  <c r="G94"/>
  <c r="G92"/>
  <c r="G90"/>
  <c r="G88"/>
  <c r="G86" s="1"/>
  <c r="F86"/>
  <c r="G80"/>
  <c r="F84"/>
  <c r="G84" s="1"/>
  <c r="G73"/>
  <c r="F71"/>
  <c r="F75" s="1"/>
  <c r="G75" s="1"/>
  <c r="G69"/>
  <c r="G68"/>
  <c r="F66"/>
  <c r="D59"/>
  <c r="E58"/>
  <c r="E59" s="1"/>
  <c r="E46" i="4"/>
  <c r="G89"/>
  <c r="G87"/>
  <c r="G85"/>
  <c r="G83"/>
  <c r="F102"/>
  <c r="F92"/>
  <c r="G152"/>
  <c r="G150"/>
  <c r="G149"/>
  <c r="F147"/>
  <c r="G147" s="1"/>
  <c r="G146"/>
  <c r="G144"/>
  <c r="G142"/>
  <c r="F142"/>
  <c r="D54"/>
  <c r="E54"/>
  <c r="F131"/>
  <c r="G141"/>
  <c r="G139"/>
  <c r="G138"/>
  <c r="G135"/>
  <c r="G133"/>
  <c r="G131" s="1"/>
  <c r="F136"/>
  <c r="G136" s="1"/>
  <c r="F113"/>
  <c r="F115" s="1"/>
  <c r="G115" s="1"/>
  <c r="G108"/>
  <c r="G104"/>
  <c r="G102"/>
  <c r="F100"/>
  <c r="G100" s="1"/>
  <c r="F106"/>
  <c r="G106" s="1"/>
  <c r="F76"/>
  <c r="F71"/>
  <c r="F70" s="1"/>
  <c r="G70" s="1"/>
  <c r="F120"/>
  <c r="D53"/>
  <c r="E53" s="1"/>
  <c r="F125"/>
  <c r="G125" s="1"/>
  <c r="G130"/>
  <c r="G128"/>
  <c r="G127"/>
  <c r="G124"/>
  <c r="G122"/>
  <c r="G117"/>
  <c r="G94"/>
  <c r="G76"/>
  <c r="G74"/>
  <c r="G73"/>
  <c r="F96"/>
  <c r="G96" s="1"/>
  <c r="F80"/>
  <c r="G80" s="1"/>
  <c r="G78"/>
  <c r="D55"/>
  <c r="F90"/>
  <c r="G90"/>
  <c r="G92"/>
  <c r="G71"/>
  <c r="F98"/>
  <c r="G98" s="1"/>
  <c r="F111"/>
  <c r="D52" s="1"/>
  <c r="E52" s="1"/>
  <c r="G113"/>
  <c r="D49"/>
  <c r="D48"/>
  <c r="E48" s="1"/>
  <c r="E63"/>
  <c r="E64" s="1"/>
  <c r="D64"/>
  <c r="G120"/>
  <c r="E49"/>
  <c r="D47"/>
  <c r="E47"/>
  <c r="G66" i="5" l="1"/>
  <c r="D48"/>
  <c r="E48" s="1"/>
  <c r="F85"/>
  <c r="F110" i="4"/>
  <c r="G110" s="1"/>
  <c r="G111"/>
  <c r="D45"/>
  <c r="D51"/>
  <c r="E55"/>
  <c r="E51" s="1"/>
  <c r="G95" i="5"/>
  <c r="D49"/>
  <c r="E49" s="1"/>
  <c r="E45"/>
  <c r="F76"/>
  <c r="F65" s="1"/>
  <c r="G71"/>
  <c r="G78"/>
  <c r="G82"/>
  <c r="D44" i="4" l="1"/>
  <c r="E45"/>
  <c r="D47" i="5"/>
  <c r="G85"/>
  <c r="G76"/>
  <c r="D44"/>
  <c r="G65"/>
  <c r="D50" l="1"/>
  <c r="E44" i="4"/>
  <c r="D56"/>
  <c r="E56" s="1"/>
  <c r="E46" i="5"/>
  <c r="E44"/>
  <c r="E47" l="1"/>
  <c r="E50" l="1"/>
</calcChain>
</file>

<file path=xl/sharedStrings.xml><?xml version="1.0" encoding="utf-8"?>
<sst xmlns="http://schemas.openxmlformats.org/spreadsheetml/2006/main" count="545" uniqueCount="187">
  <si>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</si>
  <si>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</si>
  <si>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</si>
  <si>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</si>
  <si>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</si>
  <si>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</si>
  <si>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</si>
  <si>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</si>
  <si>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</si>
  <si>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</si>
  <si>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</si>
  <si>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</si>
  <si>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</si>
  <si>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</si>
  <si>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</si>
  <si>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</si>
  <si>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</si>
  <si>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</si>
  <si>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</si>
  <si>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</si>
  <si>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</si>
  <si>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</si>
  <si>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</si>
  <si>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</si>
  <si>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</si>
  <si>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</si>
  <si>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</si>
  <si>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</si>
  <si>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</si>
  <si>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</si>
  <si>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</si>
  <si>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</si>
  <si>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</si>
  <si>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</si>
  <si>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</si>
  <si>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</si>
  <si>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</si>
  <si>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</si>
  <si>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</si>
  <si>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</si>
  <si>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</si>
  <si>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</si>
  <si>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</si>
  <si>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</si>
  <si>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</si>
  <si>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</si>
  <si>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</si>
  <si>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</si>
  <si>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</si>
  <si>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</si>
  <si>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</si>
  <si>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</si>
  <si>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</si>
  <si>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</si>
  <si>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</si>
  <si>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</si>
  <si>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</si>
  <si>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</si>
  <si>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</si>
  <si>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</si>
  <si>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</si>
  <si>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</si>
  <si>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</si>
  <si>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</si>
  <si>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</si>
  <si>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</si>
  <si>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</si>
  <si>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</si>
  <si>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</si>
  <si>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</si>
  <si>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</si>
  <si>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</si>
  <si>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</si>
  <si>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</si>
  <si>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</si>
  <si>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</si>
  <si>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</si>
  <si>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</si>
  <si>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</si>
  <si>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</si>
  <si>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</si>
  <si>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</si>
  <si>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</si>
  <si>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</si>
  <si>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0511</t>
  </si>
  <si>
    <t>Охорона та раціональне використання природних ресурсів</t>
  </si>
  <si>
    <t>Управління комунального господарства Коломийської міської ради</t>
  </si>
  <si>
    <t>раціональне використання і відтворення природних ресурсів</t>
  </si>
  <si>
    <t>Покращення екологічної ситуації та естетичного вигляду міста</t>
  </si>
  <si>
    <t>Мета бюджетної програми:</t>
  </si>
  <si>
    <t>– охорона навколишнього середовища</t>
  </si>
  <si>
    <t>– недопущення забруднення стічними госпфекальними стоками водойм, водовідвідних канав</t>
  </si>
  <si>
    <t>Охорона навколишнього середовища</t>
  </si>
  <si>
    <t>1.Провести очищення русел річок</t>
  </si>
  <si>
    <t>2.Посадка саджанців декоративних дерев</t>
  </si>
  <si>
    <t>Недопущення забруднення стічними госпфекальними стоками водойм, водовідвідних канав</t>
  </si>
  <si>
    <t>1.Провести будівництво каналізаційних мереж</t>
  </si>
  <si>
    <t xml:space="preserve"> </t>
  </si>
  <si>
    <t>Обсяг видатків на проведення очищення русел річок</t>
  </si>
  <si>
    <t>Загальна протяжність русел річок</t>
  </si>
  <si>
    <t>м.п.</t>
  </si>
  <si>
    <t>Інвентаризація об’єктів</t>
  </si>
  <si>
    <t xml:space="preserve">Кількість русел річок, які плануються очистити </t>
  </si>
  <si>
    <t>План робіт</t>
  </si>
  <si>
    <t>Середня вартість очистки 1 м.п. русла</t>
  </si>
  <si>
    <t>грн.</t>
  </si>
  <si>
    <t>розрахунок</t>
  </si>
  <si>
    <t>відсоток очищення русел від  загальної протяжності</t>
  </si>
  <si>
    <t>%</t>
  </si>
  <si>
    <t xml:space="preserve">Обсяг видатків </t>
  </si>
  <si>
    <t>Кількість саджанців, які планується посадити</t>
  </si>
  <si>
    <t>шт.</t>
  </si>
  <si>
    <t>Середня вартість посадки 1 саджанця декоративних дерев</t>
  </si>
  <si>
    <t>збільшення вартості зелених насаджень</t>
  </si>
  <si>
    <t>грн</t>
  </si>
  <si>
    <t>од.</t>
  </si>
  <si>
    <t>план робіт</t>
  </si>
  <si>
    <t>м</t>
  </si>
  <si>
    <t>відсоток  виконання завдання</t>
  </si>
  <si>
    <t xml:space="preserve">Протяжність каналізації, яку планується побудувати </t>
  </si>
  <si>
    <t xml:space="preserve">середня вартість виготовлення 1 проектно-кошторисної документації для будівництва каналізаційної мережі </t>
  </si>
  <si>
    <t xml:space="preserve">середня вартість будівництва 1 м.п. каналізаційної мережі </t>
  </si>
  <si>
    <t xml:space="preserve">відсоток  виконання завдання </t>
  </si>
  <si>
    <t xml:space="preserve">Обсяг видатків  </t>
  </si>
  <si>
    <t>захист життя і здоров'я населення від негативного впливу, зумовленого забрудненням навколишнього природного середовища</t>
  </si>
  <si>
    <t>план видатків</t>
  </si>
  <si>
    <r>
      <t>Підстави для виконання бюджетної програми: __</t>
    </r>
    <r>
      <rPr>
        <u/>
        <sz val="12"/>
        <color indexed="8"/>
        <rFont val="Times New Roman"/>
        <family val="1"/>
        <charset val="204"/>
      </rPr>
      <t>__Конституція України, Бюджетний кодекс України, Закон України «Про місцеве самоврядування в Україні», Закон України "Про охорону навколишнього природного середовища", Наказ Міністерства фінансів України від  26.08.2014 №836 «Про деякі питання запровадження програмно-цільового методу складання та виконання місцевих бюджетів» (зі змінами), Наказ Міністерства фінансів</t>
    </r>
  </si>
  <si>
    <t xml:space="preserve">середня вартість нового будівництва 1 м.п. каналізаційної мережі </t>
  </si>
  <si>
    <t>Начальник фінансового управління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</si>
  <si>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2021</t>
    </r>
    <r>
      <rPr>
        <b/>
        <sz val="12"/>
        <color indexed="8"/>
        <rFont val="Times New Roman"/>
        <family val="1"/>
        <charset val="204"/>
      </rPr>
      <t xml:space="preserve"> рік</t>
    </r>
  </si>
  <si>
    <t>"Охорона навколишнього природного середовища на 2021-2025 роки"</t>
  </si>
  <si>
    <t>Раціональне поводження з побутовими з відходами</t>
  </si>
  <si>
    <t>2.1.Встановити урни</t>
  </si>
  <si>
    <t>Обсяг видатків на встановлення урн</t>
  </si>
  <si>
    <t xml:space="preserve">Кількість урн, які планується встановити </t>
  </si>
  <si>
    <t>середня вартість встановлення 1 урни</t>
  </si>
  <si>
    <t>1.1. Нове будівництво каналізаційної мережі по вул. Бетховена та вул. Соборній  в м.Коломиї(в т. ч. виготовлення проектно – кошторисної документації)</t>
  </si>
  <si>
    <r>
      <t>1.1.</t>
    </r>
    <r>
      <rPr>
        <b/>
        <sz val="11"/>
        <color indexed="8"/>
        <rFont val="Times New Roman"/>
        <family val="1"/>
        <charset val="204"/>
      </rPr>
      <t>Нове будівництво каналізаційної мережі по вул. Бетховена та вул. Соборній  в м.Коломиї(в т. ч. виготовлення проектно – кошторисної документації)</t>
    </r>
  </si>
  <si>
    <t>рішення міської ради від 24.12.2020 року № 125-4/2020</t>
  </si>
  <si>
    <t>1.2.Нове будівництво каналізаційної мережі по вул.Левицького в м. Коломиї</t>
  </si>
  <si>
    <t xml:space="preserve">Кількість проектно-кошторисної документації, яку планується виготовити для проведення будівництва каналізаційної мережі </t>
  </si>
  <si>
    <t>1.3.Нове будівництво каналізаційної мережі по вул.Николишина в м. Коломиї</t>
  </si>
  <si>
    <t>1.4. Нове будівництво каналізаційної мережі по вул.Войнаровського в м. Коломиї</t>
  </si>
  <si>
    <t>Ганна БАКАЙ</t>
  </si>
  <si>
    <t>– раціональне поводження з побутовими відходами</t>
  </si>
  <si>
    <t>Наказ</t>
  </si>
  <si>
    <r>
      <t>___</t>
    </r>
    <r>
      <rPr>
        <u/>
        <sz val="12"/>
        <color indexed="8"/>
        <rFont val="Times New Roman"/>
        <family val="1"/>
        <charset val="204"/>
      </rPr>
      <t>від ______________р.</t>
    </r>
    <r>
      <rPr>
        <sz val="12"/>
        <color indexed="8"/>
        <rFont val="Times New Roman"/>
        <family val="1"/>
        <charset val="204"/>
      </rPr>
      <t>___</t>
    </r>
    <r>
      <rPr>
        <sz val="12"/>
        <color indexed="8"/>
        <rFont val="Times New Roman"/>
        <family val="1"/>
        <charset val="204"/>
      </rPr>
      <t>_ N __</t>
    </r>
    <r>
      <rPr>
        <sz val="12"/>
        <color indexed="8"/>
        <rFont val="Times New Roman"/>
        <family val="1"/>
        <charset val="204"/>
      </rPr>
      <t>______</t>
    </r>
  </si>
  <si>
    <t>1.1.Провести очищення русел річок</t>
  </si>
  <si>
    <t>1.2.Проведення берегоукріплення р.Чорний потік біля будинку №94 по вул.Мазепи</t>
  </si>
  <si>
    <t>обсяг видатків на проведення берегоукріплення р.Чорний потік біля будинку №94 по вул.Мазепи</t>
  </si>
  <si>
    <t>кількість заходів з проведення берегоукріплення р.Чорний потік біля будинку №94 по вул.Мазепи</t>
  </si>
  <si>
    <t>середня вартість проведення 1 заходу по берегоукріпленню р.Чорний потік біля будинку №94 по вул.Мазепи</t>
  </si>
  <si>
    <t xml:space="preserve">відсоток виконання завдання </t>
  </si>
  <si>
    <t>Кошторис</t>
  </si>
  <si>
    <r>
      <t xml:space="preserve">Обсяг бюджетних призначень / бюджетних асигнувань - </t>
    </r>
    <r>
      <rPr>
        <b/>
        <u/>
        <sz val="12"/>
        <color indexed="8"/>
        <rFont val="Times New Roman"/>
        <family val="1"/>
        <charset val="204"/>
      </rPr>
      <t xml:space="preserve">2 462 899,09 </t>
    </r>
    <r>
      <rPr>
        <sz val="12"/>
        <color indexed="8"/>
        <rFont val="Times New Roman"/>
        <family val="1"/>
        <charset val="204"/>
      </rPr>
      <t xml:space="preserve">гривень, у тому числі загального фонду - _________ гривень та спеціального фонду - </t>
    </r>
    <r>
      <rPr>
        <b/>
        <u/>
        <sz val="12"/>
        <color indexed="8"/>
        <rFont val="Times New Roman"/>
        <family val="1"/>
        <charset val="204"/>
      </rPr>
      <t xml:space="preserve">2 462 899,09 </t>
    </r>
    <r>
      <rPr>
        <sz val="12"/>
        <color indexed="8"/>
        <rFont val="Times New Roman"/>
        <family val="1"/>
        <charset val="204"/>
      </rPr>
      <t xml:space="preserve"> гривень.</t>
    </r>
  </si>
  <si>
    <t>Віктор ВОЛОШЕНЮК</t>
  </si>
  <si>
    <t>Заступник начальника - головний інженер, начальник відділу реалізації інвестиційних проектів управління комунального господарства</t>
  </si>
  <si>
    <t>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 рішення міської ради  від 08.10.2020р.  № 4980-69/2020 "Про затвердження програми охорони навколишнього природного середовища Коломийської ОТГ на 2021-2025 роки", рішення міської ради від 24.12.2020 року № 125-4/2020-4 «Про бюджет Коломийської міської територіальної громади на 2021 рік (09530000000) »; рішення міської ради від 22.02.2021 року №314-9/2021 "Про уточнення бюджету Коломийської міської територіальної громади на 2021 рік (09530000000)", наказу управління комунального господарства від 24.02.2021 року №4 "Про внесення змін до паспорту бюджетної програми на 2021 рік"</t>
  </si>
  <si>
    <t>1.3. Посадка саджанців декоративних дерев</t>
  </si>
  <si>
    <t>2.Проведення берегоукріплення р.Чорний потік біля будинку №94 по вул.Мазепи</t>
  </si>
  <si>
    <t>09530000000</t>
  </si>
  <si>
    <t>Протяжність каналізації, яку планується побудувати по вул.Довбуша в м.Коломия</t>
  </si>
  <si>
    <t>середня вартість будівництва 1 м.п. каналізаційної мережі по вул Довбуша в м. Коломия</t>
  </si>
  <si>
    <t>відсоток  виконання завдання з нового будівництва каналізаційної мережі по вул Довбуша в м. Коломия</t>
  </si>
  <si>
    <r>
      <t>Підстави для виконання бюджетної програми: __</t>
    </r>
    <r>
      <rPr>
        <u/>
        <sz val="12"/>
        <color indexed="8"/>
        <rFont val="Times New Roman"/>
        <family val="1"/>
        <charset val="204"/>
      </rPr>
      <t>__</t>
    </r>
    <r>
      <rPr>
        <u/>
        <sz val="11"/>
        <color indexed="8"/>
        <rFont val="Times New Roman"/>
        <family val="1"/>
        <charset val="204"/>
      </rPr>
      <t>Конституція України, Бюджетний кодекс України, Закон України «Про місцеве самоврядування в Україні», Закон України "Про охорону навколишнього природного середовища", Наказ Міністерства фінансів України від  26.08.2014 №836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26.08.2016 №836</t>
    </r>
  </si>
  <si>
    <t>Обсяг видатків на посадку саджанців декоративних дерев</t>
  </si>
  <si>
    <t>Обсяг видатків  на проведення нового будівництва каналізаційної мережі по вул.Войнаровського в м.Коломиї</t>
  </si>
  <si>
    <t>Протяжність каналізації, яку планується побудувати по вул.Войнаровського</t>
  </si>
  <si>
    <t>середня вартість будівництва 1 м.п. каналізаційної мережі по вул.Войнаровського</t>
  </si>
  <si>
    <t>відсоток  виконання завдання по новому будівництві каналізаційної мережі по вул.Войнаровського в м.Коломиї</t>
  </si>
  <si>
    <t>Начальник управління комунального господарства</t>
  </si>
  <si>
    <t>Андрій РАДОВЕЦЬ</t>
  </si>
  <si>
    <t xml:space="preserve">Заступник начальника   управління - начальник бюджетного відділу фінансового управління    </t>
  </si>
  <si>
    <t>Ольга ЦИГАНЧУК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</si>
  <si>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2022</t>
    </r>
    <r>
      <rPr>
        <b/>
        <sz val="12"/>
        <color indexed="8"/>
        <rFont val="Times New Roman"/>
        <family val="1"/>
        <charset val="204"/>
      </rPr>
      <t xml:space="preserve"> рік</t>
    </r>
  </si>
  <si>
    <r>
      <t xml:space="preserve">Обсяг бюджетних призначень / бюджетних асигнувань - </t>
    </r>
    <r>
      <rPr>
        <b/>
        <u/>
        <sz val="12"/>
        <color rgb="FF000000"/>
        <rFont val="Times New Roman"/>
        <family val="1"/>
        <charset val="204"/>
      </rPr>
      <t>1 385 500</t>
    </r>
    <r>
      <rPr>
        <b/>
        <u/>
        <sz val="12"/>
        <color indexed="8"/>
        <rFont val="Times New Roman"/>
        <family val="1"/>
        <charset val="204"/>
      </rPr>
      <t xml:space="preserve">,00 </t>
    </r>
    <r>
      <rPr>
        <sz val="12"/>
        <color indexed="8"/>
        <rFont val="Times New Roman"/>
        <family val="1"/>
        <charset val="204"/>
      </rPr>
      <t xml:space="preserve">гривень, у тому числі загального фонду - _________ гривень та спеціального фонду - </t>
    </r>
    <r>
      <rPr>
        <b/>
        <u/>
        <sz val="12"/>
        <color indexed="8"/>
        <rFont val="Times New Roman"/>
        <family val="1"/>
        <charset val="204"/>
      </rPr>
      <t xml:space="preserve"> 1 385 500,00 </t>
    </r>
    <r>
      <rPr>
        <sz val="12"/>
        <color indexed="8"/>
        <rFont val="Times New Roman"/>
        <family val="1"/>
        <charset val="204"/>
      </rPr>
      <t xml:space="preserve"> гривень.</t>
    </r>
  </si>
  <si>
    <t>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 рішення міської ради  від 08.10.2020р.  № 4980-69/2020 "Про затвердження програми охорони навколишнього природного середовища Коломийської ОТГ на 2021-2025 роки", рішення міської ради від 21.12.2021 року № 1659-25/2021 «Про бюджет Коломийської міської територіальної громади на 2022 рік (09530000000)»</t>
  </si>
  <si>
    <t>1.2. Посадка саджанців декоративних дерев</t>
  </si>
  <si>
    <t>1. Нове будівництво каналізаційної мережі по вул.Войнаровського в м. Коломиї</t>
  </si>
  <si>
    <t xml:space="preserve">2. Нове будівництво каналізаційної мережі по вул. Довбуша в м.Коломия </t>
  </si>
  <si>
    <t>рішення міської ради від 21.12.2021 року №1659-25/2021</t>
  </si>
  <si>
    <t>2.2.Нове будівництво каналізаційної мережі по вул.Довбуша в м.Коломиї</t>
  </si>
  <si>
    <t>обсяг видатків на проведення нового будівництва каналізаційної мережі по вул.Довбуша в м.Коломия</t>
  </si>
  <si>
    <t>2.1. Нове будівництво каналізаційної мережі по вул.Войнаровського в м. Коломиї</t>
  </si>
  <si>
    <t xml:space="preserve">  </t>
  </si>
  <si>
    <t>Фінансове управління Коломийської міської ради</t>
  </si>
  <si>
    <t>М.П.</t>
  </si>
</sst>
</file>

<file path=xl/styles.xml><?xml version="1.0" encoding="utf-8"?>
<styleSheet xmlns="http://schemas.openxmlformats.org/spreadsheetml/2006/main">
  <numFmts count="1">
    <numFmt numFmtId="164" formatCode="#,##0.0"/>
  </numFmts>
  <fonts count="3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2" borderId="0" xfId="0" applyFont="1" applyFill="1"/>
    <xf numFmtId="0" fontId="8" fillId="2" borderId="0" xfId="0" applyFont="1" applyFill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top" wrapText="1"/>
    </xf>
    <xf numFmtId="0" fontId="14" fillId="2" borderId="0" xfId="0" applyFont="1" applyFill="1" applyBorder="1" applyAlignment="1">
      <alignment wrapText="1"/>
    </xf>
    <xf numFmtId="0" fontId="14" fillId="2" borderId="2" xfId="0" applyFont="1" applyFill="1" applyBorder="1" applyAlignment="1">
      <alignment horizontal="center" wrapText="1"/>
    </xf>
    <xf numFmtId="49" fontId="14" fillId="2" borderId="2" xfId="0" applyNumberFormat="1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vertical="top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right"/>
    </xf>
    <xf numFmtId="0" fontId="1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3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horizontal="right" vertical="center" wrapText="1"/>
    </xf>
    <xf numFmtId="0" fontId="1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9" fillId="2" borderId="0" xfId="0" applyFont="1" applyFill="1" applyBorder="1" applyAlignment="1"/>
    <xf numFmtId="0" fontId="10" fillId="2" borderId="0" xfId="0" applyFont="1" applyFill="1" applyAlignment="1">
      <alignment horizontal="center" vertical="top" wrapText="1"/>
    </xf>
    <xf numFmtId="0" fontId="20" fillId="2" borderId="0" xfId="0" applyFont="1" applyFill="1" applyAlignment="1">
      <alignment vertical="center"/>
    </xf>
    <xf numFmtId="0" fontId="20" fillId="2" borderId="0" xfId="0" applyFont="1" applyFill="1"/>
    <xf numFmtId="0" fontId="14" fillId="0" borderId="0" xfId="0" applyFont="1"/>
    <xf numFmtId="0" fontId="14" fillId="0" borderId="1" xfId="0" applyFont="1" applyBorder="1"/>
    <xf numFmtId="0" fontId="9" fillId="0" borderId="1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wrapText="1"/>
    </xf>
    <xf numFmtId="0" fontId="9" fillId="2" borderId="5" xfId="0" applyFont="1" applyFill="1" applyBorder="1" applyAlignment="1">
      <alignment horizontal="left" vertical="center"/>
    </xf>
    <xf numFmtId="49" fontId="14" fillId="2" borderId="4" xfId="0" applyNumberFormat="1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vertical="top"/>
    </xf>
    <xf numFmtId="0" fontId="14" fillId="2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49" fontId="14" fillId="0" borderId="2" xfId="0" applyNumberFormat="1" applyFont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shrinkToFit="1"/>
    </xf>
    <xf numFmtId="0" fontId="2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vertical="center" wrapText="1"/>
    </xf>
    <xf numFmtId="0" fontId="31" fillId="2" borderId="0" xfId="0" applyFont="1" applyFill="1" applyAlignment="1"/>
    <xf numFmtId="0" fontId="32" fillId="2" borderId="0" xfId="0" applyFont="1" applyFill="1"/>
    <xf numFmtId="0" fontId="8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wrapText="1"/>
    </xf>
    <xf numFmtId="0" fontId="9" fillId="2" borderId="2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16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29" fillId="0" borderId="2" xfId="0" applyFont="1" applyBorder="1" applyAlignment="1">
      <alignment horizontal="center"/>
    </xf>
    <xf numFmtId="49" fontId="25" fillId="2" borderId="5" xfId="0" applyNumberFormat="1" applyFont="1" applyFill="1" applyBorder="1" applyAlignment="1">
      <alignment horizontal="left" vertical="center" wrapText="1"/>
    </xf>
    <xf numFmtId="49" fontId="25" fillId="2" borderId="4" xfId="0" applyNumberFormat="1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8" fillId="2" borderId="4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30" fillId="2" borderId="0" xfId="0" applyFont="1" applyFill="1" applyAlignment="1">
      <alignment horizontal="left"/>
    </xf>
    <xf numFmtId="0" fontId="0" fillId="0" borderId="0" xfId="0" applyAlignment="1"/>
    <xf numFmtId="0" fontId="21" fillId="2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12" fillId="2" borderId="0" xfId="0" applyFont="1" applyFill="1" applyAlignment="1">
      <alignment horizontal="left"/>
    </xf>
    <xf numFmtId="0" fontId="14" fillId="2" borderId="1" xfId="0" applyFont="1" applyFill="1" applyBorder="1" applyAlignment="1">
      <alignment horizontal="left" vertical="center" wrapText="1"/>
    </xf>
    <xf numFmtId="49" fontId="14" fillId="2" borderId="5" xfId="0" applyNumberFormat="1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8" fillId="0" borderId="0" xfId="0" applyFont="1" applyAlignment="1">
      <alignment horizontal="left" wrapText="1"/>
    </xf>
    <xf numFmtId="0" fontId="9" fillId="0" borderId="2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2" xfId="0" applyFont="1" applyBorder="1"/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87;&#1110;&#1083;&#1100;&#1085;&#1072;/2020/&#1055;&#1083;&#1072;&#1085;%20&#1074;&#1080;&#1076;&#1072;&#1090;&#1082;&#1110;&#1074;/3118311%20&#1086;&#1093;&#1086;&#1088;&#1086;&#1085;&#1072;/&#1087;&#1083;&#1072;&#1085;%20&#1074;&#1080;&#1076;&#1072;&#1090;&#1082;&#1110;&#1074;%20&#1050;&#1055;&#1050;&#1042;&#1050;%203118311%20&#1085;&#1072;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01.2020"/>
      <sheetName val="20.01.2020"/>
      <sheetName val="охорона"/>
    </sheetNames>
    <sheetDataSet>
      <sheetData sheetId="0" refreshError="1">
        <row r="6">
          <cell r="D6">
            <v>120000</v>
          </cell>
        </row>
        <row r="14">
          <cell r="D14">
            <v>500000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topLeftCell="A73" zoomScale="90" zoomScaleNormal="90" workbookViewId="0">
      <selection activeCell="B29" sqref="B29:G29"/>
    </sheetView>
  </sheetViews>
  <sheetFormatPr defaultColWidth="21.625" defaultRowHeight="15"/>
  <cols>
    <col min="1" max="1" width="6.625" style="34" customWidth="1"/>
    <col min="2" max="2" width="34.125" style="34" customWidth="1"/>
    <col min="3" max="4" width="21.625" style="34"/>
    <col min="5" max="5" width="20.125" style="34" customWidth="1"/>
    <col min="6" max="6" width="19.875" style="34" customWidth="1"/>
    <col min="7" max="7" width="19.125" style="34" customWidth="1"/>
    <col min="8" max="16384" width="21.625" style="34"/>
  </cols>
  <sheetData>
    <row r="1" spans="1:7">
      <c r="F1" s="149" t="s">
        <v>73</v>
      </c>
      <c r="G1" s="150"/>
    </row>
    <row r="2" spans="1:7">
      <c r="F2" s="150"/>
      <c r="G2" s="150"/>
    </row>
    <row r="3" spans="1:7" ht="32.25" customHeight="1">
      <c r="F3" s="150"/>
      <c r="G3" s="150"/>
    </row>
    <row r="4" spans="1:7" ht="15.75">
      <c r="A4" s="35"/>
      <c r="E4" s="35" t="s">
        <v>0</v>
      </c>
    </row>
    <row r="5" spans="1:7" ht="15.75">
      <c r="A5" s="35"/>
      <c r="E5" s="151" t="s">
        <v>145</v>
      </c>
      <c r="F5" s="151"/>
      <c r="G5" s="151"/>
    </row>
    <row r="6" spans="1:7" ht="15.75">
      <c r="A6" s="35"/>
      <c r="B6" s="35"/>
      <c r="E6" s="152" t="s">
        <v>86</v>
      </c>
      <c r="F6" s="152"/>
      <c r="G6" s="152"/>
    </row>
    <row r="7" spans="1:7" ht="13.5" customHeight="1">
      <c r="A7" s="35"/>
      <c r="E7" s="148" t="s">
        <v>1</v>
      </c>
      <c r="F7" s="148"/>
      <c r="G7" s="148"/>
    </row>
    <row r="8" spans="1:7" ht="6" customHeight="1">
      <c r="A8" s="35"/>
      <c r="B8" s="35"/>
      <c r="E8" s="153"/>
      <c r="F8" s="153"/>
      <c r="G8" s="153"/>
    </row>
    <row r="9" spans="1:7" ht="15" customHeight="1">
      <c r="A9" s="35"/>
      <c r="E9" s="148"/>
      <c r="F9" s="148"/>
      <c r="G9" s="148"/>
    </row>
    <row r="10" spans="1:7" ht="15.75">
      <c r="A10" s="35"/>
      <c r="E10" s="142" t="s">
        <v>146</v>
      </c>
      <c r="F10" s="142"/>
      <c r="G10" s="142"/>
    </row>
    <row r="13" spans="1:7" ht="15.75">
      <c r="A13" s="143" t="s">
        <v>2</v>
      </c>
      <c r="B13" s="143"/>
      <c r="C13" s="143"/>
      <c r="D13" s="143"/>
      <c r="E13" s="143"/>
      <c r="F13" s="143"/>
      <c r="G13" s="143"/>
    </row>
    <row r="14" spans="1:7" ht="15.75">
      <c r="A14" s="143" t="s">
        <v>174</v>
      </c>
      <c r="B14" s="143"/>
      <c r="C14" s="143"/>
      <c r="D14" s="143"/>
      <c r="E14" s="143"/>
      <c r="F14" s="143"/>
      <c r="G14" s="143"/>
    </row>
    <row r="17" spans="1:7" ht="15" customHeight="1">
      <c r="A17" s="36" t="s">
        <v>74</v>
      </c>
      <c r="B17" s="36">
        <v>3100000</v>
      </c>
      <c r="C17" s="36"/>
      <c r="D17" s="144" t="s">
        <v>86</v>
      </c>
      <c r="E17" s="144"/>
      <c r="F17" s="144"/>
      <c r="G17" s="137">
        <v>31692820</v>
      </c>
    </row>
    <row r="18" spans="1:7" ht="28.5" customHeight="1">
      <c r="A18" s="145" t="s">
        <v>82</v>
      </c>
      <c r="B18" s="145"/>
      <c r="C18" s="145"/>
      <c r="D18" s="146" t="s">
        <v>1</v>
      </c>
      <c r="E18" s="146"/>
      <c r="F18" s="43"/>
      <c r="G18" s="112" t="s">
        <v>75</v>
      </c>
    </row>
    <row r="19" spans="1:7" ht="18.75" customHeight="1">
      <c r="A19" s="37" t="s">
        <v>76</v>
      </c>
      <c r="B19" s="37">
        <v>3110000</v>
      </c>
      <c r="C19" s="37"/>
      <c r="D19" s="147" t="s">
        <v>86</v>
      </c>
      <c r="E19" s="147"/>
      <c r="F19" s="147"/>
      <c r="G19" s="138">
        <v>31692820</v>
      </c>
    </row>
    <row r="20" spans="1:7" ht="23.25" customHeight="1">
      <c r="A20" s="145" t="s">
        <v>78</v>
      </c>
      <c r="B20" s="145"/>
      <c r="C20" s="145"/>
      <c r="D20" s="146" t="s">
        <v>33</v>
      </c>
      <c r="E20" s="146"/>
      <c r="F20" s="43"/>
      <c r="G20" s="112" t="s">
        <v>75</v>
      </c>
    </row>
    <row r="21" spans="1:7" ht="36" customHeight="1">
      <c r="A21" s="38" t="s">
        <v>77</v>
      </c>
      <c r="B21" s="135">
        <v>3118311</v>
      </c>
      <c r="C21" s="135">
        <v>8311</v>
      </c>
      <c r="D21" s="40" t="s">
        <v>84</v>
      </c>
      <c r="E21" s="154" t="s">
        <v>85</v>
      </c>
      <c r="F21" s="154"/>
      <c r="G21" s="40" t="s">
        <v>160</v>
      </c>
    </row>
    <row r="22" spans="1:7" ht="56.25" customHeight="1">
      <c r="B22" s="41" t="s">
        <v>78</v>
      </c>
      <c r="C22" s="134" t="s">
        <v>79</v>
      </c>
      <c r="D22" s="43" t="s">
        <v>80</v>
      </c>
      <c r="E22" s="145" t="s">
        <v>83</v>
      </c>
      <c r="F22" s="145"/>
      <c r="G22" s="134" t="s">
        <v>81</v>
      </c>
    </row>
    <row r="23" spans="1:7" ht="42" customHeight="1">
      <c r="A23" s="133" t="s">
        <v>7</v>
      </c>
      <c r="B23" s="142" t="s">
        <v>175</v>
      </c>
      <c r="C23" s="142"/>
      <c r="D23" s="142"/>
      <c r="E23" s="142"/>
      <c r="F23" s="142"/>
      <c r="G23" s="142"/>
    </row>
    <row r="24" spans="1:7" ht="54" customHeight="1">
      <c r="A24" s="45" t="s">
        <v>8</v>
      </c>
      <c r="B24" s="142" t="s">
        <v>164</v>
      </c>
      <c r="C24" s="142"/>
      <c r="D24" s="142"/>
      <c r="E24" s="142"/>
      <c r="F24" s="142"/>
      <c r="G24" s="142"/>
    </row>
    <row r="25" spans="1:7" ht="87" customHeight="1">
      <c r="A25" s="45"/>
      <c r="B25" s="157" t="s">
        <v>176</v>
      </c>
      <c r="C25" s="157"/>
      <c r="D25" s="157"/>
      <c r="E25" s="157"/>
      <c r="F25" s="157"/>
      <c r="G25" s="157"/>
    </row>
    <row r="26" spans="1:7" ht="15.75">
      <c r="A26" s="133" t="s">
        <v>9</v>
      </c>
      <c r="B26" s="158" t="s">
        <v>46</v>
      </c>
      <c r="C26" s="158"/>
      <c r="D26" s="158"/>
      <c r="E26" s="158"/>
      <c r="F26" s="158"/>
      <c r="G26" s="158"/>
    </row>
    <row r="27" spans="1:7" ht="15" customHeight="1">
      <c r="A27" s="46"/>
    </row>
    <row r="28" spans="1:7" ht="15.75">
      <c r="A28" s="136" t="s">
        <v>11</v>
      </c>
      <c r="B28" s="159" t="s">
        <v>47</v>
      </c>
      <c r="C28" s="159"/>
      <c r="D28" s="159"/>
      <c r="E28" s="159"/>
      <c r="F28" s="159"/>
      <c r="G28" s="159"/>
    </row>
    <row r="29" spans="1:7" ht="21" customHeight="1">
      <c r="A29" s="136">
        <v>1</v>
      </c>
      <c r="B29" s="160" t="s">
        <v>124</v>
      </c>
      <c r="C29" s="161"/>
      <c r="D29" s="161"/>
      <c r="E29" s="161"/>
      <c r="F29" s="161"/>
      <c r="G29" s="162"/>
    </row>
    <row r="30" spans="1:7" ht="20.25" customHeight="1">
      <c r="A30" s="136">
        <v>2</v>
      </c>
      <c r="B30" s="160" t="s">
        <v>87</v>
      </c>
      <c r="C30" s="161"/>
      <c r="D30" s="161"/>
      <c r="E30" s="161"/>
      <c r="F30" s="161"/>
      <c r="G30" s="162"/>
    </row>
    <row r="31" spans="1:7" ht="15.75">
      <c r="A31" s="46"/>
    </row>
    <row r="32" spans="1:7" ht="15.75">
      <c r="A32" s="48" t="s">
        <v>10</v>
      </c>
      <c r="B32" s="34" t="s">
        <v>89</v>
      </c>
      <c r="C32" s="34" t="s">
        <v>88</v>
      </c>
    </row>
    <row r="33" spans="1:7" ht="30" customHeight="1">
      <c r="A33" s="49" t="s">
        <v>13</v>
      </c>
      <c r="B33" s="151" t="s">
        <v>48</v>
      </c>
      <c r="C33" s="151"/>
      <c r="D33" s="151"/>
      <c r="E33" s="151"/>
      <c r="F33" s="151"/>
      <c r="G33" s="151"/>
    </row>
    <row r="34" spans="1:7" ht="14.25" customHeight="1">
      <c r="A34" s="133"/>
      <c r="B34" s="131"/>
      <c r="C34" s="131"/>
      <c r="D34" s="131"/>
      <c r="E34" s="131"/>
      <c r="F34" s="131"/>
      <c r="G34" s="131"/>
    </row>
    <row r="35" spans="1:7" ht="15.75">
      <c r="A35" s="136" t="s">
        <v>11</v>
      </c>
      <c r="B35" s="159" t="s">
        <v>12</v>
      </c>
      <c r="C35" s="159"/>
      <c r="D35" s="159"/>
      <c r="E35" s="159"/>
      <c r="F35" s="159"/>
      <c r="G35" s="159"/>
    </row>
    <row r="36" spans="1:7" ht="21.75" customHeight="1">
      <c r="A36" s="136">
        <v>1</v>
      </c>
      <c r="B36" s="163" t="s">
        <v>90</v>
      </c>
      <c r="C36" s="163"/>
      <c r="D36" s="163"/>
      <c r="E36" s="163"/>
      <c r="F36" s="163"/>
      <c r="G36" s="163"/>
    </row>
    <row r="37" spans="1:7" ht="18.75" customHeight="1">
      <c r="A37" s="136">
        <v>2</v>
      </c>
      <c r="B37" s="163" t="s">
        <v>144</v>
      </c>
      <c r="C37" s="163"/>
      <c r="D37" s="163"/>
      <c r="E37" s="163"/>
      <c r="F37" s="163"/>
      <c r="G37" s="163"/>
    </row>
    <row r="38" spans="1:7" ht="18" customHeight="1">
      <c r="A38" s="136">
        <v>3</v>
      </c>
      <c r="B38" s="163" t="s">
        <v>91</v>
      </c>
      <c r="C38" s="163"/>
      <c r="D38" s="163"/>
      <c r="E38" s="163"/>
      <c r="F38" s="163"/>
      <c r="G38" s="163"/>
    </row>
    <row r="39" spans="1:7" ht="16.5" customHeight="1">
      <c r="A39" s="133"/>
      <c r="B39" s="131"/>
      <c r="C39" s="131"/>
      <c r="D39" s="131"/>
      <c r="E39" s="131"/>
      <c r="F39" s="131"/>
      <c r="G39" s="131"/>
    </row>
    <row r="40" spans="1:7" ht="15.75">
      <c r="A40" s="133" t="s">
        <v>19</v>
      </c>
      <c r="B40" s="51" t="s">
        <v>15</v>
      </c>
      <c r="C40" s="131"/>
      <c r="D40" s="131"/>
      <c r="E40" s="131"/>
      <c r="F40" s="131"/>
      <c r="G40" s="131"/>
    </row>
    <row r="41" spans="1:7" ht="15.75">
      <c r="A41" s="46"/>
      <c r="E41" s="52" t="s">
        <v>49</v>
      </c>
    </row>
    <row r="42" spans="1:7" ht="27" customHeight="1">
      <c r="A42" s="136" t="s">
        <v>11</v>
      </c>
      <c r="B42" s="53" t="s">
        <v>15</v>
      </c>
      <c r="C42" s="136" t="s">
        <v>16</v>
      </c>
      <c r="D42" s="136" t="s">
        <v>17</v>
      </c>
      <c r="E42" s="136" t="s">
        <v>18</v>
      </c>
    </row>
    <row r="43" spans="1:7" ht="15.75">
      <c r="A43" s="136">
        <v>1</v>
      </c>
      <c r="B43" s="136">
        <v>2</v>
      </c>
      <c r="C43" s="136">
        <v>3</v>
      </c>
      <c r="D43" s="136">
        <v>4</v>
      </c>
      <c r="E43" s="136">
        <v>5</v>
      </c>
    </row>
    <row r="44" spans="1:7" ht="26.25" customHeight="1">
      <c r="A44" s="130">
        <v>1</v>
      </c>
      <c r="B44" s="55" t="s">
        <v>92</v>
      </c>
      <c r="C44" s="136"/>
      <c r="D44" s="56">
        <f>D45+D46</f>
        <v>353500</v>
      </c>
      <c r="E44" s="56">
        <f>D44</f>
        <v>353500</v>
      </c>
    </row>
    <row r="45" spans="1:7" ht="21.75" customHeight="1">
      <c r="A45" s="136"/>
      <c r="B45" s="57" t="s">
        <v>93</v>
      </c>
      <c r="C45" s="136"/>
      <c r="D45" s="59">
        <f>F68</f>
        <v>199000</v>
      </c>
      <c r="E45" s="58">
        <f>C45+D45</f>
        <v>199000</v>
      </c>
    </row>
    <row r="46" spans="1:7" ht="20.25" customHeight="1">
      <c r="A46" s="136"/>
      <c r="B46" s="57" t="s">
        <v>94</v>
      </c>
      <c r="C46" s="136"/>
      <c r="D46" s="59">
        <f>F78</f>
        <v>154500</v>
      </c>
      <c r="E46" s="59">
        <f>D46</f>
        <v>154500</v>
      </c>
    </row>
    <row r="47" spans="1:7" ht="35.25" customHeight="1">
      <c r="A47" s="130">
        <v>2</v>
      </c>
      <c r="B47" s="155" t="s">
        <v>95</v>
      </c>
      <c r="C47" s="156"/>
      <c r="D47" s="60">
        <f>SUM(D48:D49)</f>
        <v>1032000</v>
      </c>
      <c r="E47" s="60">
        <f>D47</f>
        <v>1032000</v>
      </c>
    </row>
    <row r="48" spans="1:7" ht="36.75" customHeight="1">
      <c r="A48" s="136"/>
      <c r="B48" s="93" t="s">
        <v>178</v>
      </c>
      <c r="C48" s="92"/>
      <c r="D48" s="58">
        <f>F86</f>
        <v>512000</v>
      </c>
      <c r="E48" s="58">
        <f>D48</f>
        <v>512000</v>
      </c>
    </row>
    <row r="49" spans="1:7" ht="44.25" customHeight="1">
      <c r="A49" s="136"/>
      <c r="B49" s="61" t="s">
        <v>179</v>
      </c>
      <c r="C49" s="89"/>
      <c r="D49" s="58">
        <f>F95</f>
        <v>520000</v>
      </c>
      <c r="E49" s="58">
        <f>D49</f>
        <v>520000</v>
      </c>
    </row>
    <row r="50" spans="1:7" ht="17.25" customHeight="1">
      <c r="A50" s="164" t="s">
        <v>18</v>
      </c>
      <c r="B50" s="164"/>
      <c r="C50" s="130"/>
      <c r="D50" s="56">
        <f>D44+D47</f>
        <v>1385500</v>
      </c>
      <c r="E50" s="56">
        <f>C50+D50</f>
        <v>1385500</v>
      </c>
    </row>
    <row r="51" spans="1:7" ht="12" customHeight="1">
      <c r="A51" s="117"/>
      <c r="B51" s="117"/>
      <c r="C51" s="117"/>
      <c r="D51" s="118"/>
      <c r="E51" s="118"/>
    </row>
    <row r="52" spans="1:7" ht="6" customHeight="1">
      <c r="A52" s="46"/>
    </row>
    <row r="53" spans="1:7" ht="15.75">
      <c r="A53" s="165" t="s">
        <v>22</v>
      </c>
      <c r="B53" s="142" t="s">
        <v>20</v>
      </c>
      <c r="C53" s="142"/>
      <c r="D53" s="142"/>
      <c r="E53" s="142"/>
      <c r="F53" s="142"/>
      <c r="G53" s="142"/>
    </row>
    <row r="54" spans="1:7" ht="9" customHeight="1">
      <c r="A54" s="165"/>
    </row>
    <row r="55" spans="1:7" ht="15.75">
      <c r="A55" s="46"/>
      <c r="E55" s="63" t="s">
        <v>14</v>
      </c>
    </row>
    <row r="56" spans="1:7" ht="31.5">
      <c r="A56" s="136" t="s">
        <v>11</v>
      </c>
      <c r="B56" s="136" t="s">
        <v>21</v>
      </c>
      <c r="C56" s="136" t="s">
        <v>16</v>
      </c>
      <c r="D56" s="136" t="s">
        <v>17</v>
      </c>
      <c r="E56" s="136" t="s">
        <v>18</v>
      </c>
    </row>
    <row r="57" spans="1:7" ht="15.75">
      <c r="A57" s="136">
        <v>1</v>
      </c>
      <c r="B57" s="136">
        <v>2</v>
      </c>
      <c r="C57" s="136">
        <v>3</v>
      </c>
      <c r="D57" s="136">
        <v>4</v>
      </c>
      <c r="E57" s="136">
        <v>5</v>
      </c>
    </row>
    <row r="58" spans="1:7" ht="41.25" customHeight="1">
      <c r="A58" s="136">
        <v>1</v>
      </c>
      <c r="B58" s="64" t="s">
        <v>130</v>
      </c>
      <c r="C58" s="65"/>
      <c r="D58" s="66">
        <f>353500</f>
        <v>353500</v>
      </c>
      <c r="E58" s="66">
        <f>D58</f>
        <v>353500</v>
      </c>
    </row>
    <row r="59" spans="1:7" ht="15.75">
      <c r="A59" s="164" t="s">
        <v>18</v>
      </c>
      <c r="B59" s="164"/>
      <c r="C59" s="67"/>
      <c r="D59" s="68">
        <f>SUM(D58:D58)</f>
        <v>353500</v>
      </c>
      <c r="E59" s="68">
        <f>SUM(E58:E58)</f>
        <v>353500</v>
      </c>
    </row>
    <row r="60" spans="1:7" ht="15" customHeight="1">
      <c r="A60" s="46"/>
    </row>
    <row r="61" spans="1:7" ht="15.75">
      <c r="A61" s="133" t="s">
        <v>50</v>
      </c>
      <c r="B61" s="142" t="s">
        <v>23</v>
      </c>
      <c r="C61" s="142"/>
      <c r="D61" s="142"/>
      <c r="E61" s="142"/>
      <c r="F61" s="142"/>
      <c r="G61" s="142"/>
    </row>
    <row r="62" spans="1:7" ht="15.75">
      <c r="A62" s="46"/>
    </row>
    <row r="63" spans="1:7" ht="37.5" customHeight="1">
      <c r="A63" s="136" t="s">
        <v>11</v>
      </c>
      <c r="B63" s="136" t="s">
        <v>24</v>
      </c>
      <c r="C63" s="136" t="s">
        <v>25</v>
      </c>
      <c r="D63" s="136" t="s">
        <v>26</v>
      </c>
      <c r="E63" s="136" t="s">
        <v>16</v>
      </c>
      <c r="F63" s="136" t="s">
        <v>17</v>
      </c>
      <c r="G63" s="136" t="s">
        <v>18</v>
      </c>
    </row>
    <row r="64" spans="1:7" ht="15.75">
      <c r="A64" s="136">
        <v>1</v>
      </c>
      <c r="B64" s="136">
        <v>2</v>
      </c>
      <c r="C64" s="136">
        <v>3</v>
      </c>
      <c r="D64" s="136">
        <v>4</v>
      </c>
      <c r="E64" s="136">
        <v>5</v>
      </c>
      <c r="F64" s="136">
        <v>6</v>
      </c>
      <c r="G64" s="136">
        <v>7</v>
      </c>
    </row>
    <row r="65" spans="1:7" ht="15.75">
      <c r="A65" s="130">
        <v>1</v>
      </c>
      <c r="B65" s="132" t="s">
        <v>92</v>
      </c>
      <c r="C65" s="121" t="s">
        <v>105</v>
      </c>
      <c r="D65" s="69" t="s">
        <v>125</v>
      </c>
      <c r="E65" s="136"/>
      <c r="F65" s="56">
        <f>F66+F76</f>
        <v>353500</v>
      </c>
      <c r="G65" s="56">
        <f>F65</f>
        <v>353500</v>
      </c>
    </row>
    <row r="66" spans="1:7" ht="23.25" customHeight="1">
      <c r="A66" s="136"/>
      <c r="B66" s="122" t="s">
        <v>147</v>
      </c>
      <c r="C66" s="110"/>
      <c r="D66" s="69"/>
      <c r="E66" s="136"/>
      <c r="F66" s="60">
        <f>F68</f>
        <v>199000</v>
      </c>
      <c r="G66" s="60">
        <f>F66</f>
        <v>199000</v>
      </c>
    </row>
    <row r="67" spans="1:7" ht="15.75">
      <c r="A67" s="136">
        <v>1</v>
      </c>
      <c r="B67" s="123" t="s">
        <v>27</v>
      </c>
      <c r="C67" s="110" t="s">
        <v>97</v>
      </c>
      <c r="D67" s="69" t="s">
        <v>97</v>
      </c>
      <c r="E67" s="136"/>
      <c r="F67" s="136"/>
      <c r="G67" s="136"/>
    </row>
    <row r="68" spans="1:7" ht="24">
      <c r="A68" s="136"/>
      <c r="B68" s="124" t="s">
        <v>98</v>
      </c>
      <c r="C68" s="110" t="s">
        <v>114</v>
      </c>
      <c r="D68" s="69" t="s">
        <v>125</v>
      </c>
      <c r="E68" s="136"/>
      <c r="F68" s="109">
        <v>199000</v>
      </c>
      <c r="G68" s="58">
        <f>F68</f>
        <v>199000</v>
      </c>
    </row>
    <row r="69" spans="1:7" ht="18.75" customHeight="1">
      <c r="A69" s="136"/>
      <c r="B69" s="125" t="s">
        <v>99</v>
      </c>
      <c r="C69" s="126" t="s">
        <v>100</v>
      </c>
      <c r="D69" s="75" t="s">
        <v>101</v>
      </c>
      <c r="E69" s="136"/>
      <c r="F69" s="109">
        <v>18800</v>
      </c>
      <c r="G69" s="58">
        <f>F69</f>
        <v>18800</v>
      </c>
    </row>
    <row r="70" spans="1:7" ht="15.75">
      <c r="A70" s="136">
        <v>2</v>
      </c>
      <c r="B70" s="123" t="s">
        <v>28</v>
      </c>
      <c r="C70" s="110" t="s">
        <v>97</v>
      </c>
      <c r="D70" s="69" t="s">
        <v>97</v>
      </c>
      <c r="E70" s="136"/>
      <c r="F70" s="69" t="s">
        <v>97</v>
      </c>
      <c r="G70" s="136"/>
    </row>
    <row r="71" spans="1:7" ht="15.75">
      <c r="A71" s="136"/>
      <c r="B71" s="124" t="s">
        <v>102</v>
      </c>
      <c r="C71" s="126" t="s">
        <v>100</v>
      </c>
      <c r="D71" s="69" t="s">
        <v>103</v>
      </c>
      <c r="E71" s="136"/>
      <c r="F71" s="109">
        <f>F68/F73</f>
        <v>796</v>
      </c>
      <c r="G71" s="58">
        <f>F71</f>
        <v>796</v>
      </c>
    </row>
    <row r="72" spans="1:7" ht="15.75">
      <c r="A72" s="136">
        <v>3</v>
      </c>
      <c r="B72" s="123" t="s">
        <v>29</v>
      </c>
      <c r="C72" s="110" t="s">
        <v>97</v>
      </c>
      <c r="D72" s="69" t="s">
        <v>97</v>
      </c>
      <c r="E72" s="136"/>
      <c r="F72" s="69" t="s">
        <v>97</v>
      </c>
      <c r="G72" s="136"/>
    </row>
    <row r="73" spans="1:7" ht="19.5" customHeight="1">
      <c r="A73" s="136"/>
      <c r="B73" s="125" t="s">
        <v>104</v>
      </c>
      <c r="C73" s="110" t="s">
        <v>105</v>
      </c>
      <c r="D73" s="69" t="s">
        <v>106</v>
      </c>
      <c r="E73" s="136"/>
      <c r="F73" s="113">
        <v>250</v>
      </c>
      <c r="G73" s="59">
        <f>F73</f>
        <v>250</v>
      </c>
    </row>
    <row r="74" spans="1:7" ht="15.75">
      <c r="A74" s="136">
        <v>4</v>
      </c>
      <c r="B74" s="123" t="s">
        <v>30</v>
      </c>
      <c r="C74" s="110" t="s">
        <v>97</v>
      </c>
      <c r="D74" s="69" t="s">
        <v>97</v>
      </c>
      <c r="E74" s="136"/>
      <c r="F74" s="69" t="s">
        <v>97</v>
      </c>
      <c r="G74" s="136"/>
    </row>
    <row r="75" spans="1:7" ht="33" customHeight="1">
      <c r="A75" s="136"/>
      <c r="B75" s="124" t="s">
        <v>107</v>
      </c>
      <c r="C75" s="110" t="s">
        <v>108</v>
      </c>
      <c r="D75" s="69" t="s">
        <v>106</v>
      </c>
      <c r="E75" s="136"/>
      <c r="F75" s="111">
        <f>F71/F69*100</f>
        <v>4.2340425531914896</v>
      </c>
      <c r="G75" s="59">
        <f>F75</f>
        <v>4.2340425531914896</v>
      </c>
    </row>
    <row r="76" spans="1:7" ht="22.5" customHeight="1">
      <c r="A76" s="136"/>
      <c r="B76" s="170" t="s">
        <v>177</v>
      </c>
      <c r="C76" s="171"/>
      <c r="D76" s="69"/>
      <c r="E76" s="136"/>
      <c r="F76" s="114">
        <f>F78</f>
        <v>154500</v>
      </c>
      <c r="G76" s="56">
        <f>F76</f>
        <v>154500</v>
      </c>
    </row>
    <row r="77" spans="1:7" ht="15.75">
      <c r="A77" s="136">
        <v>1</v>
      </c>
      <c r="B77" s="123" t="s">
        <v>27</v>
      </c>
      <c r="C77" s="110"/>
      <c r="D77" s="69"/>
      <c r="E77" s="136"/>
      <c r="F77" s="69"/>
      <c r="G77" s="136"/>
    </row>
    <row r="78" spans="1:7" ht="24">
      <c r="A78" s="136"/>
      <c r="B78" s="124" t="s">
        <v>165</v>
      </c>
      <c r="C78" s="110" t="s">
        <v>105</v>
      </c>
      <c r="D78" s="69" t="s">
        <v>103</v>
      </c>
      <c r="E78" s="136"/>
      <c r="F78" s="111">
        <v>154500</v>
      </c>
      <c r="G78" s="59">
        <f>F78</f>
        <v>154500</v>
      </c>
    </row>
    <row r="79" spans="1:7" ht="15.75">
      <c r="A79" s="136">
        <v>2</v>
      </c>
      <c r="B79" s="123" t="s">
        <v>28</v>
      </c>
      <c r="C79" s="110"/>
      <c r="D79" s="69"/>
      <c r="E79" s="136"/>
      <c r="F79" s="69"/>
      <c r="G79" s="136"/>
    </row>
    <row r="80" spans="1:7" ht="22.5" customHeight="1">
      <c r="A80" s="136"/>
      <c r="B80" s="128" t="s">
        <v>110</v>
      </c>
      <c r="C80" s="110" t="s">
        <v>111</v>
      </c>
      <c r="D80" s="69" t="s">
        <v>103</v>
      </c>
      <c r="E80" s="136"/>
      <c r="F80" s="119">
        <f>F78/F82</f>
        <v>54.00209716882209</v>
      </c>
      <c r="G80" s="59">
        <f>F80</f>
        <v>54.00209716882209</v>
      </c>
    </row>
    <row r="81" spans="1:7" ht="15.75">
      <c r="A81" s="136">
        <v>3</v>
      </c>
      <c r="B81" s="123" t="s">
        <v>29</v>
      </c>
      <c r="C81" s="127"/>
      <c r="D81" s="69"/>
      <c r="E81" s="136"/>
      <c r="F81" s="69"/>
      <c r="G81" s="136"/>
    </row>
    <row r="82" spans="1:7" ht="24">
      <c r="A82" s="65"/>
      <c r="B82" s="124" t="s">
        <v>112</v>
      </c>
      <c r="C82" s="110" t="s">
        <v>105</v>
      </c>
      <c r="D82" s="69" t="s">
        <v>106</v>
      </c>
      <c r="E82" s="136"/>
      <c r="F82" s="111">
        <v>2861</v>
      </c>
      <c r="G82" s="59">
        <f>F82</f>
        <v>2861</v>
      </c>
    </row>
    <row r="83" spans="1:7" ht="15.75">
      <c r="A83" s="136">
        <v>4</v>
      </c>
      <c r="B83" s="123" t="s">
        <v>30</v>
      </c>
      <c r="C83" s="110"/>
      <c r="D83" s="69"/>
      <c r="E83" s="136"/>
      <c r="F83" s="69"/>
      <c r="G83" s="136"/>
    </row>
    <row r="84" spans="1:7" ht="15.75">
      <c r="A84" s="136"/>
      <c r="B84" s="125" t="s">
        <v>113</v>
      </c>
      <c r="C84" s="110" t="s">
        <v>105</v>
      </c>
      <c r="D84" s="69" t="s">
        <v>106</v>
      </c>
      <c r="E84" s="136"/>
      <c r="F84" s="111">
        <f>F78</f>
        <v>154500</v>
      </c>
      <c r="G84" s="59">
        <f>F84</f>
        <v>154500</v>
      </c>
    </row>
    <row r="85" spans="1:7" ht="36" customHeight="1">
      <c r="A85" s="130">
        <v>2</v>
      </c>
      <c r="B85" s="172" t="s">
        <v>95</v>
      </c>
      <c r="C85" s="172"/>
      <c r="D85" s="69"/>
      <c r="E85" s="136"/>
      <c r="F85" s="114">
        <f>F86+F95</f>
        <v>1032000</v>
      </c>
      <c r="G85" s="56">
        <f>F85</f>
        <v>1032000</v>
      </c>
    </row>
    <row r="86" spans="1:7" ht="29.25" customHeight="1">
      <c r="A86" s="136"/>
      <c r="B86" s="168" t="s">
        <v>183</v>
      </c>
      <c r="C86" s="169"/>
      <c r="D86" s="69"/>
      <c r="E86" s="136"/>
      <c r="F86" s="108">
        <f>F88</f>
        <v>512000</v>
      </c>
      <c r="G86" s="60">
        <f>G88</f>
        <v>512000</v>
      </c>
    </row>
    <row r="87" spans="1:7" ht="15.75">
      <c r="A87" s="136">
        <v>1</v>
      </c>
      <c r="B87" s="123" t="s">
        <v>27</v>
      </c>
      <c r="C87" s="110"/>
      <c r="D87" s="69"/>
      <c r="E87" s="136"/>
      <c r="F87" s="109"/>
      <c r="G87" s="58"/>
    </row>
    <row r="88" spans="1:7" ht="36">
      <c r="A88" s="136"/>
      <c r="B88" s="124" t="s">
        <v>166</v>
      </c>
      <c r="C88" s="110" t="s">
        <v>105</v>
      </c>
      <c r="D88" s="78" t="s">
        <v>180</v>
      </c>
      <c r="E88" s="136"/>
      <c r="F88" s="109">
        <f>512000</f>
        <v>512000</v>
      </c>
      <c r="G88" s="58">
        <f>F88</f>
        <v>512000</v>
      </c>
    </row>
    <row r="89" spans="1:7" ht="15.75">
      <c r="A89" s="136">
        <v>2</v>
      </c>
      <c r="B89" s="123" t="s">
        <v>28</v>
      </c>
      <c r="C89" s="110"/>
      <c r="D89" s="69"/>
      <c r="E89" s="136"/>
      <c r="F89" s="109"/>
      <c r="G89" s="58"/>
    </row>
    <row r="90" spans="1:7" ht="37.5" customHeight="1">
      <c r="A90" s="136"/>
      <c r="B90" s="124" t="s">
        <v>167</v>
      </c>
      <c r="C90" s="129" t="s">
        <v>117</v>
      </c>
      <c r="D90" s="80" t="s">
        <v>116</v>
      </c>
      <c r="E90" s="136"/>
      <c r="F90" s="109">
        <f>F88/F92</f>
        <v>238.02882380288239</v>
      </c>
      <c r="G90" s="58">
        <f>F90</f>
        <v>238.02882380288239</v>
      </c>
    </row>
    <row r="91" spans="1:7" ht="15.75">
      <c r="A91" s="136">
        <v>3</v>
      </c>
      <c r="B91" s="123" t="s">
        <v>29</v>
      </c>
      <c r="C91" s="110"/>
      <c r="D91" s="69"/>
      <c r="E91" s="136"/>
      <c r="F91" s="109"/>
      <c r="G91" s="58"/>
    </row>
    <row r="92" spans="1:7" ht="38.25" customHeight="1">
      <c r="A92" s="136"/>
      <c r="B92" s="124" t="s">
        <v>168</v>
      </c>
      <c r="C92" s="129" t="s">
        <v>114</v>
      </c>
      <c r="D92" s="80" t="s">
        <v>106</v>
      </c>
      <c r="E92" s="136"/>
      <c r="F92" s="109">
        <v>2151</v>
      </c>
      <c r="G92" s="58">
        <f>F92</f>
        <v>2151</v>
      </c>
    </row>
    <row r="93" spans="1:7" ht="15.75">
      <c r="A93" s="136">
        <v>4</v>
      </c>
      <c r="B93" s="123" t="s">
        <v>30</v>
      </c>
      <c r="C93" s="110"/>
      <c r="D93" s="69"/>
      <c r="E93" s="136"/>
      <c r="F93" s="109"/>
      <c r="G93" s="58"/>
    </row>
    <row r="94" spans="1:7" ht="42.75" customHeight="1">
      <c r="A94" s="136"/>
      <c r="B94" s="124" t="s">
        <v>169</v>
      </c>
      <c r="C94" s="110" t="s">
        <v>108</v>
      </c>
      <c r="D94" s="69" t="s">
        <v>106</v>
      </c>
      <c r="E94" s="136"/>
      <c r="F94" s="109">
        <v>100</v>
      </c>
      <c r="G94" s="58">
        <f>F94</f>
        <v>100</v>
      </c>
    </row>
    <row r="95" spans="1:7" ht="30" customHeight="1">
      <c r="A95" s="136"/>
      <c r="B95" s="168" t="s">
        <v>181</v>
      </c>
      <c r="C95" s="169"/>
      <c r="D95" s="69"/>
      <c r="E95" s="136"/>
      <c r="F95" s="108">
        <f>F97</f>
        <v>520000</v>
      </c>
      <c r="G95" s="60">
        <f>F95</f>
        <v>520000</v>
      </c>
    </row>
    <row r="96" spans="1:7" ht="15.75">
      <c r="A96" s="136">
        <v>1</v>
      </c>
      <c r="B96" s="123" t="s">
        <v>27</v>
      </c>
      <c r="C96" s="110"/>
      <c r="D96" s="69"/>
      <c r="E96" s="136"/>
      <c r="F96" s="109"/>
      <c r="G96" s="58"/>
    </row>
    <row r="97" spans="1:7" ht="43.5" customHeight="1">
      <c r="A97" s="136"/>
      <c r="B97" s="124" t="s">
        <v>182</v>
      </c>
      <c r="C97" s="110" t="s">
        <v>114</v>
      </c>
      <c r="D97" s="78" t="s">
        <v>180</v>
      </c>
      <c r="E97" s="136"/>
      <c r="F97" s="109">
        <v>520000</v>
      </c>
      <c r="G97" s="58">
        <f>F97</f>
        <v>520000</v>
      </c>
    </row>
    <row r="98" spans="1:7" ht="15.75">
      <c r="A98" s="136">
        <v>2</v>
      </c>
      <c r="B98" s="123" t="s">
        <v>28</v>
      </c>
      <c r="C98" s="110"/>
      <c r="D98" s="69"/>
      <c r="E98" s="136"/>
      <c r="F98" s="109"/>
      <c r="G98" s="58"/>
    </row>
    <row r="99" spans="1:7" ht="24">
      <c r="A99" s="136"/>
      <c r="B99" s="124" t="s">
        <v>161</v>
      </c>
      <c r="C99" s="110" t="s">
        <v>117</v>
      </c>
      <c r="D99" s="80" t="s">
        <v>116</v>
      </c>
      <c r="E99" s="136"/>
      <c r="F99" s="109">
        <v>148.5</v>
      </c>
      <c r="G99" s="58">
        <f>F99</f>
        <v>148.5</v>
      </c>
    </row>
    <row r="100" spans="1:7" ht="15.75">
      <c r="A100" s="136">
        <v>3</v>
      </c>
      <c r="B100" s="123" t="s">
        <v>29</v>
      </c>
      <c r="C100" s="110"/>
      <c r="D100" s="69"/>
      <c r="E100" s="136"/>
      <c r="F100" s="109"/>
      <c r="G100" s="58"/>
    </row>
    <row r="101" spans="1:7" ht="24">
      <c r="A101" s="136"/>
      <c r="B101" s="124" t="s">
        <v>162</v>
      </c>
      <c r="C101" s="110" t="s">
        <v>114</v>
      </c>
      <c r="D101" s="69" t="s">
        <v>106</v>
      </c>
      <c r="E101" s="136"/>
      <c r="F101" s="109">
        <f>F97/F99</f>
        <v>3501.6835016835016</v>
      </c>
      <c r="G101" s="58">
        <f>F101</f>
        <v>3501.6835016835016</v>
      </c>
    </row>
    <row r="102" spans="1:7" ht="15.75">
      <c r="A102" s="136">
        <v>4</v>
      </c>
      <c r="B102" s="123" t="s">
        <v>30</v>
      </c>
      <c r="C102" s="110"/>
      <c r="D102" s="69"/>
      <c r="E102" s="136"/>
      <c r="F102" s="109"/>
      <c r="G102" s="58"/>
    </row>
    <row r="103" spans="1:7" ht="36">
      <c r="A103" s="136"/>
      <c r="B103" s="124" t="s">
        <v>163</v>
      </c>
      <c r="C103" s="110" t="s">
        <v>108</v>
      </c>
      <c r="D103" s="69" t="s">
        <v>106</v>
      </c>
      <c r="E103" s="136"/>
      <c r="F103" s="109">
        <v>100</v>
      </c>
      <c r="G103" s="58">
        <f>F103</f>
        <v>100</v>
      </c>
    </row>
    <row r="104" spans="1:7" ht="9.75" customHeight="1">
      <c r="A104" s="105"/>
      <c r="B104" s="120"/>
      <c r="C104" s="107"/>
      <c r="D104" s="107"/>
      <c r="E104" s="105"/>
      <c r="F104" s="115"/>
      <c r="G104" s="116"/>
    </row>
    <row r="105" spans="1:7" ht="14.25" customHeight="1">
      <c r="A105" s="105"/>
      <c r="B105" s="106"/>
      <c r="C105" s="107"/>
      <c r="D105" s="107"/>
      <c r="E105" s="105"/>
      <c r="F105" s="115"/>
      <c r="G105" s="116"/>
    </row>
    <row r="106" spans="1:7" ht="27" customHeight="1">
      <c r="A106" s="166" t="s">
        <v>170</v>
      </c>
      <c r="B106" s="142"/>
      <c r="C106" s="142"/>
      <c r="D106" s="81"/>
      <c r="E106" s="82"/>
      <c r="F106" s="167" t="s">
        <v>171</v>
      </c>
      <c r="G106" s="167"/>
    </row>
    <row r="107" spans="1:7" ht="15.75" customHeight="1">
      <c r="A107" s="139"/>
      <c r="B107" s="133"/>
      <c r="D107" s="83" t="s">
        <v>31</v>
      </c>
      <c r="F107" s="148" t="s">
        <v>184</v>
      </c>
      <c r="G107" s="148"/>
    </row>
    <row r="108" spans="1:7" ht="20.25" customHeight="1">
      <c r="A108" s="142" t="s">
        <v>32</v>
      </c>
      <c r="B108" s="142"/>
      <c r="C108" s="133"/>
      <c r="D108" s="133"/>
    </row>
    <row r="109" spans="1:7" ht="31.5" customHeight="1">
      <c r="A109" s="173" t="s">
        <v>185</v>
      </c>
      <c r="B109" s="173"/>
      <c r="C109" s="173"/>
      <c r="D109" s="174"/>
    </row>
    <row r="110" spans="1:7" ht="47.25" customHeight="1">
      <c r="A110" s="166" t="s">
        <v>172</v>
      </c>
      <c r="B110" s="142"/>
      <c r="C110" s="142"/>
      <c r="D110" s="81"/>
      <c r="E110" s="82"/>
      <c r="F110" s="175" t="s">
        <v>173</v>
      </c>
      <c r="G110" s="175"/>
    </row>
    <row r="111" spans="1:7" ht="12" customHeight="1">
      <c r="B111" s="133"/>
      <c r="C111" s="133"/>
      <c r="D111" s="83" t="s">
        <v>31</v>
      </c>
      <c r="F111" s="148" t="s">
        <v>53</v>
      </c>
      <c r="G111" s="148"/>
    </row>
    <row r="112" spans="1:7" ht="26.25" customHeight="1">
      <c r="A112" s="140" t="s">
        <v>51</v>
      </c>
      <c r="B112" s="140"/>
      <c r="C112" s="140"/>
      <c r="D112" s="140"/>
      <c r="E112" s="140"/>
      <c r="F112" s="140"/>
      <c r="G112" s="140"/>
    </row>
    <row r="113" spans="1:7" ht="13.5" customHeight="1">
      <c r="A113" s="94"/>
      <c r="B113" s="34" t="s">
        <v>97</v>
      </c>
    </row>
    <row r="114" spans="1:7" ht="16.5" customHeight="1">
      <c r="A114" s="141" t="s">
        <v>186</v>
      </c>
      <c r="B114" s="140"/>
      <c r="C114" s="140"/>
      <c r="D114" s="140"/>
      <c r="E114" s="140"/>
      <c r="F114" s="140"/>
      <c r="G114" s="140"/>
    </row>
    <row r="115" spans="1:7" ht="24" customHeight="1">
      <c r="A115" s="84"/>
    </row>
    <row r="116" spans="1:7" ht="11.25" customHeight="1">
      <c r="A116" s="94"/>
    </row>
    <row r="117" spans="1:7">
      <c r="A117" s="85"/>
    </row>
  </sheetData>
  <mergeCells count="47">
    <mergeCell ref="A110:C110"/>
    <mergeCell ref="F110:G110"/>
    <mergeCell ref="F111:G111"/>
    <mergeCell ref="F107:G107"/>
    <mergeCell ref="B76:C76"/>
    <mergeCell ref="B85:C85"/>
    <mergeCell ref="A108:B108"/>
    <mergeCell ref="A109:D109"/>
    <mergeCell ref="A106:C106"/>
    <mergeCell ref="F106:G106"/>
    <mergeCell ref="B86:C86"/>
    <mergeCell ref="A59:B59"/>
    <mergeCell ref="B95:C95"/>
    <mergeCell ref="B61:G61"/>
    <mergeCell ref="B47:C47"/>
    <mergeCell ref="B24:G24"/>
    <mergeCell ref="B25:G25"/>
    <mergeCell ref="B26:G26"/>
    <mergeCell ref="B28:G28"/>
    <mergeCell ref="B29:G29"/>
    <mergeCell ref="B30:G30"/>
    <mergeCell ref="B33:G33"/>
    <mergeCell ref="B35:G35"/>
    <mergeCell ref="B36:G36"/>
    <mergeCell ref="B37:G37"/>
    <mergeCell ref="B38:G38"/>
    <mergeCell ref="A50:B50"/>
    <mergeCell ref="A53:A54"/>
    <mergeCell ref="B53:G53"/>
    <mergeCell ref="E9:G9"/>
    <mergeCell ref="F1:G3"/>
    <mergeCell ref="E5:G5"/>
    <mergeCell ref="E6:G6"/>
    <mergeCell ref="E7:G7"/>
    <mergeCell ref="E8:G8"/>
    <mergeCell ref="B23:G23"/>
    <mergeCell ref="E10:G10"/>
    <mergeCell ref="A13:G13"/>
    <mergeCell ref="A14:G14"/>
    <mergeCell ref="D17:F17"/>
    <mergeCell ref="A18:C18"/>
    <mergeCell ref="D18:E18"/>
    <mergeCell ref="D19:F19"/>
    <mergeCell ref="A20:C20"/>
    <mergeCell ref="D20:E20"/>
    <mergeCell ref="E21:F21"/>
    <mergeCell ref="E22:F22"/>
  </mergeCells>
  <pageMargins left="0.18" right="0.16" top="0.63" bottom="0.47" header="0.51" footer="0.3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4"/>
  <sheetViews>
    <sheetView topLeftCell="A88" zoomScaleNormal="100" workbookViewId="0">
      <selection activeCell="G22" sqref="G22"/>
    </sheetView>
  </sheetViews>
  <sheetFormatPr defaultColWidth="21.625" defaultRowHeight="15"/>
  <cols>
    <col min="1" max="1" width="6.625" style="34" customWidth="1"/>
    <col min="2" max="2" width="34.125" style="34" customWidth="1"/>
    <col min="3" max="4" width="21.625" style="34"/>
    <col min="5" max="5" width="20.125" style="34" customWidth="1"/>
    <col min="6" max="6" width="19.875" style="2" customWidth="1"/>
    <col min="7" max="7" width="19.125" style="2" customWidth="1"/>
    <col min="8" max="16384" width="21.625" style="2"/>
  </cols>
  <sheetData>
    <row r="1" spans="1:7">
      <c r="F1" s="192" t="s">
        <v>73</v>
      </c>
      <c r="G1" s="193"/>
    </row>
    <row r="2" spans="1:7">
      <c r="F2" s="193"/>
      <c r="G2" s="193"/>
    </row>
    <row r="3" spans="1:7" ht="32.25" customHeight="1">
      <c r="F3" s="193"/>
      <c r="G3" s="193"/>
    </row>
    <row r="4" spans="1:7" ht="15.75">
      <c r="A4" s="35"/>
      <c r="E4" s="35" t="s">
        <v>0</v>
      </c>
    </row>
    <row r="5" spans="1:7" ht="15.75">
      <c r="A5" s="35"/>
      <c r="E5" s="194" t="s">
        <v>145</v>
      </c>
      <c r="F5" s="194"/>
      <c r="G5" s="194"/>
    </row>
    <row r="6" spans="1:7" ht="15.75">
      <c r="A6" s="35"/>
      <c r="B6" s="35"/>
      <c r="E6" s="195" t="s">
        <v>86</v>
      </c>
      <c r="F6" s="195"/>
      <c r="G6" s="195"/>
    </row>
    <row r="7" spans="1:7" ht="13.5" customHeight="1">
      <c r="A7" s="35"/>
      <c r="E7" s="176" t="s">
        <v>1</v>
      </c>
      <c r="F7" s="176"/>
      <c r="G7" s="176"/>
    </row>
    <row r="8" spans="1:7" ht="6" customHeight="1">
      <c r="A8" s="35"/>
      <c r="B8" s="35"/>
      <c r="E8" s="196"/>
      <c r="F8" s="196"/>
      <c r="G8" s="196"/>
    </row>
    <row r="9" spans="1:7" ht="15" customHeight="1">
      <c r="A9" s="35"/>
      <c r="E9" s="176"/>
      <c r="F9" s="176"/>
      <c r="G9" s="176"/>
    </row>
    <row r="10" spans="1:7" ht="15.75">
      <c r="A10" s="35"/>
      <c r="E10" s="142" t="s">
        <v>146</v>
      </c>
      <c r="F10" s="142"/>
      <c r="G10" s="142"/>
    </row>
    <row r="13" spans="1:7" ht="15.75">
      <c r="A13" s="198" t="s">
        <v>2</v>
      </c>
      <c r="B13" s="198"/>
      <c r="C13" s="198"/>
      <c r="D13" s="198"/>
      <c r="E13" s="198"/>
      <c r="F13" s="198"/>
      <c r="G13" s="198"/>
    </row>
    <row r="14" spans="1:7" ht="15.75">
      <c r="A14" s="198" t="s">
        <v>129</v>
      </c>
      <c r="B14" s="198"/>
      <c r="C14" s="198"/>
      <c r="D14" s="198"/>
      <c r="E14" s="198"/>
      <c r="F14" s="198"/>
      <c r="G14" s="198"/>
    </row>
    <row r="17" spans="1:7" ht="15" customHeight="1">
      <c r="A17" s="36" t="s">
        <v>74</v>
      </c>
      <c r="B17" s="36">
        <v>3100000</v>
      </c>
      <c r="C17" s="36"/>
      <c r="D17" s="201" t="s">
        <v>86</v>
      </c>
      <c r="E17" s="201"/>
      <c r="F17" s="201"/>
      <c r="G17" s="18">
        <v>31692820</v>
      </c>
    </row>
    <row r="18" spans="1:7" ht="28.5" customHeight="1">
      <c r="A18" s="145" t="s">
        <v>82</v>
      </c>
      <c r="B18" s="145"/>
      <c r="C18" s="145"/>
      <c r="D18" s="202" t="s">
        <v>1</v>
      </c>
      <c r="E18" s="202"/>
      <c r="F18" s="16"/>
      <c r="G18" s="19" t="s">
        <v>75</v>
      </c>
    </row>
    <row r="19" spans="1:7" ht="18.75" customHeight="1">
      <c r="A19" s="37" t="s">
        <v>76</v>
      </c>
      <c r="B19" s="37">
        <v>3110000</v>
      </c>
      <c r="C19" s="37"/>
      <c r="D19" s="200" t="s">
        <v>86</v>
      </c>
      <c r="E19" s="200"/>
      <c r="F19" s="200"/>
      <c r="G19" s="20">
        <v>31692820</v>
      </c>
    </row>
    <row r="20" spans="1:7" ht="23.25" customHeight="1">
      <c r="A20" s="145" t="s">
        <v>78</v>
      </c>
      <c r="B20" s="145"/>
      <c r="C20" s="145"/>
      <c r="D20" s="146" t="s">
        <v>33</v>
      </c>
      <c r="E20" s="146"/>
      <c r="F20" s="16"/>
      <c r="G20" s="19" t="s">
        <v>75</v>
      </c>
    </row>
    <row r="21" spans="1:7" ht="36" customHeight="1">
      <c r="A21" s="38" t="s">
        <v>77</v>
      </c>
      <c r="B21" s="39">
        <v>3118311</v>
      </c>
      <c r="C21" s="39">
        <v>8311</v>
      </c>
      <c r="D21" s="40" t="s">
        <v>84</v>
      </c>
      <c r="E21" s="199" t="s">
        <v>85</v>
      </c>
      <c r="F21" s="199"/>
      <c r="G21" s="104" t="s">
        <v>160</v>
      </c>
    </row>
    <row r="22" spans="1:7" ht="56.25" customHeight="1">
      <c r="B22" s="41" t="s">
        <v>78</v>
      </c>
      <c r="C22" s="42" t="s">
        <v>79</v>
      </c>
      <c r="D22" s="43" t="s">
        <v>80</v>
      </c>
      <c r="E22" s="197" t="s">
        <v>83</v>
      </c>
      <c r="F22" s="197"/>
      <c r="G22" s="17" t="s">
        <v>81</v>
      </c>
    </row>
    <row r="23" spans="1:7" ht="42" customHeight="1">
      <c r="A23" s="44" t="s">
        <v>7</v>
      </c>
      <c r="B23" s="177" t="s">
        <v>154</v>
      </c>
      <c r="C23" s="177"/>
      <c r="D23" s="177"/>
      <c r="E23" s="177"/>
      <c r="F23" s="177"/>
      <c r="G23" s="177"/>
    </row>
    <row r="24" spans="1:7" ht="54" customHeight="1">
      <c r="A24" s="45" t="s">
        <v>8</v>
      </c>
      <c r="B24" s="177" t="s">
        <v>126</v>
      </c>
      <c r="C24" s="177"/>
      <c r="D24" s="177"/>
      <c r="E24" s="177"/>
      <c r="F24" s="177"/>
      <c r="G24" s="177"/>
    </row>
    <row r="25" spans="1:7" ht="123.75" customHeight="1">
      <c r="A25" s="45"/>
      <c r="B25" s="187" t="s">
        <v>157</v>
      </c>
      <c r="C25" s="187"/>
      <c r="D25" s="187"/>
      <c r="E25" s="187"/>
      <c r="F25" s="187"/>
      <c r="G25" s="187"/>
    </row>
    <row r="26" spans="1:7" ht="15.75">
      <c r="A26" s="44" t="s">
        <v>9</v>
      </c>
      <c r="B26" s="187" t="s">
        <v>46</v>
      </c>
      <c r="C26" s="187"/>
      <c r="D26" s="187"/>
      <c r="E26" s="187"/>
      <c r="F26" s="187"/>
      <c r="G26" s="187"/>
    </row>
    <row r="27" spans="1:7" ht="15.75">
      <c r="A27" s="46"/>
    </row>
    <row r="28" spans="1:7" ht="15.75">
      <c r="A28" s="47" t="s">
        <v>11</v>
      </c>
      <c r="B28" s="188" t="s">
        <v>47</v>
      </c>
      <c r="C28" s="188"/>
      <c r="D28" s="188"/>
      <c r="E28" s="188"/>
      <c r="F28" s="188"/>
      <c r="G28" s="188"/>
    </row>
    <row r="29" spans="1:7" ht="21" customHeight="1">
      <c r="A29" s="47">
        <v>1</v>
      </c>
      <c r="B29" s="189" t="s">
        <v>124</v>
      </c>
      <c r="C29" s="190"/>
      <c r="D29" s="190"/>
      <c r="E29" s="190"/>
      <c r="F29" s="190"/>
      <c r="G29" s="191"/>
    </row>
    <row r="30" spans="1:7" ht="20.25" customHeight="1">
      <c r="A30" s="47">
        <v>2</v>
      </c>
      <c r="B30" s="189" t="s">
        <v>87</v>
      </c>
      <c r="C30" s="190"/>
      <c r="D30" s="190"/>
      <c r="E30" s="190"/>
      <c r="F30" s="190"/>
      <c r="G30" s="191"/>
    </row>
    <row r="31" spans="1:7" ht="15.75">
      <c r="A31" s="46"/>
    </row>
    <row r="32" spans="1:7" ht="15.75">
      <c r="A32" s="48" t="s">
        <v>10</v>
      </c>
      <c r="B32" s="34" t="s">
        <v>89</v>
      </c>
      <c r="C32" s="34" t="s">
        <v>88</v>
      </c>
    </row>
    <row r="33" spans="1:7" ht="30" customHeight="1">
      <c r="A33" s="49" t="s">
        <v>13</v>
      </c>
      <c r="B33" s="194" t="s">
        <v>48</v>
      </c>
      <c r="C33" s="194"/>
      <c r="D33" s="194"/>
      <c r="E33" s="194"/>
      <c r="F33" s="194"/>
      <c r="G33" s="194"/>
    </row>
    <row r="34" spans="1:7" ht="14.25" customHeight="1">
      <c r="A34" s="44"/>
      <c r="B34" s="50"/>
      <c r="C34" s="50"/>
      <c r="D34" s="50"/>
      <c r="E34" s="50"/>
      <c r="F34" s="13"/>
      <c r="G34" s="13"/>
    </row>
    <row r="35" spans="1:7" ht="15.75">
      <c r="A35" s="47" t="s">
        <v>11</v>
      </c>
      <c r="B35" s="188" t="s">
        <v>12</v>
      </c>
      <c r="C35" s="188"/>
      <c r="D35" s="188"/>
      <c r="E35" s="188"/>
      <c r="F35" s="188"/>
      <c r="G35" s="188"/>
    </row>
    <row r="36" spans="1:7" ht="21.75" customHeight="1">
      <c r="A36" s="47">
        <v>1</v>
      </c>
      <c r="B36" s="185" t="s">
        <v>90</v>
      </c>
      <c r="C36" s="185"/>
      <c r="D36" s="185"/>
      <c r="E36" s="185"/>
      <c r="F36" s="185"/>
      <c r="G36" s="185"/>
    </row>
    <row r="37" spans="1:7" ht="18.75" customHeight="1">
      <c r="A37" s="47">
        <v>2</v>
      </c>
      <c r="B37" s="185" t="s">
        <v>144</v>
      </c>
      <c r="C37" s="185"/>
      <c r="D37" s="185"/>
      <c r="E37" s="185"/>
      <c r="F37" s="185"/>
      <c r="G37" s="185"/>
    </row>
    <row r="38" spans="1:7" ht="18" customHeight="1">
      <c r="A38" s="47">
        <v>3</v>
      </c>
      <c r="B38" s="185" t="s">
        <v>91</v>
      </c>
      <c r="C38" s="185"/>
      <c r="D38" s="185"/>
      <c r="E38" s="185"/>
      <c r="F38" s="185"/>
      <c r="G38" s="185"/>
    </row>
    <row r="39" spans="1:7" ht="30.75" customHeight="1">
      <c r="A39" s="44"/>
      <c r="B39" s="50"/>
      <c r="C39" s="50"/>
      <c r="D39" s="50"/>
      <c r="E39" s="50"/>
      <c r="F39" s="13"/>
      <c r="G39" s="13"/>
    </row>
    <row r="40" spans="1:7" ht="15.75">
      <c r="A40" s="44" t="s">
        <v>19</v>
      </c>
      <c r="B40" s="51" t="s">
        <v>15</v>
      </c>
      <c r="C40" s="50"/>
      <c r="D40" s="50"/>
      <c r="E40" s="50"/>
      <c r="F40" s="13"/>
      <c r="G40" s="13"/>
    </row>
    <row r="41" spans="1:7" ht="15.75">
      <c r="A41" s="46"/>
      <c r="E41" s="52" t="s">
        <v>49</v>
      </c>
    </row>
    <row r="42" spans="1:7" ht="42" customHeight="1">
      <c r="A42" s="47" t="s">
        <v>11</v>
      </c>
      <c r="B42" s="53" t="s">
        <v>15</v>
      </c>
      <c r="C42" s="47" t="s">
        <v>16</v>
      </c>
      <c r="D42" s="47" t="s">
        <v>17</v>
      </c>
      <c r="E42" s="47" t="s">
        <v>18</v>
      </c>
    </row>
    <row r="43" spans="1:7" ht="15.75">
      <c r="A43" s="47">
        <v>1</v>
      </c>
      <c r="B43" s="47">
        <v>2</v>
      </c>
      <c r="C43" s="47">
        <v>3</v>
      </c>
      <c r="D43" s="47">
        <v>4</v>
      </c>
      <c r="E43" s="47">
        <v>5</v>
      </c>
    </row>
    <row r="44" spans="1:7" ht="26.25" customHeight="1">
      <c r="A44" s="54">
        <v>1</v>
      </c>
      <c r="B44" s="55" t="s">
        <v>92</v>
      </c>
      <c r="C44" s="47"/>
      <c r="D44" s="56">
        <f>D45+D47+D46</f>
        <v>399000</v>
      </c>
      <c r="E44" s="56">
        <f>D44</f>
        <v>399000</v>
      </c>
    </row>
    <row r="45" spans="1:7" ht="21.75" customHeight="1">
      <c r="A45" s="47"/>
      <c r="B45" s="57" t="s">
        <v>93</v>
      </c>
      <c r="C45" s="47"/>
      <c r="D45" s="58">
        <f>F71</f>
        <v>199000</v>
      </c>
      <c r="E45" s="58">
        <f>C45+D45</f>
        <v>199000</v>
      </c>
    </row>
    <row r="46" spans="1:7" ht="34.5" customHeight="1">
      <c r="A46" s="47"/>
      <c r="B46" s="103" t="s">
        <v>159</v>
      </c>
      <c r="C46" s="47"/>
      <c r="D46" s="58">
        <v>100000</v>
      </c>
      <c r="E46" s="58">
        <f>D46</f>
        <v>100000</v>
      </c>
    </row>
    <row r="47" spans="1:7" ht="20.25" customHeight="1">
      <c r="A47" s="47"/>
      <c r="B47" s="57" t="s">
        <v>94</v>
      </c>
      <c r="C47" s="47"/>
      <c r="D47" s="59">
        <f>F90</f>
        <v>100000</v>
      </c>
      <c r="E47" s="59">
        <f>D47</f>
        <v>100000</v>
      </c>
    </row>
    <row r="48" spans="1:7" ht="34.5" customHeight="1">
      <c r="A48" s="54">
        <v>2</v>
      </c>
      <c r="B48" s="90" t="s">
        <v>131</v>
      </c>
      <c r="C48" s="89"/>
      <c r="D48" s="56">
        <f>D49</f>
        <v>63899.09</v>
      </c>
      <c r="E48" s="56">
        <f>D48</f>
        <v>63899.09</v>
      </c>
    </row>
    <row r="49" spans="1:7" ht="15.75">
      <c r="A49" s="54"/>
      <c r="B49" s="57" t="s">
        <v>132</v>
      </c>
      <c r="C49" s="57"/>
      <c r="D49" s="59">
        <f>F100</f>
        <v>63899.09</v>
      </c>
      <c r="E49" s="59">
        <f>D49</f>
        <v>63899.09</v>
      </c>
    </row>
    <row r="50" spans="1:7" ht="35.25" customHeight="1">
      <c r="A50" s="54">
        <v>3</v>
      </c>
      <c r="B50" s="155" t="s">
        <v>95</v>
      </c>
      <c r="C50" s="156"/>
      <c r="D50" s="58"/>
      <c r="E50" s="58"/>
    </row>
    <row r="51" spans="1:7" ht="22.5" customHeight="1">
      <c r="A51" s="47"/>
      <c r="B51" s="155" t="s">
        <v>96</v>
      </c>
      <c r="C51" s="156"/>
      <c r="D51" s="60">
        <f>D52+D53+D54+D55</f>
        <v>2000000</v>
      </c>
      <c r="E51" s="60">
        <f>E52+E53+E54+E55</f>
        <v>2000000</v>
      </c>
    </row>
    <row r="52" spans="1:7" ht="51">
      <c r="A52" s="47"/>
      <c r="B52" s="61" t="s">
        <v>136</v>
      </c>
      <c r="C52" s="47"/>
      <c r="D52" s="58">
        <f>F111</f>
        <v>500000</v>
      </c>
      <c r="E52" s="58">
        <f>D52</f>
        <v>500000</v>
      </c>
    </row>
    <row r="53" spans="1:7" ht="36" customHeight="1">
      <c r="A53" s="47"/>
      <c r="B53" s="61" t="s">
        <v>139</v>
      </c>
      <c r="C53" s="47"/>
      <c r="D53" s="58">
        <f>F120</f>
        <v>500000</v>
      </c>
      <c r="E53" s="58">
        <f>D53</f>
        <v>500000</v>
      </c>
    </row>
    <row r="54" spans="1:7" ht="36.75" customHeight="1">
      <c r="A54" s="47"/>
      <c r="B54" s="61" t="s">
        <v>141</v>
      </c>
      <c r="C54" s="47"/>
      <c r="D54" s="58">
        <f>F142</f>
        <v>500000</v>
      </c>
      <c r="E54" s="58">
        <f>D54</f>
        <v>500000</v>
      </c>
    </row>
    <row r="55" spans="1:7" ht="41.25" customHeight="1">
      <c r="A55" s="47"/>
      <c r="B55" s="93" t="s">
        <v>142</v>
      </c>
      <c r="C55" s="92"/>
      <c r="D55" s="58">
        <f>'[1]22.01.2020'!$D$14</f>
        <v>500000</v>
      </c>
      <c r="E55" s="58">
        <f>D55</f>
        <v>500000</v>
      </c>
    </row>
    <row r="56" spans="1:7" ht="17.25" customHeight="1">
      <c r="A56" s="164" t="s">
        <v>18</v>
      </c>
      <c r="B56" s="164"/>
      <c r="C56" s="54"/>
      <c r="D56" s="56">
        <f>D52+D53+D54+D55+D48+D44</f>
        <v>2462899.09</v>
      </c>
      <c r="E56" s="56">
        <f>C56+D56</f>
        <v>2462899.09</v>
      </c>
    </row>
    <row r="57" spans="1:7" ht="14.25" customHeight="1">
      <c r="A57" s="46"/>
    </row>
    <row r="58" spans="1:7" ht="15.75">
      <c r="A58" s="165" t="s">
        <v>22</v>
      </c>
      <c r="B58" s="177" t="s">
        <v>20</v>
      </c>
      <c r="C58" s="177"/>
      <c r="D58" s="177"/>
      <c r="E58" s="177"/>
      <c r="F58" s="177"/>
      <c r="G58" s="177"/>
    </row>
    <row r="59" spans="1:7" ht="9" customHeight="1">
      <c r="A59" s="165"/>
    </row>
    <row r="60" spans="1:7" ht="15.75">
      <c r="A60" s="46"/>
      <c r="E60" s="63" t="s">
        <v>14</v>
      </c>
    </row>
    <row r="61" spans="1:7" ht="31.5">
      <c r="A61" s="47" t="s">
        <v>11</v>
      </c>
      <c r="B61" s="47" t="s">
        <v>21</v>
      </c>
      <c r="C61" s="47" t="s">
        <v>16</v>
      </c>
      <c r="D61" s="47" t="s">
        <v>17</v>
      </c>
      <c r="E61" s="47" t="s">
        <v>18</v>
      </c>
    </row>
    <row r="62" spans="1:7" ht="15.75">
      <c r="A62" s="47">
        <v>1</v>
      </c>
      <c r="B62" s="47">
        <v>2</v>
      </c>
      <c r="C62" s="47">
        <v>3</v>
      </c>
      <c r="D62" s="47">
        <v>4</v>
      </c>
      <c r="E62" s="47">
        <v>5</v>
      </c>
    </row>
    <row r="63" spans="1:7" ht="42" customHeight="1">
      <c r="A63" s="47">
        <v>1</v>
      </c>
      <c r="B63" s="64" t="s">
        <v>130</v>
      </c>
      <c r="C63" s="65"/>
      <c r="D63" s="66">
        <v>462899.09</v>
      </c>
      <c r="E63" s="66">
        <f>D63</f>
        <v>462899.09</v>
      </c>
    </row>
    <row r="64" spans="1:7" ht="15.75">
      <c r="A64" s="164" t="s">
        <v>18</v>
      </c>
      <c r="B64" s="164"/>
      <c r="C64" s="67"/>
      <c r="D64" s="68">
        <f>SUM(D63:D63)</f>
        <v>462899.09</v>
      </c>
      <c r="E64" s="68">
        <f>SUM(E63:E63)</f>
        <v>462899.09</v>
      </c>
    </row>
    <row r="65" spans="1:7" ht="31.5" customHeight="1">
      <c r="A65" s="46"/>
    </row>
    <row r="66" spans="1:7" ht="15.75">
      <c r="A66" s="44" t="s">
        <v>50</v>
      </c>
      <c r="B66" s="177" t="s">
        <v>23</v>
      </c>
      <c r="C66" s="177"/>
      <c r="D66" s="177"/>
      <c r="E66" s="177"/>
      <c r="F66" s="177"/>
      <c r="G66" s="177"/>
    </row>
    <row r="67" spans="1:7" ht="15.75">
      <c r="A67" s="46"/>
    </row>
    <row r="68" spans="1:7" ht="43.5" customHeight="1">
      <c r="A68" s="47" t="s">
        <v>11</v>
      </c>
      <c r="B68" s="47" t="s">
        <v>24</v>
      </c>
      <c r="C68" s="47" t="s">
        <v>25</v>
      </c>
      <c r="D68" s="47" t="s">
        <v>26</v>
      </c>
      <c r="E68" s="47" t="s">
        <v>16</v>
      </c>
      <c r="F68" s="12" t="s">
        <v>17</v>
      </c>
      <c r="G68" s="12" t="s">
        <v>18</v>
      </c>
    </row>
    <row r="69" spans="1:7" ht="15.75">
      <c r="A69" s="47">
        <v>1</v>
      </c>
      <c r="B69" s="47">
        <v>2</v>
      </c>
      <c r="C69" s="47">
        <v>3</v>
      </c>
      <c r="D69" s="47">
        <v>4</v>
      </c>
      <c r="E69" s="47">
        <v>5</v>
      </c>
      <c r="F69" s="12">
        <v>6</v>
      </c>
      <c r="G69" s="12">
        <v>7</v>
      </c>
    </row>
    <row r="70" spans="1:7" ht="28.5">
      <c r="A70" s="54">
        <v>1</v>
      </c>
      <c r="B70" s="95" t="s">
        <v>92</v>
      </c>
      <c r="C70" s="47" t="s">
        <v>105</v>
      </c>
      <c r="D70" s="69" t="s">
        <v>125</v>
      </c>
      <c r="E70" s="47"/>
      <c r="F70" s="26">
        <f>F71+F90+F83</f>
        <v>399000</v>
      </c>
      <c r="G70" s="26">
        <f>F70</f>
        <v>399000</v>
      </c>
    </row>
    <row r="71" spans="1:7" ht="23.25" customHeight="1">
      <c r="A71" s="47"/>
      <c r="B71" s="70" t="s">
        <v>147</v>
      </c>
      <c r="C71" s="69"/>
      <c r="D71" s="69"/>
      <c r="E71" s="47"/>
      <c r="F71" s="25">
        <f>F73</f>
        <v>199000</v>
      </c>
      <c r="G71" s="25">
        <f>F71</f>
        <v>199000</v>
      </c>
    </row>
    <row r="72" spans="1:7" ht="15.75">
      <c r="A72" s="47">
        <v>1</v>
      </c>
      <c r="B72" s="71" t="s">
        <v>27</v>
      </c>
      <c r="C72" s="69" t="s">
        <v>97</v>
      </c>
      <c r="D72" s="69" t="s">
        <v>97</v>
      </c>
      <c r="E72" s="47"/>
      <c r="F72" s="32"/>
      <c r="G72" s="32"/>
    </row>
    <row r="73" spans="1:7" ht="30">
      <c r="A73" s="47"/>
      <c r="B73" s="72" t="s">
        <v>98</v>
      </c>
      <c r="C73" s="69" t="s">
        <v>114</v>
      </c>
      <c r="D73" s="69" t="s">
        <v>125</v>
      </c>
      <c r="E73" s="47"/>
      <c r="F73" s="28">
        <v>199000</v>
      </c>
      <c r="G73" s="23">
        <f>F73</f>
        <v>199000</v>
      </c>
    </row>
    <row r="74" spans="1:7" ht="18.75" customHeight="1">
      <c r="A74" s="47"/>
      <c r="B74" s="73" t="s">
        <v>99</v>
      </c>
      <c r="C74" s="74" t="s">
        <v>100</v>
      </c>
      <c r="D74" s="75" t="s">
        <v>101</v>
      </c>
      <c r="E74" s="47"/>
      <c r="F74" s="28">
        <v>18800</v>
      </c>
      <c r="G74" s="23">
        <f>F74</f>
        <v>18800</v>
      </c>
    </row>
    <row r="75" spans="1:7" ht="15.75">
      <c r="A75" s="47">
        <v>2</v>
      </c>
      <c r="B75" s="71" t="s">
        <v>28</v>
      </c>
      <c r="C75" s="69" t="s">
        <v>97</v>
      </c>
      <c r="D75" s="69" t="s">
        <v>97</v>
      </c>
      <c r="E75" s="47"/>
      <c r="F75" s="27" t="s">
        <v>97</v>
      </c>
      <c r="G75" s="32"/>
    </row>
    <row r="76" spans="1:7" ht="30">
      <c r="A76" s="47"/>
      <c r="B76" s="72" t="s">
        <v>102</v>
      </c>
      <c r="C76" s="74" t="s">
        <v>100</v>
      </c>
      <c r="D76" s="69" t="s">
        <v>103</v>
      </c>
      <c r="E76" s="47"/>
      <c r="F76" s="28">
        <f>F73/F78</f>
        <v>2500</v>
      </c>
      <c r="G76" s="23">
        <f>F76</f>
        <v>2500</v>
      </c>
    </row>
    <row r="77" spans="1:7" ht="15.75">
      <c r="A77" s="47">
        <v>3</v>
      </c>
      <c r="B77" s="71" t="s">
        <v>29</v>
      </c>
      <c r="C77" s="69" t="s">
        <v>97</v>
      </c>
      <c r="D77" s="69" t="s">
        <v>97</v>
      </c>
      <c r="E77" s="47"/>
      <c r="F77" s="27" t="s">
        <v>97</v>
      </c>
      <c r="G77" s="32"/>
    </row>
    <row r="78" spans="1:7" ht="19.5" customHeight="1">
      <c r="A78" s="47"/>
      <c r="B78" s="73" t="s">
        <v>104</v>
      </c>
      <c r="C78" s="69" t="s">
        <v>105</v>
      </c>
      <c r="D78" s="69" t="s">
        <v>106</v>
      </c>
      <c r="E78" s="47"/>
      <c r="F78" s="33">
        <v>79.599999999999994</v>
      </c>
      <c r="G78" s="24">
        <f>F78</f>
        <v>79.599999999999994</v>
      </c>
    </row>
    <row r="79" spans="1:7" ht="15.75">
      <c r="A79" s="47">
        <v>4</v>
      </c>
      <c r="B79" s="71" t="s">
        <v>30</v>
      </c>
      <c r="C79" s="69" t="s">
        <v>97</v>
      </c>
      <c r="D79" s="69" t="s">
        <v>97</v>
      </c>
      <c r="E79" s="47"/>
      <c r="F79" s="27" t="s">
        <v>97</v>
      </c>
      <c r="G79" s="32"/>
    </row>
    <row r="80" spans="1:7" ht="33" customHeight="1">
      <c r="A80" s="47"/>
      <c r="B80" s="72" t="s">
        <v>107</v>
      </c>
      <c r="C80" s="69" t="s">
        <v>108</v>
      </c>
      <c r="D80" s="69" t="s">
        <v>106</v>
      </c>
      <c r="E80" s="47"/>
      <c r="F80" s="29">
        <f>F76/F74*100</f>
        <v>13.297872340425531</v>
      </c>
      <c r="G80" s="24">
        <f>F80</f>
        <v>13.297872340425531</v>
      </c>
    </row>
    <row r="81" spans="1:7" ht="48.75" customHeight="1">
      <c r="A81" s="47"/>
      <c r="B81" s="99" t="s">
        <v>148</v>
      </c>
      <c r="C81" s="98"/>
      <c r="D81" s="69"/>
      <c r="E81" s="47"/>
      <c r="F81" s="29"/>
      <c r="G81" s="24"/>
    </row>
    <row r="82" spans="1:7" ht="15.75">
      <c r="A82" s="47">
        <v>1</v>
      </c>
      <c r="B82" s="71" t="s">
        <v>27</v>
      </c>
      <c r="C82" s="98"/>
      <c r="D82" s="69"/>
      <c r="E82" s="47"/>
      <c r="F82" s="29"/>
      <c r="G82" s="24"/>
    </row>
    <row r="83" spans="1:7" ht="48.75" customHeight="1">
      <c r="A83" s="47"/>
      <c r="B83" s="72" t="s">
        <v>149</v>
      </c>
      <c r="C83" s="69" t="s">
        <v>105</v>
      </c>
      <c r="D83" s="69" t="s">
        <v>153</v>
      </c>
      <c r="E83" s="47"/>
      <c r="F83" s="100">
        <v>100000</v>
      </c>
      <c r="G83" s="101">
        <f>F83</f>
        <v>100000</v>
      </c>
    </row>
    <row r="84" spans="1:7" ht="15.75">
      <c r="A84" s="47">
        <v>2</v>
      </c>
      <c r="B84" s="71" t="s">
        <v>28</v>
      </c>
      <c r="C84" s="69"/>
      <c r="D84" s="69"/>
      <c r="E84" s="47"/>
      <c r="F84" s="96"/>
      <c r="G84" s="97"/>
    </row>
    <row r="85" spans="1:7" ht="48" customHeight="1">
      <c r="A85" s="47"/>
      <c r="B85" s="72" t="s">
        <v>150</v>
      </c>
      <c r="C85" s="69" t="s">
        <v>115</v>
      </c>
      <c r="D85" s="69" t="s">
        <v>103</v>
      </c>
      <c r="E85" s="47"/>
      <c r="F85" s="96">
        <v>1</v>
      </c>
      <c r="G85" s="97">
        <f>F85</f>
        <v>1</v>
      </c>
    </row>
    <row r="86" spans="1:7" ht="15.75">
      <c r="A86" s="47">
        <v>3</v>
      </c>
      <c r="B86" s="71" t="s">
        <v>29</v>
      </c>
      <c r="C86" s="77"/>
      <c r="D86" s="69"/>
      <c r="E86" s="47"/>
      <c r="F86" s="96"/>
      <c r="G86" s="97"/>
    </row>
    <row r="87" spans="1:7" ht="45">
      <c r="A87" s="47"/>
      <c r="B87" s="77" t="s">
        <v>151</v>
      </c>
      <c r="C87" s="69" t="s">
        <v>105</v>
      </c>
      <c r="D87" s="69" t="s">
        <v>106</v>
      </c>
      <c r="E87" s="47"/>
      <c r="F87" s="96">
        <v>100000</v>
      </c>
      <c r="G87" s="97">
        <f>F87</f>
        <v>100000</v>
      </c>
    </row>
    <row r="88" spans="1:7" ht="15.75">
      <c r="A88" s="47">
        <v>4</v>
      </c>
      <c r="B88" s="71" t="s">
        <v>30</v>
      </c>
      <c r="C88" s="69"/>
      <c r="D88" s="69"/>
      <c r="E88" s="47"/>
      <c r="F88" s="96"/>
      <c r="G88" s="97"/>
    </row>
    <row r="89" spans="1:7" ht="30" customHeight="1">
      <c r="A89" s="47"/>
      <c r="B89" s="72" t="s">
        <v>152</v>
      </c>
      <c r="C89" s="69" t="s">
        <v>108</v>
      </c>
      <c r="D89" s="69" t="s">
        <v>106</v>
      </c>
      <c r="E89" s="47"/>
      <c r="F89" s="96">
        <v>100</v>
      </c>
      <c r="G89" s="97">
        <f>F89</f>
        <v>100</v>
      </c>
    </row>
    <row r="90" spans="1:7" ht="27" customHeight="1">
      <c r="A90" s="47"/>
      <c r="B90" s="183" t="s">
        <v>158</v>
      </c>
      <c r="C90" s="156"/>
      <c r="D90" s="69"/>
      <c r="E90" s="47"/>
      <c r="F90" s="31">
        <f>F92</f>
        <v>100000</v>
      </c>
      <c r="G90" s="26">
        <f>F90</f>
        <v>100000</v>
      </c>
    </row>
    <row r="91" spans="1:7" ht="15.75">
      <c r="A91" s="47">
        <v>1</v>
      </c>
      <c r="B91" s="71" t="s">
        <v>27</v>
      </c>
      <c r="C91" s="69"/>
      <c r="D91" s="69"/>
      <c r="E91" s="47"/>
      <c r="F91" s="27"/>
      <c r="G91" s="32"/>
    </row>
    <row r="92" spans="1:7" ht="15.75">
      <c r="A92" s="47"/>
      <c r="B92" s="73" t="s">
        <v>109</v>
      </c>
      <c r="C92" s="69" t="s">
        <v>105</v>
      </c>
      <c r="D92" s="69" t="s">
        <v>103</v>
      </c>
      <c r="E92" s="47"/>
      <c r="F92" s="96">
        <f>105500-5500</f>
        <v>100000</v>
      </c>
      <c r="G92" s="97">
        <f>F92</f>
        <v>100000</v>
      </c>
    </row>
    <row r="93" spans="1:7" ht="15.75">
      <c r="A93" s="47">
        <v>2</v>
      </c>
      <c r="B93" s="71" t="s">
        <v>28</v>
      </c>
      <c r="C93" s="69"/>
      <c r="D93" s="69"/>
      <c r="E93" s="47"/>
      <c r="F93" s="27"/>
      <c r="G93" s="32"/>
    </row>
    <row r="94" spans="1:7" ht="22.5" customHeight="1">
      <c r="A94" s="47"/>
      <c r="B94" s="76" t="s">
        <v>110</v>
      </c>
      <c r="C94" s="69" t="s">
        <v>111</v>
      </c>
      <c r="D94" s="69" t="s">
        <v>103</v>
      </c>
      <c r="E94" s="47"/>
      <c r="F94" s="27">
        <v>28</v>
      </c>
      <c r="G94" s="24">
        <f>F94</f>
        <v>28</v>
      </c>
    </row>
    <row r="95" spans="1:7" ht="15.75">
      <c r="A95" s="47">
        <v>3</v>
      </c>
      <c r="B95" s="71" t="s">
        <v>29</v>
      </c>
      <c r="C95" s="77"/>
      <c r="D95" s="69"/>
      <c r="E95" s="47"/>
      <c r="F95" s="27"/>
      <c r="G95" s="32"/>
    </row>
    <row r="96" spans="1:7" ht="30">
      <c r="A96" s="65"/>
      <c r="B96" s="72" t="s">
        <v>112</v>
      </c>
      <c r="C96" s="69" t="s">
        <v>105</v>
      </c>
      <c r="D96" s="69" t="s">
        <v>106</v>
      </c>
      <c r="E96" s="47"/>
      <c r="F96" s="96">
        <f>F92/F94</f>
        <v>3571.4285714285716</v>
      </c>
      <c r="G96" s="97">
        <f>F96</f>
        <v>3571.4285714285716</v>
      </c>
    </row>
    <row r="97" spans="1:7" ht="15.75">
      <c r="A97" s="47">
        <v>4</v>
      </c>
      <c r="B97" s="71" t="s">
        <v>30</v>
      </c>
      <c r="C97" s="69"/>
      <c r="D97" s="69"/>
      <c r="E97" s="47"/>
      <c r="F97" s="27"/>
      <c r="G97" s="32"/>
    </row>
    <row r="98" spans="1:7" ht="15.75">
      <c r="A98" s="47"/>
      <c r="B98" s="73" t="s">
        <v>113</v>
      </c>
      <c r="C98" s="69" t="s">
        <v>105</v>
      </c>
      <c r="D98" s="69" t="s">
        <v>106</v>
      </c>
      <c r="E98" s="47"/>
      <c r="F98" s="29">
        <f>F92</f>
        <v>100000</v>
      </c>
      <c r="G98" s="24">
        <f>F98</f>
        <v>100000</v>
      </c>
    </row>
    <row r="99" spans="1:7" ht="23.25" customHeight="1">
      <c r="A99" s="54">
        <v>2</v>
      </c>
      <c r="B99" s="86" t="s">
        <v>131</v>
      </c>
      <c r="C99" s="69"/>
      <c r="D99" s="69"/>
      <c r="E99" s="47"/>
      <c r="F99" s="29"/>
      <c r="G99" s="24"/>
    </row>
    <row r="100" spans="1:7" ht="23.25" customHeight="1">
      <c r="A100" s="47"/>
      <c r="B100" s="87" t="s">
        <v>132</v>
      </c>
      <c r="C100" s="69"/>
      <c r="D100" s="69"/>
      <c r="E100" s="47"/>
      <c r="F100" s="31">
        <f>F102</f>
        <v>63899.09</v>
      </c>
      <c r="G100" s="26">
        <f>F100</f>
        <v>63899.09</v>
      </c>
    </row>
    <row r="101" spans="1:7" ht="23.25" customHeight="1">
      <c r="A101" s="47">
        <v>1</v>
      </c>
      <c r="B101" s="71" t="s">
        <v>27</v>
      </c>
      <c r="C101" s="69"/>
      <c r="D101" s="69"/>
      <c r="E101" s="47"/>
      <c r="F101" s="29"/>
      <c r="G101" s="24"/>
    </row>
    <row r="102" spans="1:7" ht="23.25" customHeight="1">
      <c r="A102" s="47"/>
      <c r="B102" s="88" t="s">
        <v>133</v>
      </c>
      <c r="C102" s="69" t="s">
        <v>105</v>
      </c>
      <c r="D102" s="69" t="s">
        <v>103</v>
      </c>
      <c r="E102" s="47"/>
      <c r="F102" s="96">
        <f>49000+14899.09</f>
        <v>63899.09</v>
      </c>
      <c r="G102" s="97">
        <f>F102</f>
        <v>63899.09</v>
      </c>
    </row>
    <row r="103" spans="1:7" ht="15.75">
      <c r="A103" s="47">
        <v>2</v>
      </c>
      <c r="B103" s="71" t="s">
        <v>28</v>
      </c>
      <c r="C103" s="69"/>
      <c r="D103" s="69"/>
      <c r="E103" s="47"/>
      <c r="F103" s="29"/>
      <c r="G103" s="24"/>
    </row>
    <row r="104" spans="1:7" ht="22.5" customHeight="1">
      <c r="A104" s="47"/>
      <c r="B104" s="73" t="s">
        <v>134</v>
      </c>
      <c r="C104" s="69" t="s">
        <v>111</v>
      </c>
      <c r="D104" s="69" t="s">
        <v>103</v>
      </c>
      <c r="E104" s="47"/>
      <c r="F104" s="102">
        <v>20</v>
      </c>
      <c r="G104" s="97">
        <f>F104</f>
        <v>20</v>
      </c>
    </row>
    <row r="105" spans="1:7" ht="15.75">
      <c r="A105" s="47">
        <v>3</v>
      </c>
      <c r="B105" s="71" t="s">
        <v>29</v>
      </c>
      <c r="C105" s="77"/>
      <c r="D105" s="69"/>
      <c r="E105" s="47"/>
      <c r="F105" s="29"/>
      <c r="G105" s="24"/>
    </row>
    <row r="106" spans="1:7" ht="21.75" customHeight="1">
      <c r="A106" s="47"/>
      <c r="B106" s="73" t="s">
        <v>135</v>
      </c>
      <c r="C106" s="69" t="s">
        <v>105</v>
      </c>
      <c r="D106" s="69" t="s">
        <v>106</v>
      </c>
      <c r="E106" s="47"/>
      <c r="F106" s="96">
        <f>F102/F104</f>
        <v>3194.9544999999998</v>
      </c>
      <c r="G106" s="97">
        <f>F106</f>
        <v>3194.9544999999998</v>
      </c>
    </row>
    <row r="107" spans="1:7" ht="15.75">
      <c r="A107" s="47">
        <v>4</v>
      </c>
      <c r="B107" s="71" t="s">
        <v>30</v>
      </c>
      <c r="C107" s="69"/>
      <c r="D107" s="69"/>
      <c r="E107" s="47"/>
      <c r="F107" s="29"/>
      <c r="G107" s="24"/>
    </row>
    <row r="108" spans="1:7" ht="20.25" customHeight="1">
      <c r="A108" s="47"/>
      <c r="B108" s="73" t="s">
        <v>122</v>
      </c>
      <c r="C108" s="69" t="s">
        <v>108</v>
      </c>
      <c r="D108" s="69" t="s">
        <v>106</v>
      </c>
      <c r="E108" s="47"/>
      <c r="F108" s="29">
        <v>100</v>
      </c>
      <c r="G108" s="24">
        <f>F108</f>
        <v>100</v>
      </c>
    </row>
    <row r="109" spans="1:7" ht="36" customHeight="1">
      <c r="A109" s="54">
        <v>2</v>
      </c>
      <c r="B109" s="179" t="s">
        <v>95</v>
      </c>
      <c r="C109" s="179"/>
      <c r="D109" s="69"/>
      <c r="E109" s="47"/>
      <c r="F109" s="29"/>
      <c r="G109" s="24"/>
    </row>
    <row r="110" spans="1:7" ht="33" customHeight="1">
      <c r="A110" s="47"/>
      <c r="B110" s="62" t="s">
        <v>96</v>
      </c>
      <c r="C110" s="69" t="s">
        <v>105</v>
      </c>
      <c r="D110" s="69" t="s">
        <v>125</v>
      </c>
      <c r="E110" s="47"/>
      <c r="F110" s="31">
        <f>F111+F120+F131+F142</f>
        <v>2000000</v>
      </c>
      <c r="G110" s="26">
        <f>F110</f>
        <v>2000000</v>
      </c>
    </row>
    <row r="111" spans="1:7" ht="59.25" customHeight="1">
      <c r="A111" s="47"/>
      <c r="B111" s="182" t="s">
        <v>137</v>
      </c>
      <c r="C111" s="156"/>
      <c r="D111" s="69"/>
      <c r="E111" s="47"/>
      <c r="F111" s="30">
        <f>F113</f>
        <v>500000</v>
      </c>
      <c r="G111" s="25">
        <f>F111</f>
        <v>500000</v>
      </c>
    </row>
    <row r="112" spans="1:7" ht="15.75">
      <c r="A112" s="47">
        <v>1</v>
      </c>
      <c r="B112" s="71" t="s">
        <v>27</v>
      </c>
      <c r="C112" s="69"/>
      <c r="D112" s="69"/>
      <c r="E112" s="47"/>
      <c r="F112" s="28"/>
      <c r="G112" s="23"/>
    </row>
    <row r="113" spans="1:7" ht="24.75" customHeight="1">
      <c r="A113" s="47"/>
      <c r="B113" s="72" t="s">
        <v>123</v>
      </c>
      <c r="C113" s="69" t="s">
        <v>105</v>
      </c>
      <c r="D113" s="78" t="s">
        <v>138</v>
      </c>
      <c r="E113" s="47"/>
      <c r="F113" s="28">
        <f>500000</f>
        <v>500000</v>
      </c>
      <c r="G113" s="23">
        <f>F113</f>
        <v>500000</v>
      </c>
    </row>
    <row r="114" spans="1:7" ht="15.75">
      <c r="A114" s="47">
        <v>2</v>
      </c>
      <c r="B114" s="71" t="s">
        <v>28</v>
      </c>
      <c r="C114" s="69"/>
      <c r="D114" s="69"/>
      <c r="E114" s="47"/>
      <c r="F114" s="28"/>
      <c r="G114" s="23"/>
    </row>
    <row r="115" spans="1:7" ht="30.75" customHeight="1">
      <c r="A115" s="47"/>
      <c r="B115" s="79" t="s">
        <v>119</v>
      </c>
      <c r="C115" s="80" t="s">
        <v>117</v>
      </c>
      <c r="D115" s="80" t="s">
        <v>116</v>
      </c>
      <c r="E115" s="47"/>
      <c r="F115" s="29">
        <f>F113/F117</f>
        <v>142.85714285714286</v>
      </c>
      <c r="G115" s="24">
        <f>F115</f>
        <v>142.85714285714286</v>
      </c>
    </row>
    <row r="116" spans="1:7" ht="15.75">
      <c r="A116" s="47">
        <v>3</v>
      </c>
      <c r="B116" s="71" t="s">
        <v>29</v>
      </c>
      <c r="C116" s="69"/>
      <c r="D116" s="69"/>
      <c r="E116" s="47"/>
      <c r="F116" s="28"/>
      <c r="G116" s="23"/>
    </row>
    <row r="117" spans="1:7" ht="30" customHeight="1">
      <c r="A117" s="47"/>
      <c r="B117" s="79" t="s">
        <v>127</v>
      </c>
      <c r="C117" s="80" t="s">
        <v>114</v>
      </c>
      <c r="D117" s="80" t="s">
        <v>106</v>
      </c>
      <c r="E117" s="47"/>
      <c r="F117" s="28">
        <v>3500</v>
      </c>
      <c r="G117" s="23">
        <f>F117</f>
        <v>3500</v>
      </c>
    </row>
    <row r="118" spans="1:7" ht="15.75">
      <c r="A118" s="47">
        <v>4</v>
      </c>
      <c r="B118" s="71" t="s">
        <v>30</v>
      </c>
      <c r="C118" s="69"/>
      <c r="D118" s="69"/>
      <c r="E118" s="47"/>
      <c r="F118" s="28"/>
      <c r="G118" s="23"/>
    </row>
    <row r="119" spans="1:7" ht="15.75">
      <c r="A119" s="47"/>
      <c r="B119" s="73" t="s">
        <v>118</v>
      </c>
      <c r="C119" s="69" t="s">
        <v>108</v>
      </c>
      <c r="D119" s="69" t="s">
        <v>106</v>
      </c>
      <c r="E119" s="47"/>
      <c r="F119" s="28">
        <v>100</v>
      </c>
      <c r="G119" s="23">
        <v>100</v>
      </c>
    </row>
    <row r="120" spans="1:7" ht="45.75" customHeight="1">
      <c r="A120" s="47"/>
      <c r="B120" s="183" t="s">
        <v>139</v>
      </c>
      <c r="C120" s="184"/>
      <c r="D120" s="69"/>
      <c r="E120" s="47"/>
      <c r="F120" s="30">
        <f>F122</f>
        <v>500000</v>
      </c>
      <c r="G120" s="25">
        <f>F120</f>
        <v>500000</v>
      </c>
    </row>
    <row r="121" spans="1:7" ht="15.75">
      <c r="A121" s="47">
        <v>1</v>
      </c>
      <c r="B121" s="71" t="s">
        <v>27</v>
      </c>
      <c r="C121" s="69"/>
      <c r="D121" s="69"/>
      <c r="E121" s="47"/>
      <c r="F121" s="28"/>
      <c r="G121" s="23"/>
    </row>
    <row r="122" spans="1:7" ht="24" customHeight="1">
      <c r="A122" s="47"/>
      <c r="B122" s="72" t="s">
        <v>109</v>
      </c>
      <c r="C122" s="69" t="s">
        <v>105</v>
      </c>
      <c r="D122" s="78" t="s">
        <v>138</v>
      </c>
      <c r="E122" s="47"/>
      <c r="F122" s="28">
        <v>500000</v>
      </c>
      <c r="G122" s="23">
        <f>F122</f>
        <v>500000</v>
      </c>
    </row>
    <row r="123" spans="1:7" ht="15.75">
      <c r="A123" s="47">
        <v>2</v>
      </c>
      <c r="B123" s="71" t="s">
        <v>28</v>
      </c>
      <c r="C123" s="69"/>
      <c r="D123" s="69"/>
      <c r="E123" s="47"/>
      <c r="F123" s="28"/>
      <c r="G123" s="23"/>
    </row>
    <row r="124" spans="1:7" ht="38.25">
      <c r="A124" s="47"/>
      <c r="B124" s="79" t="s">
        <v>140</v>
      </c>
      <c r="C124" s="80" t="s">
        <v>115</v>
      </c>
      <c r="D124" s="80" t="s">
        <v>116</v>
      </c>
      <c r="E124" s="47"/>
      <c r="F124" s="28">
        <v>1</v>
      </c>
      <c r="G124" s="23">
        <f>F124</f>
        <v>1</v>
      </c>
    </row>
    <row r="125" spans="1:7" ht="25.5">
      <c r="A125" s="47"/>
      <c r="B125" s="79" t="s">
        <v>119</v>
      </c>
      <c r="C125" s="80" t="s">
        <v>117</v>
      </c>
      <c r="D125" s="80" t="s">
        <v>116</v>
      </c>
      <c r="E125" s="47"/>
      <c r="F125" s="28">
        <f>(F122-F127)/F128</f>
        <v>120</v>
      </c>
      <c r="G125" s="23">
        <f>F125</f>
        <v>120</v>
      </c>
    </row>
    <row r="126" spans="1:7" ht="15.75">
      <c r="A126" s="47">
        <v>3</v>
      </c>
      <c r="B126" s="71" t="s">
        <v>29</v>
      </c>
      <c r="C126" s="69"/>
      <c r="D126" s="69"/>
      <c r="E126" s="47"/>
      <c r="F126" s="28"/>
      <c r="G126" s="23"/>
    </row>
    <row r="127" spans="1:7" ht="38.25">
      <c r="A127" s="47"/>
      <c r="B127" s="79" t="s">
        <v>120</v>
      </c>
      <c r="C127" s="80" t="s">
        <v>114</v>
      </c>
      <c r="D127" s="80" t="s">
        <v>106</v>
      </c>
      <c r="E127" s="47"/>
      <c r="F127" s="28">
        <v>80000</v>
      </c>
      <c r="G127" s="23">
        <f>F127</f>
        <v>80000</v>
      </c>
    </row>
    <row r="128" spans="1:7" ht="33" customHeight="1">
      <c r="A128" s="47"/>
      <c r="B128" s="79" t="s">
        <v>121</v>
      </c>
      <c r="C128" s="80" t="s">
        <v>114</v>
      </c>
      <c r="D128" s="80" t="s">
        <v>106</v>
      </c>
      <c r="E128" s="47"/>
      <c r="F128" s="28">
        <v>3500</v>
      </c>
      <c r="G128" s="23">
        <f>F128</f>
        <v>3500</v>
      </c>
    </row>
    <row r="129" spans="1:7" ht="15.75">
      <c r="A129" s="47">
        <v>4</v>
      </c>
      <c r="B129" s="71" t="s">
        <v>30</v>
      </c>
      <c r="C129" s="69"/>
      <c r="D129" s="69"/>
      <c r="E129" s="47"/>
      <c r="F129" s="28"/>
      <c r="G129" s="23"/>
    </row>
    <row r="130" spans="1:7" ht="15.75">
      <c r="A130" s="47"/>
      <c r="B130" s="73" t="s">
        <v>118</v>
      </c>
      <c r="C130" s="69" t="s">
        <v>108</v>
      </c>
      <c r="D130" s="69" t="s">
        <v>106</v>
      </c>
      <c r="E130" s="47"/>
      <c r="F130" s="28">
        <v>100</v>
      </c>
      <c r="G130" s="23">
        <f>F130</f>
        <v>100</v>
      </c>
    </row>
    <row r="131" spans="1:7" ht="29.25" customHeight="1">
      <c r="A131" s="47"/>
      <c r="B131" s="180" t="s">
        <v>141</v>
      </c>
      <c r="C131" s="181"/>
      <c r="D131" s="69"/>
      <c r="E131" s="47"/>
      <c r="F131" s="30">
        <f>F133</f>
        <v>500000</v>
      </c>
      <c r="G131" s="25">
        <f>G133</f>
        <v>500000</v>
      </c>
    </row>
    <row r="132" spans="1:7" ht="15.75">
      <c r="A132" s="47">
        <v>1</v>
      </c>
      <c r="B132" s="71" t="s">
        <v>27</v>
      </c>
      <c r="C132" s="69"/>
      <c r="D132" s="69"/>
      <c r="E132" s="47"/>
      <c r="F132" s="28"/>
      <c r="G132" s="23"/>
    </row>
    <row r="133" spans="1:7" ht="22.5">
      <c r="A133" s="47"/>
      <c r="B133" s="72" t="s">
        <v>109</v>
      </c>
      <c r="C133" s="69" t="s">
        <v>105</v>
      </c>
      <c r="D133" s="78" t="s">
        <v>138</v>
      </c>
      <c r="E133" s="47"/>
      <c r="F133" s="28">
        <v>500000</v>
      </c>
      <c r="G133" s="23">
        <f>F133</f>
        <v>500000</v>
      </c>
    </row>
    <row r="134" spans="1:7" ht="15.75">
      <c r="A134" s="47">
        <v>2</v>
      </c>
      <c r="B134" s="71" t="s">
        <v>28</v>
      </c>
      <c r="C134" s="69"/>
      <c r="D134" s="69"/>
      <c r="E134" s="47"/>
      <c r="F134" s="28"/>
      <c r="G134" s="23"/>
    </row>
    <row r="135" spans="1:7" ht="38.25">
      <c r="A135" s="47"/>
      <c r="B135" s="79" t="s">
        <v>140</v>
      </c>
      <c r="C135" s="80" t="s">
        <v>115</v>
      </c>
      <c r="D135" s="80" t="s">
        <v>116</v>
      </c>
      <c r="E135" s="47"/>
      <c r="F135" s="28">
        <v>1</v>
      </c>
      <c r="G135" s="23">
        <f>F135</f>
        <v>1</v>
      </c>
    </row>
    <row r="136" spans="1:7" ht="25.5">
      <c r="A136" s="47"/>
      <c r="B136" s="79" t="s">
        <v>119</v>
      </c>
      <c r="C136" s="80" t="s">
        <v>117</v>
      </c>
      <c r="D136" s="80" t="s">
        <v>116</v>
      </c>
      <c r="E136" s="47"/>
      <c r="F136" s="28">
        <f>(F133-F138)/F139</f>
        <v>120</v>
      </c>
      <c r="G136" s="23">
        <f>F136</f>
        <v>120</v>
      </c>
    </row>
    <row r="137" spans="1:7" ht="15.75">
      <c r="A137" s="47">
        <v>3</v>
      </c>
      <c r="B137" s="71" t="s">
        <v>29</v>
      </c>
      <c r="C137" s="69"/>
      <c r="D137" s="69"/>
      <c r="E137" s="47"/>
      <c r="F137" s="28"/>
      <c r="G137" s="23"/>
    </row>
    <row r="138" spans="1:7" ht="38.25">
      <c r="A138" s="47"/>
      <c r="B138" s="79" t="s">
        <v>120</v>
      </c>
      <c r="C138" s="80" t="s">
        <v>114</v>
      </c>
      <c r="D138" s="80" t="s">
        <v>106</v>
      </c>
      <c r="E138" s="47"/>
      <c r="F138" s="28">
        <v>80000</v>
      </c>
      <c r="G138" s="23">
        <f>F138</f>
        <v>80000</v>
      </c>
    </row>
    <row r="139" spans="1:7" ht="25.5">
      <c r="A139" s="47"/>
      <c r="B139" s="79" t="s">
        <v>121</v>
      </c>
      <c r="C139" s="80" t="s">
        <v>114</v>
      </c>
      <c r="D139" s="80" t="s">
        <v>106</v>
      </c>
      <c r="E139" s="47"/>
      <c r="F139" s="28">
        <v>3500</v>
      </c>
      <c r="G139" s="23">
        <f>F139</f>
        <v>3500</v>
      </c>
    </row>
    <row r="140" spans="1:7" ht="15.75">
      <c r="A140" s="47">
        <v>4</v>
      </c>
      <c r="B140" s="71" t="s">
        <v>30</v>
      </c>
      <c r="C140" s="69"/>
      <c r="D140" s="69"/>
      <c r="E140" s="47"/>
      <c r="F140" s="28"/>
      <c r="G140" s="23"/>
    </row>
    <row r="141" spans="1:7" ht="15.75">
      <c r="A141" s="47"/>
      <c r="B141" s="73" t="s">
        <v>118</v>
      </c>
      <c r="C141" s="69" t="s">
        <v>108</v>
      </c>
      <c r="D141" s="69" t="s">
        <v>106</v>
      </c>
      <c r="E141" s="47"/>
      <c r="F141" s="28">
        <v>100</v>
      </c>
      <c r="G141" s="23">
        <f>F141</f>
        <v>100</v>
      </c>
    </row>
    <row r="142" spans="1:7" ht="33.75" customHeight="1">
      <c r="A142" s="47"/>
      <c r="B142" s="180" t="s">
        <v>142</v>
      </c>
      <c r="C142" s="181"/>
      <c r="D142" s="69"/>
      <c r="E142" s="47"/>
      <c r="F142" s="30">
        <f>F144</f>
        <v>500000</v>
      </c>
      <c r="G142" s="25">
        <f>G144</f>
        <v>500000</v>
      </c>
    </row>
    <row r="143" spans="1:7" ht="15.75">
      <c r="A143" s="47">
        <v>1</v>
      </c>
      <c r="B143" s="71" t="s">
        <v>27</v>
      </c>
      <c r="C143" s="69"/>
      <c r="D143" s="69"/>
      <c r="E143" s="47"/>
      <c r="F143" s="28"/>
      <c r="G143" s="23"/>
    </row>
    <row r="144" spans="1:7" ht="22.5">
      <c r="A144" s="47"/>
      <c r="B144" s="72" t="s">
        <v>109</v>
      </c>
      <c r="C144" s="69" t="s">
        <v>105</v>
      </c>
      <c r="D144" s="78" t="s">
        <v>138</v>
      </c>
      <c r="E144" s="47"/>
      <c r="F144" s="28">
        <v>500000</v>
      </c>
      <c r="G144" s="23">
        <f>F144</f>
        <v>500000</v>
      </c>
    </row>
    <row r="145" spans="1:7" ht="15.75">
      <c r="A145" s="47">
        <v>2</v>
      </c>
      <c r="B145" s="71" t="s">
        <v>28</v>
      </c>
      <c r="C145" s="69"/>
      <c r="D145" s="69"/>
      <c r="E145" s="47"/>
      <c r="F145" s="28"/>
      <c r="G145" s="23"/>
    </row>
    <row r="146" spans="1:7" ht="38.25">
      <c r="A146" s="47"/>
      <c r="B146" s="79" t="s">
        <v>140</v>
      </c>
      <c r="C146" s="80" t="s">
        <v>115</v>
      </c>
      <c r="D146" s="80" t="s">
        <v>116</v>
      </c>
      <c r="E146" s="47"/>
      <c r="F146" s="28">
        <v>1</v>
      </c>
      <c r="G146" s="23">
        <f>F146</f>
        <v>1</v>
      </c>
    </row>
    <row r="147" spans="1:7" ht="25.5">
      <c r="A147" s="47"/>
      <c r="B147" s="79" t="s">
        <v>119</v>
      </c>
      <c r="C147" s="80" t="s">
        <v>117</v>
      </c>
      <c r="D147" s="80" t="s">
        <v>116</v>
      </c>
      <c r="E147" s="47"/>
      <c r="F147" s="28">
        <f>(F144-F149)/F150</f>
        <v>120</v>
      </c>
      <c r="G147" s="23">
        <f>F147</f>
        <v>120</v>
      </c>
    </row>
    <row r="148" spans="1:7" ht="15.75">
      <c r="A148" s="47">
        <v>3</v>
      </c>
      <c r="B148" s="71" t="s">
        <v>29</v>
      </c>
      <c r="C148" s="69"/>
      <c r="D148" s="69"/>
      <c r="E148" s="47"/>
      <c r="F148" s="28"/>
      <c r="G148" s="23"/>
    </row>
    <row r="149" spans="1:7" ht="38.25">
      <c r="A149" s="47"/>
      <c r="B149" s="79" t="s">
        <v>120</v>
      </c>
      <c r="C149" s="80" t="s">
        <v>114</v>
      </c>
      <c r="D149" s="80" t="s">
        <v>106</v>
      </c>
      <c r="E149" s="47"/>
      <c r="F149" s="28">
        <v>80000</v>
      </c>
      <c r="G149" s="23">
        <f>F149</f>
        <v>80000</v>
      </c>
    </row>
    <row r="150" spans="1:7" ht="25.5">
      <c r="A150" s="47"/>
      <c r="B150" s="79" t="s">
        <v>121</v>
      </c>
      <c r="C150" s="80" t="s">
        <v>114</v>
      </c>
      <c r="D150" s="80" t="s">
        <v>106</v>
      </c>
      <c r="E150" s="47"/>
      <c r="F150" s="28">
        <v>3500</v>
      </c>
      <c r="G150" s="23">
        <f>F150</f>
        <v>3500</v>
      </c>
    </row>
    <row r="151" spans="1:7" ht="15.75">
      <c r="A151" s="47">
        <v>4</v>
      </c>
      <c r="B151" s="71" t="s">
        <v>30</v>
      </c>
      <c r="C151" s="69"/>
      <c r="D151" s="69"/>
      <c r="E151" s="47"/>
      <c r="F151" s="28"/>
      <c r="G151" s="23"/>
    </row>
    <row r="152" spans="1:7" ht="15.75">
      <c r="A152" s="47"/>
      <c r="B152" s="73" t="s">
        <v>118</v>
      </c>
      <c r="C152" s="69" t="s">
        <v>108</v>
      </c>
      <c r="D152" s="69" t="s">
        <v>106</v>
      </c>
      <c r="E152" s="47"/>
      <c r="F152" s="28">
        <v>100</v>
      </c>
      <c r="G152" s="23">
        <f>F152</f>
        <v>100</v>
      </c>
    </row>
    <row r="153" spans="1:7" ht="15.75">
      <c r="A153" s="47"/>
      <c r="B153" s="91"/>
      <c r="C153" s="69"/>
      <c r="D153" s="69"/>
      <c r="E153" s="47"/>
      <c r="F153" s="28"/>
      <c r="G153" s="23"/>
    </row>
    <row r="154" spans="1:7" ht="15.75">
      <c r="A154" s="46"/>
    </row>
    <row r="155" spans="1:7" ht="15.75">
      <c r="A155" s="46"/>
    </row>
    <row r="156" spans="1:7" ht="45.75" customHeight="1">
      <c r="A156" s="166" t="s">
        <v>156</v>
      </c>
      <c r="B156" s="166"/>
      <c r="C156" s="166"/>
      <c r="D156" s="81"/>
      <c r="E156" s="82"/>
      <c r="F156" s="186" t="s">
        <v>155</v>
      </c>
      <c r="G156" s="186"/>
    </row>
    <row r="157" spans="1:7">
      <c r="A157" s="166"/>
      <c r="B157" s="166"/>
      <c r="C157" s="166"/>
      <c r="D157" s="83" t="s">
        <v>31</v>
      </c>
      <c r="F157" s="176" t="s">
        <v>53</v>
      </c>
      <c r="G157" s="176"/>
    </row>
    <row r="158" spans="1:7" ht="29.25" customHeight="1">
      <c r="A158" s="151" t="s">
        <v>32</v>
      </c>
      <c r="B158" s="151"/>
      <c r="C158" s="44"/>
      <c r="D158" s="44"/>
    </row>
    <row r="159" spans="1:7" ht="45" customHeight="1">
      <c r="A159" s="178"/>
      <c r="B159" s="178"/>
      <c r="C159" s="178"/>
      <c r="D159" s="44"/>
    </row>
    <row r="160" spans="1:7" ht="45.75" customHeight="1">
      <c r="A160" s="166" t="s">
        <v>128</v>
      </c>
      <c r="B160" s="142"/>
      <c r="C160" s="142"/>
      <c r="D160" s="81"/>
      <c r="E160" s="82"/>
      <c r="F160" s="186" t="s">
        <v>143</v>
      </c>
      <c r="G160" s="186"/>
    </row>
    <row r="161" spans="1:7" ht="15.75">
      <c r="A161" s="35"/>
      <c r="B161" s="44"/>
      <c r="C161" s="44"/>
      <c r="D161" s="83" t="s">
        <v>31</v>
      </c>
      <c r="F161" s="176" t="s">
        <v>53</v>
      </c>
      <c r="G161" s="176"/>
    </row>
    <row r="162" spans="1:7">
      <c r="A162" s="84" t="s">
        <v>51</v>
      </c>
    </row>
    <row r="163" spans="1:7" ht="21" customHeight="1">
      <c r="A163" s="94"/>
      <c r="F163" s="34"/>
      <c r="G163" s="34"/>
    </row>
    <row r="164" spans="1:7">
      <c r="A164" s="85" t="s">
        <v>52</v>
      </c>
    </row>
  </sheetData>
  <mergeCells count="50">
    <mergeCell ref="E9:G9"/>
    <mergeCell ref="E22:F22"/>
    <mergeCell ref="B90:C90"/>
    <mergeCell ref="F156:G156"/>
    <mergeCell ref="E10:G10"/>
    <mergeCell ref="A13:G13"/>
    <mergeCell ref="A14:G14"/>
    <mergeCell ref="E21:F21"/>
    <mergeCell ref="D19:F19"/>
    <mergeCell ref="D17:F17"/>
    <mergeCell ref="A18:C18"/>
    <mergeCell ref="D18:E18"/>
    <mergeCell ref="D20:E20"/>
    <mergeCell ref="B37:G37"/>
    <mergeCell ref="B33:G33"/>
    <mergeCell ref="B35:G35"/>
    <mergeCell ref="F1:G3"/>
    <mergeCell ref="E5:G5"/>
    <mergeCell ref="E6:G6"/>
    <mergeCell ref="E7:G7"/>
    <mergeCell ref="E8:G8"/>
    <mergeCell ref="B36:G36"/>
    <mergeCell ref="A20:C20"/>
    <mergeCell ref="A158:B158"/>
    <mergeCell ref="A160:C160"/>
    <mergeCell ref="F160:G160"/>
    <mergeCell ref="B50:C50"/>
    <mergeCell ref="B23:G23"/>
    <mergeCell ref="B24:G24"/>
    <mergeCell ref="B26:G26"/>
    <mergeCell ref="B28:G28"/>
    <mergeCell ref="B51:C51"/>
    <mergeCell ref="B25:G25"/>
    <mergeCell ref="B29:G29"/>
    <mergeCell ref="B38:G38"/>
    <mergeCell ref="B30:G30"/>
    <mergeCell ref="F161:G161"/>
    <mergeCell ref="A56:B56"/>
    <mergeCell ref="A58:A59"/>
    <mergeCell ref="B58:G58"/>
    <mergeCell ref="A159:C159"/>
    <mergeCell ref="B66:G66"/>
    <mergeCell ref="B109:C109"/>
    <mergeCell ref="A156:C157"/>
    <mergeCell ref="F157:G157"/>
    <mergeCell ref="A64:B64"/>
    <mergeCell ref="B131:C131"/>
    <mergeCell ref="B142:C142"/>
    <mergeCell ref="B111:C111"/>
    <mergeCell ref="B120:C120"/>
  </mergeCells>
  <pageMargins left="0.18" right="0.16" top="0.63" bottom="0.47" header="0.51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Normal="100" workbookViewId="0">
      <selection activeCell="S13" sqref="S13"/>
    </sheetView>
  </sheetViews>
  <sheetFormatPr defaultColWidth="9.125" defaultRowHeight="15.75"/>
  <cols>
    <col min="1" max="1" width="4.375" style="7" customWidth="1"/>
    <col min="2" max="2" width="12.25" style="7" customWidth="1"/>
    <col min="3" max="3" width="11.375" style="7" customWidth="1"/>
    <col min="4" max="4" width="9.125" style="7"/>
    <col min="5" max="13" width="13" style="7" customWidth="1"/>
    <col min="14" max="16384" width="9.125" style="7"/>
  </cols>
  <sheetData>
    <row r="1" spans="1:13" ht="15.75" customHeight="1">
      <c r="J1" s="192" t="s">
        <v>72</v>
      </c>
      <c r="K1" s="192"/>
      <c r="L1" s="192"/>
      <c r="M1" s="192"/>
    </row>
    <row r="2" spans="1:13">
      <c r="J2" s="192"/>
      <c r="K2" s="192"/>
      <c r="L2" s="192"/>
      <c r="M2" s="192"/>
    </row>
    <row r="3" spans="1:13">
      <c r="J3" s="192"/>
      <c r="K3" s="192"/>
      <c r="L3" s="192"/>
      <c r="M3" s="192"/>
    </row>
    <row r="4" spans="1:13">
      <c r="J4" s="192"/>
      <c r="K4" s="192"/>
      <c r="L4" s="192"/>
      <c r="M4" s="192"/>
    </row>
    <row r="5" spans="1:13">
      <c r="A5" s="198" t="s">
        <v>36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1:13">
      <c r="A6" s="198" t="s">
        <v>54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</row>
    <row r="7" spans="1:13">
      <c r="A7" s="203" t="s">
        <v>3</v>
      </c>
      <c r="B7" s="6"/>
      <c r="C7" s="4"/>
      <c r="E7" s="205"/>
      <c r="F7" s="205"/>
      <c r="G7" s="205"/>
      <c r="H7" s="205"/>
      <c r="I7" s="205"/>
      <c r="J7" s="205"/>
      <c r="K7" s="205"/>
      <c r="L7" s="205"/>
      <c r="M7" s="205"/>
    </row>
    <row r="8" spans="1:13" ht="15" customHeight="1">
      <c r="A8" s="203"/>
      <c r="B8" s="14" t="s">
        <v>45</v>
      </c>
      <c r="C8" s="21"/>
      <c r="D8" s="22"/>
      <c r="E8" s="206" t="s">
        <v>34</v>
      </c>
      <c r="F8" s="206"/>
      <c r="G8" s="206"/>
      <c r="H8" s="206"/>
      <c r="I8" s="206"/>
      <c r="J8" s="206"/>
      <c r="K8" s="206"/>
      <c r="L8" s="206"/>
      <c r="M8" s="206"/>
    </row>
    <row r="9" spans="1:13">
      <c r="A9" s="203" t="s">
        <v>4</v>
      </c>
      <c r="B9" s="6"/>
      <c r="C9" s="4"/>
      <c r="E9" s="205"/>
      <c r="F9" s="205"/>
      <c r="G9" s="205"/>
      <c r="H9" s="205"/>
      <c r="I9" s="205"/>
      <c r="J9" s="205"/>
      <c r="K9" s="205"/>
      <c r="L9" s="205"/>
      <c r="M9" s="205"/>
    </row>
    <row r="10" spans="1:13" ht="15" customHeight="1">
      <c r="A10" s="203"/>
      <c r="B10" s="14" t="s">
        <v>45</v>
      </c>
      <c r="C10" s="21"/>
      <c r="D10" s="22"/>
      <c r="E10" s="207" t="s">
        <v>33</v>
      </c>
      <c r="F10" s="207"/>
      <c r="G10" s="207"/>
      <c r="H10" s="207"/>
      <c r="I10" s="207"/>
      <c r="J10" s="207"/>
      <c r="K10" s="207"/>
      <c r="L10" s="207"/>
      <c r="M10" s="207"/>
    </row>
    <row r="11" spans="1:13">
      <c r="A11" s="203" t="s">
        <v>5</v>
      </c>
      <c r="B11" s="6"/>
      <c r="C11" s="6"/>
      <c r="E11" s="205"/>
      <c r="F11" s="205"/>
      <c r="G11" s="205"/>
      <c r="H11" s="205"/>
      <c r="I11" s="205"/>
      <c r="J11" s="205"/>
      <c r="K11" s="205"/>
      <c r="L11" s="205"/>
      <c r="M11" s="205"/>
    </row>
    <row r="12" spans="1:13" ht="15" customHeight="1">
      <c r="A12" s="203"/>
      <c r="B12" s="14" t="s">
        <v>45</v>
      </c>
      <c r="C12" s="3" t="s">
        <v>6</v>
      </c>
      <c r="D12" s="22"/>
      <c r="E12" s="206" t="s">
        <v>35</v>
      </c>
      <c r="F12" s="206"/>
      <c r="G12" s="206"/>
      <c r="H12" s="206"/>
      <c r="I12" s="206"/>
      <c r="J12" s="206"/>
      <c r="K12" s="206"/>
      <c r="L12" s="206"/>
      <c r="M12" s="206"/>
    </row>
    <row r="13" spans="1:13" ht="19.5" customHeight="1">
      <c r="A13" s="208" t="s">
        <v>55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</row>
    <row r="14" spans="1:13">
      <c r="A14" s="1"/>
    </row>
    <row r="15" spans="1:13" ht="31.5">
      <c r="A15" s="5" t="s">
        <v>44</v>
      </c>
      <c r="B15" s="188" t="s">
        <v>47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</row>
    <row r="16" spans="1:13">
      <c r="A16" s="5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</row>
    <row r="17" spans="1:26">
      <c r="A17" s="5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</row>
    <row r="18" spans="1:26">
      <c r="A18" s="1"/>
    </row>
    <row r="19" spans="1:26">
      <c r="A19" s="8" t="s">
        <v>56</v>
      </c>
    </row>
    <row r="20" spans="1:26">
      <c r="A20" s="4"/>
    </row>
    <row r="21" spans="1:26">
      <c r="A21" s="8" t="s">
        <v>57</v>
      </c>
    </row>
    <row r="22" spans="1:26">
      <c r="A22" s="1"/>
    </row>
    <row r="23" spans="1:26" ht="32.25" customHeight="1">
      <c r="A23" s="5" t="s">
        <v>44</v>
      </c>
      <c r="B23" s="188" t="s">
        <v>12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</row>
    <row r="24" spans="1:26">
      <c r="A24" s="5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</row>
    <row r="25" spans="1:26">
      <c r="A25" s="5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</row>
    <row r="26" spans="1:26">
      <c r="A26" s="1"/>
    </row>
    <row r="27" spans="1:26">
      <c r="A27" s="8" t="s">
        <v>58</v>
      </c>
    </row>
    <row r="28" spans="1:26" ht="15.75" customHeight="1">
      <c r="B28" s="15"/>
      <c r="L28" s="15" t="s">
        <v>49</v>
      </c>
    </row>
    <row r="29" spans="1:26">
      <c r="A29" s="1"/>
    </row>
    <row r="30" spans="1:26" ht="30" customHeight="1">
      <c r="A30" s="188" t="s">
        <v>44</v>
      </c>
      <c r="B30" s="188" t="s">
        <v>59</v>
      </c>
      <c r="C30" s="188"/>
      <c r="D30" s="188"/>
      <c r="E30" s="188" t="s">
        <v>37</v>
      </c>
      <c r="F30" s="188"/>
      <c r="G30" s="188"/>
      <c r="H30" s="188" t="s">
        <v>60</v>
      </c>
      <c r="I30" s="188"/>
      <c r="J30" s="188"/>
      <c r="K30" s="188" t="s">
        <v>38</v>
      </c>
      <c r="L30" s="188"/>
      <c r="M30" s="188"/>
      <c r="R30" s="204"/>
      <c r="S30" s="204"/>
      <c r="T30" s="204"/>
      <c r="U30" s="204"/>
      <c r="V30" s="204"/>
      <c r="W30" s="204"/>
      <c r="X30" s="204"/>
      <c r="Y30" s="204"/>
      <c r="Z30" s="204"/>
    </row>
    <row r="31" spans="1:26" ht="33" customHeight="1">
      <c r="A31" s="188"/>
      <c r="B31" s="188"/>
      <c r="C31" s="188"/>
      <c r="D31" s="188"/>
      <c r="E31" s="5" t="s">
        <v>39</v>
      </c>
      <c r="F31" s="5" t="s">
        <v>40</v>
      </c>
      <c r="G31" s="5" t="s">
        <v>41</v>
      </c>
      <c r="H31" s="5" t="s">
        <v>39</v>
      </c>
      <c r="I31" s="5" t="s">
        <v>40</v>
      </c>
      <c r="J31" s="5" t="s">
        <v>41</v>
      </c>
      <c r="K31" s="5" t="s">
        <v>39</v>
      </c>
      <c r="L31" s="5" t="s">
        <v>40</v>
      </c>
      <c r="M31" s="5" t="s">
        <v>41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>
      <c r="A32" s="5">
        <v>1</v>
      </c>
      <c r="B32" s="188">
        <v>2</v>
      </c>
      <c r="C32" s="188"/>
      <c r="D32" s="188"/>
      <c r="E32" s="5">
        <v>3</v>
      </c>
      <c r="F32" s="5">
        <v>4</v>
      </c>
      <c r="G32" s="5">
        <v>5</v>
      </c>
      <c r="H32" s="5">
        <v>6</v>
      </c>
      <c r="I32" s="5">
        <v>7</v>
      </c>
      <c r="J32" s="5">
        <v>8</v>
      </c>
      <c r="K32" s="5">
        <v>9</v>
      </c>
      <c r="L32" s="5">
        <v>10</v>
      </c>
      <c r="M32" s="5">
        <v>11</v>
      </c>
      <c r="R32" s="9"/>
      <c r="S32" s="9"/>
      <c r="T32" s="9"/>
      <c r="U32" s="9"/>
      <c r="V32" s="9"/>
      <c r="W32" s="9"/>
      <c r="X32" s="9"/>
      <c r="Y32" s="9"/>
      <c r="Z32" s="9"/>
    </row>
    <row r="33" spans="1:26">
      <c r="A33" s="5"/>
      <c r="B33" s="188" t="s">
        <v>18</v>
      </c>
      <c r="C33" s="188"/>
      <c r="D33" s="188"/>
      <c r="E33" s="5"/>
      <c r="F33" s="5"/>
      <c r="G33" s="5"/>
      <c r="H33" s="5"/>
      <c r="I33" s="5"/>
      <c r="J33" s="5"/>
      <c r="K33" s="5"/>
      <c r="L33" s="5"/>
      <c r="M33" s="5"/>
      <c r="R33" s="9"/>
      <c r="S33" s="9"/>
      <c r="T33" s="9"/>
      <c r="U33" s="9"/>
      <c r="V33" s="9"/>
      <c r="W33" s="9"/>
      <c r="X33" s="9"/>
      <c r="Y33" s="9"/>
      <c r="Z33" s="9"/>
    </row>
    <row r="34" spans="1:26">
      <c r="A34" s="5"/>
      <c r="B34" s="188"/>
      <c r="C34" s="188"/>
      <c r="D34" s="188"/>
      <c r="E34" s="5"/>
      <c r="F34" s="5"/>
      <c r="G34" s="5"/>
      <c r="H34" s="5"/>
      <c r="I34" s="5"/>
      <c r="J34" s="5"/>
      <c r="K34" s="5"/>
      <c r="L34" s="5"/>
      <c r="M34" s="5"/>
      <c r="R34" s="9"/>
      <c r="S34" s="9"/>
      <c r="T34" s="9"/>
      <c r="U34" s="9"/>
      <c r="V34" s="9"/>
      <c r="W34" s="9"/>
      <c r="X34" s="9"/>
      <c r="Y34" s="9"/>
      <c r="Z34" s="9"/>
    </row>
    <row r="35" spans="1:26" ht="32.25" customHeight="1">
      <c r="A35" s="209" t="s">
        <v>61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</row>
    <row r="36" spans="1:26">
      <c r="A36" s="1"/>
    </row>
    <row r="37" spans="1:26" ht="33" customHeight="1">
      <c r="A37" s="177" t="s">
        <v>62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</row>
    <row r="38" spans="1:26">
      <c r="K38" s="4" t="s">
        <v>49</v>
      </c>
    </row>
    <row r="39" spans="1:26">
      <c r="A39" s="1"/>
    </row>
    <row r="40" spans="1:26" ht="31.5" customHeight="1">
      <c r="A40" s="188" t="s">
        <v>11</v>
      </c>
      <c r="B40" s="188" t="s">
        <v>63</v>
      </c>
      <c r="C40" s="188"/>
      <c r="D40" s="188"/>
      <c r="E40" s="188" t="s">
        <v>37</v>
      </c>
      <c r="F40" s="188"/>
      <c r="G40" s="188"/>
      <c r="H40" s="188" t="s">
        <v>60</v>
      </c>
      <c r="I40" s="188"/>
      <c r="J40" s="188"/>
      <c r="K40" s="188" t="s">
        <v>38</v>
      </c>
      <c r="L40" s="188"/>
      <c r="M40" s="188"/>
    </row>
    <row r="41" spans="1:26" ht="33.75" customHeight="1">
      <c r="A41" s="188"/>
      <c r="B41" s="188"/>
      <c r="C41" s="188"/>
      <c r="D41" s="188"/>
      <c r="E41" s="5" t="s">
        <v>39</v>
      </c>
      <c r="F41" s="5" t="s">
        <v>40</v>
      </c>
      <c r="G41" s="5" t="s">
        <v>41</v>
      </c>
      <c r="H41" s="5" t="s">
        <v>39</v>
      </c>
      <c r="I41" s="5" t="s">
        <v>40</v>
      </c>
      <c r="J41" s="5" t="s">
        <v>41</v>
      </c>
      <c r="K41" s="5" t="s">
        <v>39</v>
      </c>
      <c r="L41" s="5" t="s">
        <v>40</v>
      </c>
      <c r="M41" s="5" t="s">
        <v>41</v>
      </c>
    </row>
    <row r="42" spans="1:26">
      <c r="A42" s="5">
        <v>1</v>
      </c>
      <c r="B42" s="188">
        <v>2</v>
      </c>
      <c r="C42" s="188"/>
      <c r="D42" s="188"/>
      <c r="E42" s="5">
        <v>3</v>
      </c>
      <c r="F42" s="5">
        <v>4</v>
      </c>
      <c r="G42" s="5">
        <v>5</v>
      </c>
      <c r="H42" s="5">
        <v>6</v>
      </c>
      <c r="I42" s="5">
        <v>7</v>
      </c>
      <c r="J42" s="5">
        <v>8</v>
      </c>
      <c r="K42" s="5">
        <v>9</v>
      </c>
      <c r="L42" s="5">
        <v>10</v>
      </c>
      <c r="M42" s="5">
        <v>11</v>
      </c>
    </row>
    <row r="43" spans="1:26">
      <c r="A43" s="5"/>
      <c r="B43" s="188"/>
      <c r="C43" s="188"/>
      <c r="D43" s="188"/>
      <c r="E43" s="5"/>
      <c r="F43" s="5"/>
      <c r="G43" s="5"/>
      <c r="H43" s="5"/>
      <c r="I43" s="5"/>
      <c r="J43" s="5"/>
      <c r="K43" s="5"/>
      <c r="L43" s="5"/>
      <c r="M43" s="5"/>
    </row>
    <row r="44" spans="1:26">
      <c r="A44" s="1"/>
    </row>
    <row r="45" spans="1:26">
      <c r="A45" s="8" t="s">
        <v>64</v>
      </c>
    </row>
    <row r="46" spans="1:26">
      <c r="A46" s="1"/>
    </row>
    <row r="47" spans="1:26" ht="53.25" customHeight="1">
      <c r="A47" s="188" t="s">
        <v>11</v>
      </c>
      <c r="B47" s="188" t="s">
        <v>42</v>
      </c>
      <c r="C47" s="188" t="s">
        <v>25</v>
      </c>
      <c r="D47" s="188" t="s">
        <v>26</v>
      </c>
      <c r="E47" s="188" t="s">
        <v>37</v>
      </c>
      <c r="F47" s="188"/>
      <c r="G47" s="188"/>
      <c r="H47" s="188" t="s">
        <v>65</v>
      </c>
      <c r="I47" s="188"/>
      <c r="J47" s="188"/>
      <c r="K47" s="188" t="s">
        <v>38</v>
      </c>
      <c r="L47" s="188"/>
      <c r="M47" s="188"/>
    </row>
    <row r="48" spans="1:26" ht="30.75" customHeight="1">
      <c r="A48" s="188"/>
      <c r="B48" s="188"/>
      <c r="C48" s="188"/>
      <c r="D48" s="188"/>
      <c r="E48" s="5" t="s">
        <v>39</v>
      </c>
      <c r="F48" s="5" t="s">
        <v>40</v>
      </c>
      <c r="G48" s="5" t="s">
        <v>41</v>
      </c>
      <c r="H48" s="5" t="s">
        <v>39</v>
      </c>
      <c r="I48" s="5" t="s">
        <v>40</v>
      </c>
      <c r="J48" s="5" t="s">
        <v>41</v>
      </c>
      <c r="K48" s="5" t="s">
        <v>39</v>
      </c>
      <c r="L48" s="5" t="s">
        <v>40</v>
      </c>
      <c r="M48" s="5" t="s">
        <v>41</v>
      </c>
    </row>
    <row r="49" spans="1:13">
      <c r="A49" s="5">
        <v>1</v>
      </c>
      <c r="B49" s="5">
        <v>2</v>
      </c>
      <c r="C49" s="5">
        <v>3</v>
      </c>
      <c r="D49" s="5">
        <v>4</v>
      </c>
      <c r="E49" s="5">
        <v>5</v>
      </c>
      <c r="F49" s="5">
        <v>6</v>
      </c>
      <c r="G49" s="5">
        <v>7</v>
      </c>
      <c r="H49" s="5">
        <v>8</v>
      </c>
      <c r="I49" s="5">
        <v>9</v>
      </c>
      <c r="J49" s="5">
        <v>10</v>
      </c>
      <c r="K49" s="5">
        <v>11</v>
      </c>
      <c r="L49" s="5">
        <v>12</v>
      </c>
      <c r="M49" s="5">
        <v>13</v>
      </c>
    </row>
    <row r="50" spans="1:13">
      <c r="A50" s="5">
        <v>1</v>
      </c>
      <c r="B50" s="5" t="s">
        <v>27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>
      <c r="A53" s="188" t="s">
        <v>66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</row>
    <row r="54" spans="1:13">
      <c r="A54" s="5">
        <v>2</v>
      </c>
      <c r="B54" s="5" t="s">
        <v>28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>
      <c r="A57" s="188" t="s">
        <v>66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</row>
    <row r="58" spans="1:13">
      <c r="A58" s="5">
        <v>3</v>
      </c>
      <c r="B58" s="5" t="s">
        <v>29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>
      <c r="A61" s="188" t="s">
        <v>66</v>
      </c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</row>
    <row r="62" spans="1:13">
      <c r="A62" s="5">
        <v>4</v>
      </c>
      <c r="B62" s="5" t="s">
        <v>30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>
      <c r="A65" s="188" t="s">
        <v>66</v>
      </c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</row>
    <row r="66" spans="1:13">
      <c r="A66" s="188" t="s">
        <v>43</v>
      </c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</row>
    <row r="67" spans="1:13">
      <c r="A67" s="1"/>
    </row>
    <row r="68" spans="1:13" ht="19.5" customHeight="1">
      <c r="A68" s="8" t="s">
        <v>67</v>
      </c>
      <c r="B68" s="8"/>
      <c r="C68" s="8"/>
      <c r="D68" s="8"/>
    </row>
    <row r="69" spans="1:13" ht="6.75" customHeight="1">
      <c r="A69" s="208" t="s">
        <v>68</v>
      </c>
      <c r="B69" s="208"/>
      <c r="C69" s="208"/>
      <c r="D69" s="208"/>
    </row>
    <row r="70" spans="1:13" ht="19.5" customHeight="1">
      <c r="A70" s="10" t="s">
        <v>69</v>
      </c>
      <c r="B70" s="10"/>
      <c r="C70" s="10"/>
      <c r="D70" s="10"/>
    </row>
    <row r="71" spans="1:13">
      <c r="A71" s="211" t="s">
        <v>71</v>
      </c>
      <c r="B71" s="211"/>
      <c r="C71" s="211"/>
      <c r="D71" s="211"/>
      <c r="E71" s="211"/>
    </row>
    <row r="72" spans="1:13">
      <c r="A72" s="211"/>
      <c r="B72" s="211"/>
      <c r="C72" s="211"/>
      <c r="D72" s="211"/>
      <c r="E72" s="211"/>
      <c r="G72" s="212"/>
      <c r="H72" s="212"/>
      <c r="J72" s="212"/>
      <c r="K72" s="212"/>
      <c r="L72" s="212"/>
      <c r="M72" s="212"/>
    </row>
    <row r="73" spans="1:13" ht="15.75" customHeight="1">
      <c r="A73" s="11"/>
      <c r="B73" s="11"/>
      <c r="C73" s="11"/>
      <c r="D73" s="11"/>
      <c r="E73" s="11"/>
      <c r="G73" s="213" t="s">
        <v>31</v>
      </c>
      <c r="H73" s="213"/>
      <c r="J73" s="207" t="s">
        <v>53</v>
      </c>
      <c r="K73" s="207"/>
      <c r="L73" s="207"/>
      <c r="M73" s="207"/>
    </row>
    <row r="74" spans="1:13" ht="43.5" customHeight="1">
      <c r="A74" s="211" t="s">
        <v>70</v>
      </c>
      <c r="B74" s="211"/>
      <c r="C74" s="211"/>
      <c r="D74" s="211"/>
      <c r="E74" s="211"/>
      <c r="G74" s="212"/>
      <c r="H74" s="212"/>
      <c r="J74" s="212"/>
      <c r="K74" s="212"/>
      <c r="L74" s="212"/>
      <c r="M74" s="212"/>
    </row>
    <row r="75" spans="1:13" ht="15.75" customHeight="1">
      <c r="A75" s="211"/>
      <c r="B75" s="211"/>
      <c r="C75" s="211"/>
      <c r="D75" s="211"/>
      <c r="E75" s="211"/>
      <c r="G75" s="213" t="s">
        <v>31</v>
      </c>
      <c r="H75" s="213"/>
      <c r="J75" s="207" t="s">
        <v>53</v>
      </c>
      <c r="K75" s="207"/>
      <c r="L75" s="207"/>
      <c r="M75" s="207"/>
    </row>
  </sheetData>
  <mergeCells count="62"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A66:M66"/>
    <mergeCell ref="G75:H75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A9:A10"/>
    <mergeCell ref="A30:A31"/>
    <mergeCell ref="E30:G30"/>
    <mergeCell ref="H30:J30"/>
    <mergeCell ref="K30:M30"/>
    <mergeCell ref="B30:D31"/>
    <mergeCell ref="B17:M17"/>
    <mergeCell ref="A13:M13"/>
    <mergeCell ref="B23:M23"/>
    <mergeCell ref="B24:M24"/>
    <mergeCell ref="B25:M25"/>
    <mergeCell ref="K47:M47"/>
    <mergeCell ref="A53:M53"/>
    <mergeCell ref="A57:M57"/>
    <mergeCell ref="A61:M61"/>
    <mergeCell ref="A65:M65"/>
    <mergeCell ref="A47:A48"/>
    <mergeCell ref="B47:B48"/>
    <mergeCell ref="C47:C48"/>
    <mergeCell ref="D47:D48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</mergeCells>
  <pageMargins left="0.16" right="0.16" top="0.35" bottom="0.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05.03.2021</vt:lpstr>
      <vt:lpstr>01.01.2021</vt:lpstr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2022-02-02T21:54:08Z</cp:lastPrinted>
  <dcterms:created xsi:type="dcterms:W3CDTF">2018-12-28T08:43:53Z</dcterms:created>
  <dcterms:modified xsi:type="dcterms:W3CDTF">2022-02-09T15:19:43Z</dcterms:modified>
</cp:coreProperties>
</file>