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2022" sheetId="7" r:id="rId1"/>
    <sheet name="28.02.2020" sheetId="4" state="hidden" r:id="rId2"/>
    <sheet name="05.02.2020" sheetId="5" state="hidden" r:id="rId3"/>
    <sheet name="звіт з 01.01.2020" sheetId="3" state="hidden" r:id="rId4"/>
  </sheets>
  <definedNames>
    <definedName name="_xlnm.Print_Area" localSheetId="0">'2022'!$A$1:$H$174</definedName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G147" i="7"/>
  <c r="F145"/>
  <c r="F151" s="1"/>
  <c r="G151" s="1"/>
  <c r="F154"/>
  <c r="G156"/>
  <c r="F160"/>
  <c r="G160" s="1"/>
  <c r="G138"/>
  <c r="F136"/>
  <c r="F142" s="1"/>
  <c r="G142" s="1"/>
  <c r="F130"/>
  <c r="I130" s="1"/>
  <c r="F131"/>
  <c r="F129"/>
  <c r="F128"/>
  <c r="I128"/>
  <c r="I129"/>
  <c r="G125"/>
  <c r="G124"/>
  <c r="G123"/>
  <c r="G122"/>
  <c r="F120"/>
  <c r="G120" s="1"/>
  <c r="G119"/>
  <c r="G118"/>
  <c r="G117"/>
  <c r="G116"/>
  <c r="F115"/>
  <c r="F133" s="1"/>
  <c r="G133" s="1"/>
  <c r="F109"/>
  <c r="G109" s="1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65"/>
  <c r="G85"/>
  <c r="F112"/>
  <c r="G112" s="1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3"/>
  <c r="F62"/>
  <c r="G62" s="1"/>
  <c r="F61"/>
  <c r="G61" s="1"/>
  <c r="A42"/>
  <c r="A43" s="1"/>
  <c r="A44" s="1"/>
  <c r="A45" s="1"/>
  <c r="F127" l="1"/>
  <c r="F149"/>
  <c r="G149" s="1"/>
  <c r="I131"/>
  <c r="F140"/>
  <c r="G140" s="1"/>
  <c r="G145"/>
  <c r="G154"/>
  <c r="F158"/>
  <c r="G158" s="1"/>
  <c r="F111"/>
  <c r="G111" s="1"/>
  <c r="I86"/>
  <c r="I64" s="1"/>
  <c r="I127" l="1"/>
  <c r="G127"/>
  <c r="F42" l="1"/>
  <c r="F44"/>
  <c r="F43"/>
  <c r="F45"/>
  <c r="G136" l="1"/>
  <c r="G115"/>
  <c r="E46" l="1"/>
  <c r="G96" i="5"/>
  <c r="G95"/>
  <c r="G94"/>
  <c r="G93"/>
  <c r="G92"/>
  <c r="G90"/>
  <c r="G89"/>
  <c r="G88"/>
  <c r="G87"/>
  <c r="G86"/>
  <c r="F84"/>
  <c r="G84" s="1"/>
  <c r="F81"/>
  <c r="G81" s="1"/>
  <c r="F79"/>
  <c r="G79" s="1"/>
  <c r="G77"/>
  <c r="G75"/>
  <c r="G72"/>
  <c r="G70"/>
  <c r="G69"/>
  <c r="G68"/>
  <c r="G67"/>
  <c r="G65"/>
  <c r="G64"/>
  <c r="G63"/>
  <c r="G62"/>
  <c r="F60"/>
  <c r="G60" s="1"/>
  <c r="D44"/>
  <c r="E44" s="1"/>
  <c r="E43"/>
  <c r="E42"/>
  <c r="E41"/>
  <c r="F41" i="7" l="1"/>
  <c r="F46"/>
  <c r="F98" i="5"/>
  <c r="G98" s="1"/>
  <c r="G110" i="4" l="1"/>
  <c r="F108"/>
  <c r="G108" s="1"/>
  <c r="G106"/>
  <c r="G104"/>
  <c r="G103"/>
  <c r="G102"/>
  <c r="G97"/>
  <c r="G90"/>
  <c r="F83"/>
  <c r="G83" s="1"/>
  <c r="E44"/>
  <c r="D43"/>
  <c r="E43" s="1"/>
  <c r="F61"/>
  <c r="G93"/>
  <c r="G94"/>
  <c r="G95"/>
  <c r="G86"/>
  <c r="G87"/>
  <c r="G88"/>
  <c r="G89"/>
  <c r="G92"/>
  <c r="G85"/>
  <c r="F80"/>
  <c r="F78"/>
  <c r="G67"/>
  <c r="G68"/>
  <c r="G69"/>
  <c r="G64"/>
  <c r="G65"/>
  <c r="G63"/>
  <c r="G96"/>
  <c r="E42"/>
  <c r="D45" l="1"/>
  <c r="F99"/>
  <c r="G99" s="1"/>
  <c r="E45"/>
  <c r="G80"/>
  <c r="G78"/>
  <c r="G76"/>
  <c r="G74"/>
  <c r="G71"/>
  <c r="G61"/>
  <c r="E4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D4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<sst xmlns="http://schemas.openxmlformats.org/spreadsheetml/2006/main" count="848" uniqueCount="262">
  <si>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</si>
  <si>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</si>
  <si>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</si>
  <si>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</si>
  <si>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</si>
  <si>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</si>
  <si>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</si>
  <si>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</si>
  <si>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</si>
  <si>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</si>
  <si>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</si>
  <si>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</si>
  <si>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</si>
  <si>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</si>
  <si>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</si>
  <si>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</si>
  <si>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</si>
  <si>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</si>
  <si>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</si>
  <si>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</si>
  <si>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</si>
  <si>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</si>
  <si>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</si>
  <si>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</si>
  <si>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</si>
  <si>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</si>
  <si>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</si>
  <si>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</si>
  <si>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</si>
  <si>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</si>
  <si>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</si>
  <si>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</si>
  <si>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</si>
  <si>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</si>
  <si>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</si>
  <si>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</si>
  <si>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</si>
  <si>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</si>
  <si>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</si>
  <si>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</si>
  <si>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</si>
  <si>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</si>
  <si>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</si>
  <si>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</si>
  <si>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</si>
  <si>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</si>
  <si>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</si>
  <si>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</si>
  <si>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</si>
  <si>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</si>
  <si>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</si>
  <si>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</si>
  <si>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</si>
  <si>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</si>
  <si>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</si>
  <si>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</si>
  <si>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</si>
  <si>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</si>
  <si>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</si>
  <si>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</si>
  <si>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</si>
  <si>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</si>
  <si>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</si>
  <si>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</si>
  <si>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</si>
  <si>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</si>
  <si>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</si>
  <si>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</si>
  <si>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</si>
  <si>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</si>
  <si>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</si>
  <si>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</si>
  <si>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</si>
  <si>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</si>
  <si>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</si>
  <si>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</si>
  <si>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</si>
  <si>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</si>
  <si>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</si>
  <si>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</si>
  <si>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</si>
  <si>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</si>
  <si>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</si>
  <si>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</si>
  <si>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</si>
  <si>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2020</t>
    </r>
    <r>
      <rPr>
        <b/>
        <sz val="12"/>
        <color indexed="8"/>
        <rFont val="Times New Roman"/>
        <family val="1"/>
        <charset val="204"/>
      </rPr>
      <t>___ рік</t>
    </r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</si>
  <si>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</si>
  <si>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</si>
  <si>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</si>
  <si>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 xml:space="preserve">       2610600000</t>
  </si>
  <si>
    <t>Мета бюджетної програми :</t>
  </si>
  <si>
    <t>од.</t>
  </si>
  <si>
    <t>грн</t>
  </si>
  <si>
    <t>Начальник управління комунального господарства</t>
  </si>
  <si>
    <t>Володимир Наливайко</t>
  </si>
  <si>
    <t>Фінансове управління Коломийської міської ради</t>
  </si>
  <si>
    <t>грн.</t>
  </si>
  <si>
    <t>0490</t>
  </si>
  <si>
    <t>рішення міської ради</t>
  </si>
  <si>
    <t>м</t>
  </si>
  <si>
    <t xml:space="preserve">Внески до статутного капіталу суб`єктів господарювання   </t>
  </si>
  <si>
    <t>– забезпечення виконання функцій комунальних підприємств</t>
  </si>
  <si>
    <t xml:space="preserve"> Підтримка підприємств комунальної форми власності</t>
  </si>
  <si>
    <t xml:space="preserve">–  підтримка підприємств комунальної форми власності, покращення їх матеріального-технічного стану </t>
  </si>
  <si>
    <t xml:space="preserve">1. Підтримка підприємств комунальної форми власності, покращення їх матеріального-технічного стану </t>
  </si>
  <si>
    <t>Забезпечити належний екологічний стан міста, поповнення статутного фонду КП «Полігон Екологія»</t>
  </si>
  <si>
    <t>Покращення надання послуг з теплопостачання КП «Коломиятеплосервіс»</t>
  </si>
  <si>
    <t>Поповнення статутного капіталу КП «Зеленосвіт»</t>
  </si>
  <si>
    <t>1.1 Забезпечити належний екологічний стан міста, поповнення статутного фонду КП «Полігон Екологія»</t>
  </si>
  <si>
    <t>внески органів місцевого самоврядування у статутний фонд КП «Полігон Екологія»</t>
  </si>
  <si>
    <t>план робіт по КП "Полігон Екологія"</t>
  </si>
  <si>
    <t xml:space="preserve">кількість відвалів, які планується придбати </t>
  </si>
  <si>
    <t xml:space="preserve">кількість піскорозкидувального обладнання, яке планується придбати </t>
  </si>
  <si>
    <t>середня вартість повернення тіла кредиту за 1 автомобіль МАЗ</t>
  </si>
  <si>
    <t>середня вартість придбання 1 відвалу</t>
  </si>
  <si>
    <t>розрахунок</t>
  </si>
  <si>
    <t>середня вартість придбання 1 піскорозкидувального обладнання</t>
  </si>
  <si>
    <t>загальна вартість оновлення основних фондів за рахунок коштів міського бюджету</t>
  </si>
  <si>
    <t>1.2 Покращення надання послуг з теплопостачання КП «Коломиятеплосервіс»</t>
  </si>
  <si>
    <t>внески органів місцевого самоврядування у статутний фонд КП «Коломиятеплосервіс», грн.</t>
  </si>
  <si>
    <t>Протяжність труби, яку планується влаштувати в котельні по вул.Лисенка</t>
  </si>
  <si>
    <t>план робіт по КП «Коломиятеплосервіс»</t>
  </si>
  <si>
    <t>середня вартість встановлення 1 м димової труби в котельні по вул.Лисенка</t>
  </si>
  <si>
    <t>1.3  Поповнення статутного капіталу  КП «Зеленосвіт»</t>
  </si>
  <si>
    <t>внески органів місцевого самоврядування у статутний фонд КП «Зеленосвіт»</t>
  </si>
  <si>
    <t>кількість навісного обладнання (кущорізів),яке планується придбати</t>
  </si>
  <si>
    <t>шт</t>
  </si>
  <si>
    <t>дані КП</t>
  </si>
  <si>
    <t>кількість спеціальних автомобілів для вивозу сміття, які планується придбати в кредит</t>
  </si>
  <si>
    <t>середня вартість навісного обладнання (кущорізів),яке планується придбати</t>
  </si>
  <si>
    <t>середня вартість придбання 1 спеціального автомобіля для вивозу сміття за кошти міського бюджету</t>
  </si>
  <si>
    <t>загальна вартість оновлення основних засобів</t>
  </si>
  <si>
    <t>кількість тримерів, які планується придбати</t>
  </si>
  <si>
    <t xml:space="preserve">кількість бензопил, які планується придбати </t>
  </si>
  <si>
    <t>кількість мотоножиць, які планується придбати</t>
  </si>
  <si>
    <t xml:space="preserve">середня вартість придбання 1 (шт.) тримера </t>
  </si>
  <si>
    <t>середня вартість придбання 1 (шт.) бензопили</t>
  </si>
  <si>
    <t>середня вартість придбання  1 (шт.) мотоножиць</t>
  </si>
  <si>
    <t xml:space="preserve">Заступник начальника   управління - начальник бюджетного відділу фінансового управління    </t>
  </si>
  <si>
    <t>Ольга Циганчук</t>
  </si>
  <si>
    <t xml:space="preserve">_______________________ N____________________________________ </t>
  </si>
  <si>
    <t>Забезпечення функціонування водопровідно-каналізаційного господарства, поповнення статутного капіталу КП «Коломияводоканал»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</si>
  <si>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6 550 000,00_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6 550 000,00</t>
    </r>
    <r>
      <rPr>
        <sz val="12"/>
        <color indexed="8"/>
        <rFont val="Times New Roman"/>
        <family val="1"/>
        <charset val="204"/>
      </rPr>
      <t>__ гривень.</t>
    </r>
  </si>
  <si>
    <t>кількість контейнерів для сміття, які планується придбати в кредит</t>
  </si>
  <si>
    <t>шт.</t>
  </si>
  <si>
    <t>середня вартість придбання 1 (шт.) контейнера для сміття</t>
  </si>
  <si>
    <t>1.4.Забезпечення функціонування водопровідно-каналізаційного господарства, поповнення статутного капіталу КП «Коломияводоканал»</t>
  </si>
  <si>
    <t>рішення міської ради від 20.02.2020 року №4426-59/2020 "Про уточнення міського бюджету"</t>
  </si>
  <si>
    <t>загальна протяжність міського водопроводу</t>
  </si>
  <si>
    <t>загальна протяжність міських мереж водовідведення</t>
  </si>
  <si>
    <t>км</t>
  </si>
  <si>
    <t>Інвентаризація по КП «Коломияводоканал»</t>
  </si>
  <si>
    <t>Дані КП «Коломияводоканал»</t>
  </si>
  <si>
    <t xml:space="preserve">збільшення відремонтованих водопровідних мереж, % </t>
  </si>
  <si>
    <t>Розрахунок</t>
  </si>
  <si>
    <t>%</t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</si>
  <si>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 xml:space="preserve"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</t>
    </r>
  </si>
  <si>
    <t>внесків до статутних капіталів суб'єктів господарювання на 2020 рік"; рішення міської ради від 20.02.2020 року №4426-59/2020 "Про уточнення міського бюджету"</t>
  </si>
  <si>
    <t xml:space="preserve"> тис.км</t>
  </si>
  <si>
    <t>Протяжність водопровідної мережі по вул.Шарлая,вул.Косачівська  де планується провести капітальний ремонт</t>
  </si>
  <si>
    <t>середня вартість капітального ремонту 1 м.п. водо-провідної мережі по вул..Шарлая, вул.Косачівська</t>
  </si>
  <si>
    <t>внески органів виконавчої влади у статутний фонд КП «Коломияводоканал»</t>
  </si>
  <si>
    <t>____________ N ______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</si>
  <si>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4 800 000,00_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sz val="12"/>
        <color indexed="8"/>
        <rFont val="Times New Roman"/>
        <family val="1"/>
        <charset val="204"/>
      </rPr>
      <t>4 800 000,00</t>
    </r>
    <r>
      <rPr>
        <sz val="12"/>
        <color indexed="8"/>
        <rFont val="Times New Roman"/>
        <family val="1"/>
        <charset val="204"/>
      </rPr>
      <t>__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</si>
  <si>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05.12.2019 року №4222-55/2019 «Про міський бюджет на 2020 рік», рішення виконавчого комітету від 28.01.2020 року №8 " Про затвердження пооб'єктного розподілу внесків до статутних капіталів суб'єктів господарювання на 2020 рік"</t>
    </r>
  </si>
  <si>
    <t>кількість піскорозкидувальних установок, які планується придбати для автомобіля КАМАЗ</t>
  </si>
  <si>
    <t>середня вартість 1 піскорозкидувальної установки</t>
  </si>
  <si>
    <t>Начальник фінансового управління</t>
  </si>
  <si>
    <t>Ганна Бакай</t>
  </si>
  <si>
    <t>Андрій РАДОВЕЦЬ</t>
  </si>
  <si>
    <t>1. Статуний капітал КП "Коломияводоканал"</t>
  </si>
  <si>
    <t xml:space="preserve">Наказ </t>
  </si>
  <si>
    <t>_______________________ N_______________________________</t>
  </si>
  <si>
    <t>кількість контейнерів для збору твердих побутових відходів, які планується придбати</t>
  </si>
  <si>
    <t>середня вартість придбання 1 контейнера для збору твердих побутових відходів</t>
  </si>
  <si>
    <t>кількість рішень суду щодо погашення кредитних зобовязань перед Міжнародним банком реконструкції та розвитку</t>
  </si>
  <si>
    <t>середня вартість кредитних зобовязань перед Міжнародним банком реконструкції та розвитку</t>
  </si>
  <si>
    <t>од</t>
  </si>
  <si>
    <t>Рішення Івано-Франківського окружного адміністративного суду від 05.02.2021р</t>
  </si>
  <si>
    <t>Ольга ЦИГАНЧУК</t>
  </si>
  <si>
    <t>Внески органів виконавчої влади у статуний фонд  КП "Полігон Екологія" - придбання контейнерів для збору твердих побутових відходів</t>
  </si>
  <si>
    <t xml:space="preserve">Внески органів виконавчої влади у статуний фонд  КП "Полігон Екологія" - придбання піскорозкидувального обладнання 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</si>
  <si>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</si>
  <si>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  № 1659-25/2021 "Про бюджет Коломийської міської територіальної громади на 2022 рік (09530000000)"</t>
    </r>
  </si>
  <si>
    <t>Поповнення статутного капіталу КП «Коломия Паркосервіс»</t>
  </si>
  <si>
    <t>Поповнення статутного капіталу КП «Коломийська міська ритуальна служба»</t>
  </si>
  <si>
    <t>рішення міської ради від  21.12.2021 року №1659-25/2021</t>
  </si>
  <si>
    <t>Внески органів виконавчої влади у статуний фонд  КП «Коломияводоканал»</t>
  </si>
  <si>
    <t>Протяжність підвідного водопроводу до дитячого садочку по вул. Сніжній,  де планується провести капітальний ремонт</t>
  </si>
  <si>
    <t>Капітальний ремонт КНС «Аеропортна» (закупівля насосів)</t>
  </si>
  <si>
    <t>робота</t>
  </si>
  <si>
    <t>Протяжність каналізаційної мережі вул. Театральна 50, де планується провести капітальний ремонт</t>
  </si>
  <si>
    <t>Протяжність водопроводу по вул. Театральна 32,  де планується провести капітальний ремонт</t>
  </si>
  <si>
    <t>Протяжність каналізаційної мережі від буд. 272,274 по вул. Мазепи, де планується провести капітальний ремонт</t>
  </si>
  <si>
    <t>Протяжність каналізаційної мережі біля будинку №2 по вул. Тютюнника, де планується провести капітальний ремонт</t>
  </si>
  <si>
    <t>Протяжність каналізаційної мережі від буд. №12 вул. Зацьковецька 12 де планується провести капітальний ремонт</t>
  </si>
  <si>
    <t>Протяжність каналізаційної мережі вул. Богуна 40-Стефаника 16, де планується провести капітальний ремонт</t>
  </si>
  <si>
    <t>Протяжність каналізаційного випуску Довбуша 50 (вихід на вул. Коцюбинського), де планується провести капітальний ремонт</t>
  </si>
  <si>
    <t>Протяжність водопровідної мережі до  буд. №48а, 48б по вул. Франка, де планується провести капітальний ремонт</t>
  </si>
  <si>
    <t>Протяжність каналізаційної мережі С. Стрільців 23-25 де планується провести капітальний ремонт</t>
  </si>
  <si>
    <t>Протяжність каналізаційної мережі по вул.Мазепи 268А де планується провести капітальний ремонт</t>
  </si>
  <si>
    <t>Протяжність каналізаційної мережі від буд. №40 вул. Чайковського, де планується провести капітальний ремонт</t>
  </si>
  <si>
    <t>Протяжність каналізаційної мережі від буд. №17 вул. Лермонтова, де планується провести капітальний ремонт</t>
  </si>
  <si>
    <t>Капітальний ремонт каналізаційної мережі по вул. Бодруга (від вул. Гулака-Артемовського до вул. Чотового Бурі ) в м. Коломия Івано-Франківської області</t>
  </si>
  <si>
    <t>Протяжність каналізаційної мережі вул. Маковея 21, де планується провести капітальний ремонт</t>
  </si>
  <si>
    <t>Протяжність водопровідного вводу вул. Леонтовича 32, де планується провести капітальний ремонт</t>
  </si>
  <si>
    <t>Протяжність каналізаційної мережі від буд. №38 по вул. Петлюри, де планується провести капітальний ремонт</t>
  </si>
  <si>
    <t>Протяжність каналізаційної мережі від буд. №42 по вул. Петлюри, де планується провести капітальний ремонт</t>
  </si>
  <si>
    <t>Протяжність каналізаційної мережі від буд. Коновальця19-Валова 45, де планується провести капітальний ремонт</t>
  </si>
  <si>
    <t>Протяжність каналізаційної мережіЗДО №5 "Барвінок" по вул. Карпатській 40Б</t>
  </si>
  <si>
    <t>Середня вартість проведення капітального ремонту 1 м водопроводу по вул.Сніжній</t>
  </si>
  <si>
    <t>Середня вартість проведення капітального ремонту КНС «Аеропортна» (закупівля насосів)</t>
  </si>
  <si>
    <t>Середня вартість проведення капітального ремонту 1 м  каналізаційної мережі вул. Театральна 50</t>
  </si>
  <si>
    <t>Середня вартість проведення капітального ремонту 1 м  водопроводу по вул. Театральна 32</t>
  </si>
  <si>
    <t>Середня вартість проведення капітального ремонту 1 м каналізаційної мережі від буд. 272,274 по вул. Мазепи</t>
  </si>
  <si>
    <t>Середня вартість проведення капітального ремонту 1 м  каналізаційної мережі біля будинку №2 по вул. Тютюнника</t>
  </si>
  <si>
    <t>Середня вартість проведення капітального ремонту 1 м  каналізаційної мережі від буд. №12 вул. Зацьковецька 12</t>
  </si>
  <si>
    <t>Середня вартість проведення капітального ремонту 1 м каналізаційної мережі вул. Богуна 40-Стефаника 16</t>
  </si>
  <si>
    <t>Середня вартість проведення капітального ремонту 1 м каналізаційного випуску Довбуша 50 (вихід на вул. Коцюбинського)</t>
  </si>
  <si>
    <t>Середня вартість проведення капітального ремонту 1 м водопровідної мережі до  буд. №48а, 48б по вул. Франка</t>
  </si>
  <si>
    <t>Середня вартість проведення капітального ремонту 1 м каналізаційної мережі С. Стрільців 23-25</t>
  </si>
  <si>
    <t>Середня вартість проведення капітального ремонту 1 м каналізаційної мережі по вул.Мазепи 268А</t>
  </si>
  <si>
    <t>Середня вартість проведення капітального ремонту 1 м  каналізаційної мережі від буд. №40 вул. Чайковського</t>
  </si>
  <si>
    <t>Середня вартість проведення капітального ремонту 1 м каналізаційної мережі від буд. №17 вул. Лермонтова</t>
  </si>
  <si>
    <t>Середня вартість проведення капітального ремонту 1 м каналізаційної мережі вул. Маковея 21</t>
  </si>
  <si>
    <t>Середня вартість проведення капітального ремонту 1 м водопровідного вводу вул. Леонтовича 32</t>
  </si>
  <si>
    <t>Середня вартість проведення капітального ремонту 1 м каналізаційної мережі від буд. №38 по вул. Петлюри</t>
  </si>
  <si>
    <t>Середня вартість проведення капітального ремонту 1 м каналізаційної мережі від буд. №42 по вул. Петлюри</t>
  </si>
  <si>
    <t>Середня вартість проведення капітального ремонту 1 м каналізаційної мережі від буд. Коновальця19-Валова 45</t>
  </si>
  <si>
    <t>Середня вартість проведення капітального ремонту 1 м каналізаційної мережі ЗДО №5 "Барвінок" по вул. Карпатській 40Б</t>
  </si>
  <si>
    <t xml:space="preserve">збільшення відремонтованих каналізаційних мереж, % </t>
  </si>
  <si>
    <t xml:space="preserve">внески органів місцевого самоврядування у статутний фонд КП «Полігон Екологія», в тому числі </t>
  </si>
  <si>
    <t>Внески органів виконавчої влади у статуний фонд  КП "Полігон Екологія" - придбання комунальної техніки (екскаватор) (субвенція з державного бюджету згідно розпорядження КМУ від 13 грудня 2021 р. № 1647-р)</t>
  </si>
  <si>
    <t>Внески органів виконавчої влади у статуний фонд  КП "Полігон Екологія" - придбання комунальної техніки (екскаватор та мініекскаватор) (субвенція з державного бюджету згідно розпорядження КМУ від 23 грудня 2021 р. № 1729-р)</t>
  </si>
  <si>
    <t>Внески органів виконавчої влади у статуний фонд  КП "Полігон Екологія" - придбання тракторів з відвалом</t>
  </si>
  <si>
    <t>нказ УКГ від 04.01.2022 №2-о</t>
  </si>
  <si>
    <t>кількість екскаваторів, які планується придбати</t>
  </si>
  <si>
    <t>кількість тракторів з відвалом, які планується придбати</t>
  </si>
  <si>
    <t>середня вартість придбання 1 екскаватора згідно розпорядження КМУ від 13 грудня 2021 року №1647-р</t>
  </si>
  <si>
    <t>середня вартість придбання 1 екскаватора згідно розпорядження КМУ від 23 грудня 2021 року №1729-р</t>
  </si>
  <si>
    <t>середня вартість придбання 1 трактора з відвалом</t>
  </si>
  <si>
    <t>3. Поповнення статутного капіталу КП "Зеленосіт"</t>
  </si>
  <si>
    <t>Внески органів виконавчої влади у статуний фонд  КП «Зеленосвіт»</t>
  </si>
  <si>
    <t>кількість тракторів з причепом, які планується придбати</t>
  </si>
  <si>
    <t>план робіт</t>
  </si>
  <si>
    <t>середня вартість придбання трактора з причепом</t>
  </si>
  <si>
    <t>оновлення основних фондів КП "Зеленосвіт»</t>
  </si>
  <si>
    <t>Перелік об’єктів фонду розвитку</t>
  </si>
  <si>
    <t>Внески органів виконавчої влади у статуний фонд  КП «Коломийська міська ритуальна служба»</t>
  </si>
  <si>
    <t>Внески органів виконавчої влади у статуний фонд  КП «Коломия Паркосервіс»</t>
  </si>
  <si>
    <t xml:space="preserve">кількість автомобілів, які планується придбати </t>
  </si>
  <si>
    <t>середня вартість придбання 1 автомобіля</t>
  </si>
  <si>
    <t>4. Поповнення статутного капіталу КП "Коломия Паркосеріс"</t>
  </si>
  <si>
    <t xml:space="preserve"> ефективності:</t>
  </si>
  <si>
    <t>якості:</t>
  </si>
  <si>
    <t>5. Поповнення статутного капіталу КП "Коломийська міська ритуальна служба"</t>
  </si>
  <si>
    <t>прогнозна ціна</t>
  </si>
  <si>
    <t xml:space="preserve">кількість мініекскаваторів, які планується придбати </t>
  </si>
  <si>
    <t>середня вартість придбання 1  мініекскаватора</t>
  </si>
  <si>
    <t>оновлення основних фондів КП "Коломийська міська ритуальна служба»</t>
  </si>
  <si>
    <t>09530000000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</si>
  <si>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19 350 000,00_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_____</t>
    </r>
    <r>
      <rPr>
        <sz val="12"/>
        <color indexed="8"/>
        <rFont val="Times New Roman"/>
        <family val="1"/>
        <charset val="204"/>
      </rPr>
      <t>_ гривень та спеціального фонду - __</t>
    </r>
    <r>
      <rPr>
        <b/>
        <u/>
        <sz val="12"/>
        <color indexed="8"/>
        <rFont val="Times New Roman"/>
        <family val="1"/>
        <charset val="204"/>
      </rPr>
      <t>19 350 000,00</t>
    </r>
    <r>
      <rPr>
        <u/>
        <sz val="12"/>
        <color indexed="8"/>
        <rFont val="Times New Roman"/>
        <family val="1"/>
        <charset val="204"/>
      </rPr>
      <t>__</t>
    </r>
    <r>
      <rPr>
        <sz val="12"/>
        <color indexed="8"/>
        <rFont val="Times New Roman"/>
        <family val="1"/>
        <charset val="204"/>
      </rPr>
      <t xml:space="preserve"> гривень.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</si>
</sst>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Alignment="1">
      <alignment vertical="center" wrapText="1"/>
    </xf>
    <xf numFmtId="0" fontId="17" fillId="0" borderId="0" xfId="0" applyFont="1"/>
    <xf numFmtId="0" fontId="8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0" fillId="0" borderId="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" fontId="2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2" fillId="0" borderId="1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30" fillId="0" borderId="2" xfId="0" applyFont="1" applyBorder="1" applyAlignment="1">
      <alignment vertical="center" wrapText="1"/>
    </xf>
    <xf numFmtId="0" fontId="19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9" fillId="0" borderId="8" xfId="0" applyFont="1" applyBorder="1" applyAlignment="1">
      <alignment wrapText="1"/>
    </xf>
    <xf numFmtId="0" fontId="19" fillId="0" borderId="8" xfId="0" applyFont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0" fontId="8" fillId="2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0" fontId="8" fillId="2" borderId="0" xfId="0" applyFont="1" applyFill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7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33" fillId="2" borderId="0" xfId="0" applyFont="1" applyFill="1" applyAlignment="1">
      <alignment vertical="center"/>
    </xf>
    <xf numFmtId="0" fontId="12" fillId="2" borderId="0" xfId="0" applyFont="1" applyFill="1"/>
    <xf numFmtId="0" fontId="19" fillId="2" borderId="0" xfId="0" applyFont="1" applyFill="1" applyBorder="1" applyAlignment="1">
      <alignment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9" fillId="2" borderId="0" xfId="0" applyNumberFormat="1" applyFont="1" applyFill="1"/>
    <xf numFmtId="0" fontId="16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wrapText="1"/>
    </xf>
    <xf numFmtId="0" fontId="29" fillId="2" borderId="2" xfId="0" applyFont="1" applyFill="1" applyBorder="1" applyAlignment="1">
      <alignment wrapText="1"/>
    </xf>
    <xf numFmtId="0" fontId="19" fillId="2" borderId="1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 wrapText="1"/>
    </xf>
    <xf numFmtId="0" fontId="29" fillId="2" borderId="7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21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right"/>
    </xf>
    <xf numFmtId="0" fontId="0" fillId="2" borderId="1" xfId="0" applyFill="1" applyBorder="1" applyAlignment="1"/>
    <xf numFmtId="0" fontId="22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4" fillId="2" borderId="0" xfId="0" applyFont="1" applyFill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top" wrapText="1"/>
    </xf>
    <xf numFmtId="0" fontId="8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horizontal="center"/>
    </xf>
    <xf numFmtId="0" fontId="34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2" borderId="1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49" fontId="20" fillId="2" borderId="5" xfId="0" applyNumberFormat="1" applyFont="1" applyFill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0" fillId="0" borderId="1" xfId="0" applyBorder="1" applyAlignment="1"/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1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9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wrapText="1"/>
    </xf>
    <xf numFmtId="0" fontId="15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0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topLeftCell="A6" zoomScale="110" zoomScaleNormal="120" zoomScaleSheetLayoutView="110" workbookViewId="0">
      <selection activeCell="B23" sqref="B23:G23"/>
    </sheetView>
  </sheetViews>
  <sheetFormatPr defaultColWidth="21.625" defaultRowHeight="15"/>
  <cols>
    <col min="1" max="1" width="6.625" style="131" customWidth="1"/>
    <col min="2" max="2" width="27.875" style="131" customWidth="1"/>
    <col min="3" max="3" width="15" style="131" customWidth="1"/>
    <col min="4" max="7" width="21.625" style="131"/>
    <col min="8" max="8" width="1.375" style="131" customWidth="1"/>
    <col min="9" max="9" width="26.375" style="131" customWidth="1"/>
    <col min="10" max="16384" width="21.625" style="131"/>
  </cols>
  <sheetData>
    <row r="1" spans="1:7">
      <c r="F1" s="242" t="s">
        <v>74</v>
      </c>
      <c r="G1" s="243"/>
    </row>
    <row r="2" spans="1:7">
      <c r="F2" s="243"/>
      <c r="G2" s="243"/>
    </row>
    <row r="3" spans="1:7" ht="32.25" customHeight="1">
      <c r="F3" s="243"/>
      <c r="G3" s="243"/>
    </row>
    <row r="4" spans="1:7" ht="15.75">
      <c r="A4" s="132"/>
      <c r="E4" s="132" t="s">
        <v>0</v>
      </c>
    </row>
    <row r="5" spans="1:7" ht="15.75">
      <c r="A5" s="132"/>
      <c r="E5" s="244" t="s">
        <v>171</v>
      </c>
      <c r="F5" s="244"/>
      <c r="G5" s="244"/>
    </row>
    <row r="6" spans="1:7" ht="15.75">
      <c r="A6" s="132"/>
      <c r="B6" s="132"/>
      <c r="E6" s="245" t="s">
        <v>88</v>
      </c>
      <c r="F6" s="245"/>
      <c r="G6" s="245"/>
    </row>
    <row r="7" spans="1:7" ht="15" customHeight="1">
      <c r="A7" s="132"/>
      <c r="E7" s="209" t="s">
        <v>2</v>
      </c>
      <c r="F7" s="209"/>
      <c r="G7" s="209"/>
    </row>
    <row r="8" spans="1:7" ht="9.75" customHeight="1">
      <c r="A8" s="132"/>
      <c r="B8" s="132"/>
      <c r="E8" s="245"/>
      <c r="F8" s="245"/>
      <c r="G8" s="245"/>
    </row>
    <row r="9" spans="1:7" ht="9" customHeight="1">
      <c r="A9" s="132"/>
      <c r="E9" s="209"/>
      <c r="F9" s="209"/>
      <c r="G9" s="209"/>
    </row>
    <row r="10" spans="1:7" ht="15.75">
      <c r="A10" s="132"/>
      <c r="E10" s="215" t="s">
        <v>172</v>
      </c>
      <c r="F10" s="215"/>
      <c r="G10" s="215"/>
    </row>
    <row r="11" spans="1:7" ht="7.5" customHeight="1"/>
    <row r="12" spans="1:7" ht="15.75">
      <c r="A12" s="251" t="s">
        <v>3</v>
      </c>
      <c r="B12" s="251"/>
      <c r="C12" s="251"/>
      <c r="D12" s="251"/>
      <c r="E12" s="251"/>
      <c r="F12" s="251"/>
      <c r="G12" s="251"/>
    </row>
    <row r="13" spans="1:7" ht="15.75">
      <c r="A13" s="251" t="s">
        <v>182</v>
      </c>
      <c r="B13" s="251"/>
      <c r="C13" s="251"/>
      <c r="D13" s="251"/>
      <c r="E13" s="251"/>
      <c r="F13" s="251"/>
      <c r="G13" s="251"/>
    </row>
    <row r="14" spans="1:7" ht="9.75" customHeight="1"/>
    <row r="15" spans="1:7" ht="9" customHeight="1"/>
    <row r="16" spans="1:7" ht="15" customHeight="1">
      <c r="A16" s="133" t="s">
        <v>75</v>
      </c>
      <c r="B16" s="134">
        <v>3100000</v>
      </c>
      <c r="C16" s="134"/>
      <c r="D16" s="252" t="s">
        <v>87</v>
      </c>
      <c r="E16" s="252"/>
      <c r="F16" s="252"/>
      <c r="G16" s="184">
        <v>31692820</v>
      </c>
    </row>
    <row r="17" spans="1:7" ht="24.75" customHeight="1">
      <c r="A17" s="249" t="s">
        <v>83</v>
      </c>
      <c r="B17" s="249"/>
      <c r="C17" s="249"/>
      <c r="D17" s="253" t="s">
        <v>2</v>
      </c>
      <c r="E17" s="253"/>
      <c r="F17" s="135" t="s">
        <v>86</v>
      </c>
      <c r="G17" s="136" t="s">
        <v>76</v>
      </c>
    </row>
    <row r="18" spans="1:7" ht="19.5" customHeight="1">
      <c r="A18" s="137" t="s">
        <v>77</v>
      </c>
      <c r="B18" s="137">
        <v>3110000</v>
      </c>
      <c r="C18" s="137"/>
      <c r="D18" s="248" t="s">
        <v>88</v>
      </c>
      <c r="E18" s="248"/>
      <c r="F18" s="248"/>
      <c r="G18" s="184">
        <v>31692820</v>
      </c>
    </row>
    <row r="19" spans="1:7" ht="23.25" customHeight="1">
      <c r="A19" s="249" t="s">
        <v>79</v>
      </c>
      <c r="B19" s="249"/>
      <c r="C19" s="249"/>
      <c r="D19" s="250" t="s">
        <v>34</v>
      </c>
      <c r="E19" s="250"/>
      <c r="F19" s="135"/>
      <c r="G19" s="136" t="s">
        <v>76</v>
      </c>
    </row>
    <row r="20" spans="1:7" ht="28.5" customHeight="1">
      <c r="A20" s="138" t="s">
        <v>78</v>
      </c>
      <c r="B20" s="139">
        <v>3117670</v>
      </c>
      <c r="C20" s="139">
        <v>7670</v>
      </c>
      <c r="D20" s="185" t="s">
        <v>97</v>
      </c>
      <c r="E20" s="254" t="s">
        <v>100</v>
      </c>
      <c r="F20" s="254"/>
      <c r="G20" s="208" t="s">
        <v>260</v>
      </c>
    </row>
    <row r="21" spans="1:7" ht="47.25" customHeight="1">
      <c r="B21" s="140" t="s">
        <v>79</v>
      </c>
      <c r="C21" s="141" t="s">
        <v>80</v>
      </c>
      <c r="D21" s="135" t="s">
        <v>81</v>
      </c>
      <c r="E21" s="249" t="s">
        <v>84</v>
      </c>
      <c r="F21" s="249"/>
      <c r="G21" s="182" t="s">
        <v>82</v>
      </c>
    </row>
    <row r="22" spans="1:7" ht="40.5" customHeight="1">
      <c r="A22" s="142" t="s">
        <v>8</v>
      </c>
      <c r="B22" s="215" t="s">
        <v>261</v>
      </c>
      <c r="C22" s="215"/>
      <c r="D22" s="215"/>
      <c r="E22" s="215"/>
      <c r="F22" s="215"/>
      <c r="G22" s="215"/>
    </row>
    <row r="23" spans="1:7" ht="109.5" customHeight="1">
      <c r="A23" s="142" t="s">
        <v>9</v>
      </c>
      <c r="B23" s="239" t="s">
        <v>183</v>
      </c>
      <c r="C23" s="239"/>
      <c r="D23" s="239"/>
      <c r="E23" s="239"/>
      <c r="F23" s="239"/>
      <c r="G23" s="239"/>
    </row>
    <row r="24" spans="1:7" ht="15.75" customHeight="1">
      <c r="B24" s="240" t="s">
        <v>86</v>
      </c>
      <c r="C24" s="240"/>
      <c r="D24" s="240"/>
      <c r="E24" s="240"/>
      <c r="F24" s="240"/>
      <c r="G24" s="240"/>
    </row>
    <row r="25" spans="1:7" ht="29.25" customHeight="1">
      <c r="A25" s="143" t="s">
        <v>10</v>
      </c>
      <c r="B25" s="215" t="s">
        <v>47</v>
      </c>
      <c r="C25" s="215"/>
      <c r="D25" s="215"/>
      <c r="E25" s="215"/>
      <c r="F25" s="215"/>
      <c r="G25" s="215"/>
    </row>
    <row r="26" spans="1:7" ht="9" customHeight="1">
      <c r="A26" s="144"/>
    </row>
    <row r="27" spans="1:7" ht="15.75">
      <c r="A27" s="186" t="s">
        <v>12</v>
      </c>
      <c r="B27" s="241" t="s">
        <v>48</v>
      </c>
      <c r="C27" s="241"/>
      <c r="D27" s="241"/>
      <c r="E27" s="241"/>
      <c r="F27" s="241"/>
      <c r="G27" s="241"/>
    </row>
    <row r="28" spans="1:7" ht="24" customHeight="1">
      <c r="A28" s="186">
        <v>1</v>
      </c>
      <c r="B28" s="236" t="s">
        <v>101</v>
      </c>
      <c r="C28" s="237"/>
      <c r="D28" s="237"/>
      <c r="E28" s="237"/>
      <c r="F28" s="237"/>
      <c r="G28" s="238"/>
    </row>
    <row r="29" spans="1:7" ht="11.25" customHeight="1">
      <c r="A29" s="144"/>
    </row>
    <row r="30" spans="1:7" ht="17.25" customHeight="1">
      <c r="A30" s="145" t="s">
        <v>11</v>
      </c>
      <c r="B30" s="146" t="s">
        <v>90</v>
      </c>
      <c r="C30" s="222" t="s">
        <v>102</v>
      </c>
      <c r="D30" s="223"/>
      <c r="E30" s="223"/>
      <c r="F30" s="223"/>
      <c r="G30" s="223"/>
    </row>
    <row r="31" spans="1:7" ht="18.75" customHeight="1">
      <c r="A31" s="143" t="s">
        <v>14</v>
      </c>
      <c r="B31" s="215" t="s">
        <v>49</v>
      </c>
      <c r="C31" s="215"/>
      <c r="D31" s="215"/>
      <c r="E31" s="215"/>
      <c r="F31" s="215"/>
      <c r="G31" s="215"/>
    </row>
    <row r="32" spans="1:7" ht="12" customHeight="1">
      <c r="A32" s="143"/>
      <c r="B32" s="183"/>
      <c r="C32" s="183"/>
      <c r="D32" s="183"/>
      <c r="E32" s="183"/>
      <c r="F32" s="183"/>
      <c r="G32" s="183"/>
    </row>
    <row r="33" spans="1:9" ht="15.75">
      <c r="A33" s="186" t="s">
        <v>12</v>
      </c>
      <c r="B33" s="241" t="s">
        <v>13</v>
      </c>
      <c r="C33" s="241"/>
      <c r="D33" s="241"/>
      <c r="E33" s="241"/>
      <c r="F33" s="241"/>
      <c r="G33" s="241"/>
    </row>
    <row r="34" spans="1:9" ht="20.25" customHeight="1">
      <c r="A34" s="186">
        <v>1</v>
      </c>
      <c r="B34" s="255" t="s">
        <v>103</v>
      </c>
      <c r="C34" s="255"/>
      <c r="D34" s="255"/>
      <c r="E34" s="255"/>
      <c r="F34" s="255"/>
      <c r="G34" s="255"/>
    </row>
    <row r="35" spans="1:9" ht="9" customHeight="1">
      <c r="A35" s="143"/>
      <c r="B35" s="183"/>
      <c r="C35" s="183"/>
      <c r="D35" s="183"/>
      <c r="E35" s="183"/>
      <c r="F35" s="183"/>
      <c r="G35" s="183"/>
    </row>
    <row r="36" spans="1:9" ht="15.75">
      <c r="A36" s="143" t="s">
        <v>20</v>
      </c>
      <c r="B36" s="147" t="s">
        <v>16</v>
      </c>
      <c r="C36" s="183"/>
      <c r="D36" s="183"/>
      <c r="F36" s="220" t="s">
        <v>50</v>
      </c>
      <c r="G36" s="183"/>
    </row>
    <row r="37" spans="1:9" ht="14.25" customHeight="1">
      <c r="A37" s="144"/>
      <c r="F37" s="221"/>
    </row>
    <row r="38" spans="1:9" ht="28.5" customHeight="1">
      <c r="A38" s="186" t="s">
        <v>12</v>
      </c>
      <c r="B38" s="232" t="s">
        <v>16</v>
      </c>
      <c r="C38" s="228"/>
      <c r="D38" s="186" t="s">
        <v>17</v>
      </c>
      <c r="E38" s="186" t="s">
        <v>18</v>
      </c>
      <c r="F38" s="186" t="s">
        <v>19</v>
      </c>
    </row>
    <row r="39" spans="1:9" ht="15.75">
      <c r="A39" s="186">
        <v>1</v>
      </c>
      <c r="B39" s="233">
        <v>2</v>
      </c>
      <c r="C39" s="234"/>
      <c r="D39" s="186">
        <v>3</v>
      </c>
      <c r="E39" s="186">
        <v>4</v>
      </c>
      <c r="F39" s="186">
        <v>5</v>
      </c>
    </row>
    <row r="40" spans="1:9" ht="21" customHeight="1">
      <c r="A40" s="186"/>
      <c r="B40" s="229" t="s">
        <v>170</v>
      </c>
      <c r="C40" s="230"/>
      <c r="D40" s="231"/>
      <c r="E40" s="148"/>
      <c r="F40" s="149"/>
      <c r="I40" s="188"/>
    </row>
    <row r="41" spans="1:9" ht="44.25" customHeight="1">
      <c r="A41" s="150">
        <v>1</v>
      </c>
      <c r="B41" s="235" t="s">
        <v>141</v>
      </c>
      <c r="C41" s="228"/>
      <c r="D41" s="151"/>
      <c r="E41" s="152">
        <v>12900000</v>
      </c>
      <c r="F41" s="152">
        <f>E41</f>
        <v>12900000</v>
      </c>
    </row>
    <row r="42" spans="1:9" ht="33.75" customHeight="1">
      <c r="A42" s="150">
        <f>A41+1</f>
        <v>2</v>
      </c>
      <c r="B42" s="256" t="s">
        <v>105</v>
      </c>
      <c r="C42" s="257"/>
      <c r="D42" s="151"/>
      <c r="E42" s="153">
        <v>4500000</v>
      </c>
      <c r="F42" s="152">
        <f t="shared" ref="F42:F45" si="0">E42</f>
        <v>4500000</v>
      </c>
    </row>
    <row r="43" spans="1:9" ht="32.25" customHeight="1">
      <c r="A43" s="150">
        <f t="shared" ref="A43:A45" si="1">A42+1</f>
        <v>3</v>
      </c>
      <c r="B43" s="258" t="s">
        <v>107</v>
      </c>
      <c r="C43" s="259"/>
      <c r="D43" s="151"/>
      <c r="E43" s="153">
        <v>750000</v>
      </c>
      <c r="F43" s="152">
        <f t="shared" si="0"/>
        <v>750000</v>
      </c>
    </row>
    <row r="44" spans="1:9" ht="34.5" customHeight="1">
      <c r="A44" s="150">
        <f t="shared" si="1"/>
        <v>4</v>
      </c>
      <c r="B44" s="258" t="s">
        <v>184</v>
      </c>
      <c r="C44" s="259"/>
      <c r="D44" s="151"/>
      <c r="E44" s="153">
        <v>400000</v>
      </c>
      <c r="F44" s="152">
        <f t="shared" si="0"/>
        <v>400000</v>
      </c>
    </row>
    <row r="45" spans="1:9" ht="31.5" customHeight="1">
      <c r="A45" s="150">
        <f t="shared" si="1"/>
        <v>5</v>
      </c>
      <c r="B45" s="258" t="s">
        <v>185</v>
      </c>
      <c r="C45" s="259"/>
      <c r="D45" s="151"/>
      <c r="E45" s="153">
        <v>800000</v>
      </c>
      <c r="F45" s="152">
        <f t="shared" si="0"/>
        <v>800000</v>
      </c>
    </row>
    <row r="46" spans="1:9" ht="20.25" customHeight="1">
      <c r="A46" s="226" t="s">
        <v>19</v>
      </c>
      <c r="B46" s="227"/>
      <c r="C46" s="228"/>
      <c r="D46" s="154"/>
      <c r="E46" s="154">
        <f>SUM(E41:E45)</f>
        <v>19350000</v>
      </c>
      <c r="F46" s="154">
        <f>D46+E46</f>
        <v>19350000</v>
      </c>
    </row>
    <row r="47" spans="1:9" ht="24.75" customHeight="1">
      <c r="A47" s="144"/>
    </row>
    <row r="48" spans="1:9" ht="18.75" customHeight="1">
      <c r="A48" s="144" t="s">
        <v>23</v>
      </c>
      <c r="B48" s="215" t="s">
        <v>21</v>
      </c>
      <c r="C48" s="215"/>
      <c r="D48" s="215"/>
      <c r="E48" s="215"/>
      <c r="F48" s="215"/>
      <c r="G48" s="215"/>
    </row>
    <row r="49" spans="1:9" ht="18" customHeight="1">
      <c r="A49" s="144"/>
      <c r="E49" s="155" t="s">
        <v>15</v>
      </c>
    </row>
    <row r="50" spans="1:9" ht="25.5">
      <c r="A50" s="186" t="s">
        <v>12</v>
      </c>
      <c r="B50" s="156" t="s">
        <v>22</v>
      </c>
      <c r="C50" s="186" t="s">
        <v>17</v>
      </c>
      <c r="D50" s="186" t="s">
        <v>18</v>
      </c>
      <c r="E50" s="186" t="s">
        <v>19</v>
      </c>
    </row>
    <row r="51" spans="1:9" ht="15.75">
      <c r="A51" s="186">
        <v>1</v>
      </c>
      <c r="B51" s="186">
        <v>2</v>
      </c>
      <c r="C51" s="186">
        <v>3</v>
      </c>
      <c r="D51" s="186">
        <v>4</v>
      </c>
      <c r="E51" s="186">
        <v>5</v>
      </c>
    </row>
    <row r="52" spans="1:9" ht="10.5" customHeight="1">
      <c r="A52" s="186"/>
      <c r="B52" s="157"/>
      <c r="C52" s="158"/>
      <c r="D52" s="186"/>
      <c r="E52" s="158"/>
    </row>
    <row r="53" spans="1:9" ht="15.75">
      <c r="A53" s="225" t="s">
        <v>19</v>
      </c>
      <c r="B53" s="225"/>
      <c r="C53" s="159"/>
      <c r="D53" s="159"/>
      <c r="E53" s="159"/>
    </row>
    <row r="54" spans="1:9" ht="18.75" customHeight="1">
      <c r="A54" s="144"/>
    </row>
    <row r="55" spans="1:9" ht="15.75">
      <c r="A55" s="143" t="s">
        <v>51</v>
      </c>
      <c r="B55" s="215" t="s">
        <v>24</v>
      </c>
      <c r="C55" s="215"/>
      <c r="D55" s="215"/>
      <c r="E55" s="215"/>
      <c r="F55" s="215"/>
      <c r="G55" s="215"/>
    </row>
    <row r="56" spans="1:9" ht="15.75">
      <c r="A56" s="144"/>
    </row>
    <row r="57" spans="1:9" ht="33.75" customHeight="1">
      <c r="A57" s="186" t="s">
        <v>12</v>
      </c>
      <c r="B57" s="186" t="s">
        <v>25</v>
      </c>
      <c r="C57" s="186" t="s">
        <v>26</v>
      </c>
      <c r="D57" s="186" t="s">
        <v>27</v>
      </c>
      <c r="E57" s="186" t="s">
        <v>17</v>
      </c>
      <c r="F57" s="186" t="s">
        <v>18</v>
      </c>
      <c r="G57" s="186" t="s">
        <v>19</v>
      </c>
    </row>
    <row r="58" spans="1:9" ht="15.75">
      <c r="A58" s="186">
        <v>1</v>
      </c>
      <c r="B58" s="186">
        <v>2</v>
      </c>
      <c r="C58" s="186">
        <v>3</v>
      </c>
      <c r="D58" s="186">
        <v>4</v>
      </c>
      <c r="E58" s="186">
        <v>5</v>
      </c>
      <c r="F58" s="186">
        <v>6</v>
      </c>
      <c r="G58" s="186">
        <v>7</v>
      </c>
    </row>
    <row r="59" spans="1:9" ht="42" customHeight="1">
      <c r="A59" s="187"/>
      <c r="B59" s="210" t="s">
        <v>141</v>
      </c>
      <c r="C59" s="211"/>
      <c r="D59" s="212"/>
      <c r="E59" s="160"/>
      <c r="F59" s="161"/>
      <c r="G59" s="161"/>
    </row>
    <row r="60" spans="1:9" ht="18.75" customHeight="1">
      <c r="A60" s="187">
        <v>1</v>
      </c>
      <c r="B60" s="128" t="s">
        <v>28</v>
      </c>
      <c r="C60" s="129"/>
      <c r="D60" s="129"/>
      <c r="E60" s="160"/>
      <c r="F60" s="161"/>
      <c r="G60" s="161"/>
    </row>
    <row r="61" spans="1:9" ht="45" customHeight="1">
      <c r="A61" s="187"/>
      <c r="B61" s="130" t="s">
        <v>187</v>
      </c>
      <c r="C61" s="129" t="s">
        <v>92</v>
      </c>
      <c r="D61" s="129" t="s">
        <v>186</v>
      </c>
      <c r="E61" s="160"/>
      <c r="F61" s="161">
        <f>E41</f>
        <v>12900000</v>
      </c>
      <c r="G61" s="161">
        <f>F61</f>
        <v>12900000</v>
      </c>
    </row>
    <row r="62" spans="1:9" ht="29.25" customHeight="1">
      <c r="A62" s="187"/>
      <c r="B62" s="164" t="s">
        <v>148</v>
      </c>
      <c r="C62" s="162" t="s">
        <v>150</v>
      </c>
      <c r="D62" s="189" t="s">
        <v>151</v>
      </c>
      <c r="E62" s="150"/>
      <c r="F62" s="150">
        <f>112.7</f>
        <v>112.7</v>
      </c>
      <c r="G62" s="150">
        <f>F62</f>
        <v>112.7</v>
      </c>
    </row>
    <row r="63" spans="1:9" ht="30" customHeight="1">
      <c r="A63" s="187"/>
      <c r="B63" s="164" t="s">
        <v>149</v>
      </c>
      <c r="C63" s="162" t="s">
        <v>150</v>
      </c>
      <c r="D63" s="189" t="s">
        <v>151</v>
      </c>
      <c r="E63" s="150"/>
      <c r="F63" s="150">
        <v>109</v>
      </c>
      <c r="G63" s="150">
        <f>F63</f>
        <v>109</v>
      </c>
    </row>
    <row r="64" spans="1:9" ht="20.25" customHeight="1">
      <c r="A64" s="187">
        <v>2</v>
      </c>
      <c r="B64" s="128" t="s">
        <v>29</v>
      </c>
      <c r="C64" s="129"/>
      <c r="D64" s="129"/>
      <c r="E64" s="160"/>
      <c r="F64" s="161"/>
      <c r="G64" s="161"/>
      <c r="I64" s="188">
        <f>SUM(I65:I86)</f>
        <v>12899999.91</v>
      </c>
    </row>
    <row r="65" spans="1:9" ht="55.5" customHeight="1">
      <c r="A65" s="187"/>
      <c r="B65" s="196" t="s">
        <v>188</v>
      </c>
      <c r="C65" s="190" t="s">
        <v>99</v>
      </c>
      <c r="D65" s="189" t="s">
        <v>152</v>
      </c>
      <c r="E65" s="150"/>
      <c r="F65" s="150">
        <v>300</v>
      </c>
      <c r="G65" s="150">
        <f>F65</f>
        <v>300</v>
      </c>
      <c r="I65" s="131">
        <f>F65*F88</f>
        <v>270000</v>
      </c>
    </row>
    <row r="66" spans="1:9" ht="36" customHeight="1">
      <c r="A66" s="187"/>
      <c r="B66" s="196" t="s">
        <v>189</v>
      </c>
      <c r="C66" s="190" t="s">
        <v>190</v>
      </c>
      <c r="D66" s="189" t="s">
        <v>152</v>
      </c>
      <c r="E66" s="150"/>
      <c r="F66" s="150">
        <v>1</v>
      </c>
      <c r="G66" s="150">
        <f t="shared" ref="G66:G84" si="2">F66</f>
        <v>1</v>
      </c>
      <c r="I66" s="131">
        <f t="shared" ref="I66:I86" si="3">F66*F89</f>
        <v>299255</v>
      </c>
    </row>
    <row r="67" spans="1:9" ht="41.25" customHeight="1">
      <c r="A67" s="187"/>
      <c r="B67" s="191" t="s">
        <v>191</v>
      </c>
      <c r="C67" s="162" t="s">
        <v>99</v>
      </c>
      <c r="D67" s="129" t="s">
        <v>152</v>
      </c>
      <c r="E67" s="150"/>
      <c r="F67" s="150">
        <v>48</v>
      </c>
      <c r="G67" s="150">
        <f t="shared" si="2"/>
        <v>48</v>
      </c>
      <c r="I67" s="131">
        <f t="shared" si="3"/>
        <v>108523.68</v>
      </c>
    </row>
    <row r="68" spans="1:9" ht="48" customHeight="1">
      <c r="A68" s="187"/>
      <c r="B68" s="191" t="s">
        <v>192</v>
      </c>
      <c r="C68" s="162" t="s">
        <v>99</v>
      </c>
      <c r="D68" s="189" t="s">
        <v>152</v>
      </c>
      <c r="E68" s="150"/>
      <c r="F68" s="150">
        <v>90</v>
      </c>
      <c r="G68" s="150">
        <f t="shared" si="2"/>
        <v>90</v>
      </c>
      <c r="I68" s="131">
        <f t="shared" si="3"/>
        <v>99999.9</v>
      </c>
    </row>
    <row r="69" spans="1:9" ht="48" customHeight="1">
      <c r="A69" s="187"/>
      <c r="B69" s="191" t="s">
        <v>193</v>
      </c>
      <c r="C69" s="162" t="s">
        <v>99</v>
      </c>
      <c r="D69" s="189" t="s">
        <v>152</v>
      </c>
      <c r="E69" s="150"/>
      <c r="F69" s="150">
        <v>20</v>
      </c>
      <c r="G69" s="150">
        <f t="shared" si="2"/>
        <v>20</v>
      </c>
      <c r="I69" s="131">
        <f t="shared" si="3"/>
        <v>25000</v>
      </c>
    </row>
    <row r="70" spans="1:9" ht="48" customHeight="1">
      <c r="A70" s="187"/>
      <c r="B70" s="191" t="s">
        <v>194</v>
      </c>
      <c r="C70" s="162" t="s">
        <v>99</v>
      </c>
      <c r="D70" s="189" t="s">
        <v>152</v>
      </c>
      <c r="E70" s="150"/>
      <c r="F70" s="150">
        <v>105</v>
      </c>
      <c r="G70" s="150">
        <f t="shared" si="2"/>
        <v>105</v>
      </c>
      <c r="I70" s="131">
        <f t="shared" si="3"/>
        <v>149999.85</v>
      </c>
    </row>
    <row r="71" spans="1:9" ht="48" customHeight="1">
      <c r="A71" s="187"/>
      <c r="B71" s="191" t="s">
        <v>195</v>
      </c>
      <c r="C71" s="162" t="s">
        <v>99</v>
      </c>
      <c r="D71" s="189" t="s">
        <v>152</v>
      </c>
      <c r="E71" s="150"/>
      <c r="F71" s="150">
        <v>70</v>
      </c>
      <c r="G71" s="150">
        <f t="shared" si="2"/>
        <v>70</v>
      </c>
      <c r="I71" s="131">
        <f t="shared" si="3"/>
        <v>140000</v>
      </c>
    </row>
    <row r="72" spans="1:9" ht="48" customHeight="1">
      <c r="A72" s="187"/>
      <c r="B72" s="191" t="s">
        <v>196</v>
      </c>
      <c r="C72" s="162" t="s">
        <v>99</v>
      </c>
      <c r="D72" s="189" t="s">
        <v>152</v>
      </c>
      <c r="E72" s="150"/>
      <c r="F72" s="150">
        <v>120</v>
      </c>
      <c r="G72" s="150">
        <f t="shared" si="2"/>
        <v>120</v>
      </c>
      <c r="I72" s="131">
        <f t="shared" si="3"/>
        <v>298999.19999999995</v>
      </c>
    </row>
    <row r="73" spans="1:9" ht="54.75" customHeight="1">
      <c r="A73" s="187"/>
      <c r="B73" s="191" t="s">
        <v>197</v>
      </c>
      <c r="C73" s="162" t="s">
        <v>99</v>
      </c>
      <c r="D73" s="189" t="s">
        <v>152</v>
      </c>
      <c r="E73" s="150"/>
      <c r="F73" s="150">
        <v>30</v>
      </c>
      <c r="G73" s="150">
        <f t="shared" si="2"/>
        <v>30</v>
      </c>
      <c r="I73" s="131">
        <f t="shared" si="3"/>
        <v>38571.300000000003</v>
      </c>
    </row>
    <row r="74" spans="1:9" ht="52.5" customHeight="1">
      <c r="A74" s="187"/>
      <c r="B74" s="191" t="s">
        <v>198</v>
      </c>
      <c r="C74" s="162" t="s">
        <v>99</v>
      </c>
      <c r="D74" s="189" t="s">
        <v>152</v>
      </c>
      <c r="E74" s="150"/>
      <c r="F74" s="150">
        <v>140</v>
      </c>
      <c r="G74" s="150">
        <f t="shared" si="2"/>
        <v>140</v>
      </c>
      <c r="I74" s="131">
        <f t="shared" si="3"/>
        <v>119999.59999999999</v>
      </c>
    </row>
    <row r="75" spans="1:9" ht="43.5" customHeight="1">
      <c r="A75" s="187"/>
      <c r="B75" s="191" t="s">
        <v>199</v>
      </c>
      <c r="C75" s="162" t="s">
        <v>99</v>
      </c>
      <c r="D75" s="189" t="s">
        <v>152</v>
      </c>
      <c r="E75" s="150"/>
      <c r="F75" s="150">
        <v>138</v>
      </c>
      <c r="G75" s="150">
        <f t="shared" si="2"/>
        <v>138</v>
      </c>
      <c r="I75" s="131">
        <f t="shared" si="3"/>
        <v>288661.5</v>
      </c>
    </row>
    <row r="76" spans="1:9" ht="45.75" customHeight="1">
      <c r="A76" s="187"/>
      <c r="B76" s="191" t="s">
        <v>200</v>
      </c>
      <c r="C76" s="162" t="s">
        <v>99</v>
      </c>
      <c r="D76" s="189" t="s">
        <v>152</v>
      </c>
      <c r="E76" s="150"/>
      <c r="F76" s="150">
        <v>55</v>
      </c>
      <c r="G76" s="150">
        <f t="shared" si="2"/>
        <v>55</v>
      </c>
      <c r="I76" s="131">
        <f t="shared" si="3"/>
        <v>121863.49999999999</v>
      </c>
    </row>
    <row r="77" spans="1:9" ht="53.25" customHeight="1">
      <c r="A77" s="187"/>
      <c r="B77" s="191" t="s">
        <v>201</v>
      </c>
      <c r="C77" s="162" t="s">
        <v>99</v>
      </c>
      <c r="D77" s="189" t="s">
        <v>152</v>
      </c>
      <c r="E77" s="150"/>
      <c r="F77" s="150">
        <v>96</v>
      </c>
      <c r="G77" s="150">
        <f t="shared" si="2"/>
        <v>96</v>
      </c>
      <c r="I77" s="131">
        <f t="shared" si="3"/>
        <v>83034.240000000005</v>
      </c>
    </row>
    <row r="78" spans="1:9" ht="53.25" customHeight="1">
      <c r="A78" s="187"/>
      <c r="B78" s="191" t="s">
        <v>202</v>
      </c>
      <c r="C78" s="162" t="s">
        <v>99</v>
      </c>
      <c r="D78" s="189" t="s">
        <v>152</v>
      </c>
      <c r="E78" s="150"/>
      <c r="F78" s="150">
        <v>30</v>
      </c>
      <c r="G78" s="150">
        <f t="shared" si="2"/>
        <v>30</v>
      </c>
      <c r="I78" s="131">
        <f t="shared" si="3"/>
        <v>39999.899999999994</v>
      </c>
    </row>
    <row r="79" spans="1:9" ht="73.5" customHeight="1">
      <c r="A79" s="187"/>
      <c r="B79" s="191" t="s">
        <v>203</v>
      </c>
      <c r="C79" s="162" t="s">
        <v>99</v>
      </c>
      <c r="D79" s="189" t="s">
        <v>152</v>
      </c>
      <c r="E79" s="150"/>
      <c r="F79" s="150">
        <v>100</v>
      </c>
      <c r="G79" s="150">
        <f t="shared" si="2"/>
        <v>100</v>
      </c>
      <c r="I79" s="131">
        <f t="shared" si="3"/>
        <v>200000</v>
      </c>
    </row>
    <row r="80" spans="1:9" ht="45" customHeight="1">
      <c r="A80" s="187"/>
      <c r="B80" s="191" t="s">
        <v>204</v>
      </c>
      <c r="C80" s="162" t="s">
        <v>99</v>
      </c>
      <c r="D80" s="189" t="s">
        <v>152</v>
      </c>
      <c r="E80" s="150"/>
      <c r="F80" s="150">
        <v>25</v>
      </c>
      <c r="G80" s="150">
        <f t="shared" si="2"/>
        <v>25</v>
      </c>
      <c r="I80" s="131">
        <f t="shared" si="3"/>
        <v>25000</v>
      </c>
    </row>
    <row r="81" spans="1:9" ht="48.75" customHeight="1">
      <c r="A81" s="187"/>
      <c r="B81" s="191" t="s">
        <v>205</v>
      </c>
      <c r="C81" s="162" t="s">
        <v>99</v>
      </c>
      <c r="D81" s="189" t="s">
        <v>152</v>
      </c>
      <c r="E81" s="150"/>
      <c r="F81" s="150">
        <v>83</v>
      </c>
      <c r="G81" s="150">
        <f t="shared" si="2"/>
        <v>83</v>
      </c>
      <c r="I81" s="131">
        <f t="shared" si="3"/>
        <v>61501.340000000004</v>
      </c>
    </row>
    <row r="82" spans="1:9" ht="46.5" customHeight="1">
      <c r="A82" s="187"/>
      <c r="B82" s="191" t="s">
        <v>206</v>
      </c>
      <c r="C82" s="162" t="s">
        <v>99</v>
      </c>
      <c r="D82" s="189" t="s">
        <v>152</v>
      </c>
      <c r="E82" s="150"/>
      <c r="F82" s="150">
        <v>111</v>
      </c>
      <c r="G82" s="150">
        <f t="shared" si="2"/>
        <v>111</v>
      </c>
      <c r="I82" s="131">
        <f t="shared" si="3"/>
        <v>219964.26</v>
      </c>
    </row>
    <row r="83" spans="1:9" ht="50.25" customHeight="1">
      <c r="A83" s="187"/>
      <c r="B83" s="191" t="s">
        <v>207</v>
      </c>
      <c r="C83" s="162" t="s">
        <v>99</v>
      </c>
      <c r="D83" s="189" t="s">
        <v>152</v>
      </c>
      <c r="E83" s="150"/>
      <c r="F83" s="150">
        <v>76</v>
      </c>
      <c r="G83" s="150">
        <f t="shared" si="2"/>
        <v>76</v>
      </c>
      <c r="I83" s="131">
        <f t="shared" si="3"/>
        <v>125998.88</v>
      </c>
    </row>
    <row r="84" spans="1:9" ht="51" customHeight="1">
      <c r="A84" s="187"/>
      <c r="B84" s="191" t="s">
        <v>208</v>
      </c>
      <c r="C84" s="162" t="s">
        <v>99</v>
      </c>
      <c r="D84" s="189" t="s">
        <v>152</v>
      </c>
      <c r="E84" s="150"/>
      <c r="F84" s="150">
        <v>117</v>
      </c>
      <c r="G84" s="150">
        <f t="shared" si="2"/>
        <v>117</v>
      </c>
      <c r="I84" s="131">
        <f t="shared" si="3"/>
        <v>133997.76000000001</v>
      </c>
    </row>
    <row r="85" spans="1:9" ht="42.75" customHeight="1">
      <c r="A85" s="187"/>
      <c r="B85" s="191" t="s">
        <v>209</v>
      </c>
      <c r="C85" s="162" t="s">
        <v>99</v>
      </c>
      <c r="D85" s="189" t="s">
        <v>152</v>
      </c>
      <c r="E85" s="150"/>
      <c r="F85" s="150">
        <v>130</v>
      </c>
      <c r="G85" s="150">
        <f t="shared" ref="G85" si="4">F85</f>
        <v>130</v>
      </c>
      <c r="I85" s="131">
        <f t="shared" si="3"/>
        <v>149630</v>
      </c>
    </row>
    <row r="86" spans="1:9" ht="54" customHeight="1">
      <c r="A86" s="187"/>
      <c r="B86" s="194" t="s">
        <v>175</v>
      </c>
      <c r="C86" s="129" t="s">
        <v>177</v>
      </c>
      <c r="D86" s="193" t="s">
        <v>178</v>
      </c>
      <c r="E86" s="150"/>
      <c r="F86" s="150">
        <v>1</v>
      </c>
      <c r="G86" s="150">
        <v>1</v>
      </c>
      <c r="I86" s="131">
        <f t="shared" si="3"/>
        <v>9900000</v>
      </c>
    </row>
    <row r="87" spans="1:9" ht="19.5" customHeight="1">
      <c r="A87" s="187">
        <v>3</v>
      </c>
      <c r="B87" s="195" t="s">
        <v>30</v>
      </c>
      <c r="C87" s="129"/>
      <c r="D87" s="129"/>
      <c r="E87" s="160"/>
      <c r="F87" s="161"/>
      <c r="G87" s="161"/>
    </row>
    <row r="88" spans="1:9" ht="46.5" customHeight="1">
      <c r="A88" s="187"/>
      <c r="B88" s="194" t="s">
        <v>210</v>
      </c>
      <c r="C88" s="129" t="s">
        <v>96</v>
      </c>
      <c r="D88" s="129" t="s">
        <v>154</v>
      </c>
      <c r="E88" s="150"/>
      <c r="F88" s="150">
        <v>900</v>
      </c>
      <c r="G88" s="150">
        <f>F88</f>
        <v>900</v>
      </c>
    </row>
    <row r="89" spans="1:9" ht="48.75" customHeight="1">
      <c r="A89" s="187"/>
      <c r="B89" s="194" t="s">
        <v>211</v>
      </c>
      <c r="C89" s="129" t="s">
        <v>96</v>
      </c>
      <c r="D89" s="129" t="s">
        <v>154</v>
      </c>
      <c r="E89" s="150"/>
      <c r="F89" s="192">
        <v>299255</v>
      </c>
      <c r="G89" s="150">
        <f t="shared" ref="G89:G107" si="5">F89</f>
        <v>299255</v>
      </c>
    </row>
    <row r="90" spans="1:9" ht="54.75" customHeight="1">
      <c r="A90" s="187"/>
      <c r="B90" s="194" t="s">
        <v>212</v>
      </c>
      <c r="C90" s="129" t="s">
        <v>96</v>
      </c>
      <c r="D90" s="129" t="s">
        <v>154</v>
      </c>
      <c r="E90" s="150"/>
      <c r="F90" s="192">
        <v>2260.91</v>
      </c>
      <c r="G90" s="150">
        <f t="shared" si="5"/>
        <v>2260.91</v>
      </c>
    </row>
    <row r="91" spans="1:9" ht="51.75" customHeight="1">
      <c r="A91" s="187"/>
      <c r="B91" s="194" t="s">
        <v>213</v>
      </c>
      <c r="C91" s="129" t="s">
        <v>96</v>
      </c>
      <c r="D91" s="129" t="s">
        <v>154</v>
      </c>
      <c r="E91" s="150"/>
      <c r="F91" s="192">
        <v>1111.1099999999999</v>
      </c>
      <c r="G91" s="150">
        <f t="shared" si="5"/>
        <v>1111.1099999999999</v>
      </c>
    </row>
    <row r="92" spans="1:9" ht="55.5" customHeight="1">
      <c r="A92" s="187"/>
      <c r="B92" s="194" t="s">
        <v>214</v>
      </c>
      <c r="C92" s="129" t="s">
        <v>96</v>
      </c>
      <c r="D92" s="129" t="s">
        <v>154</v>
      </c>
      <c r="E92" s="150"/>
      <c r="F92" s="192">
        <v>1250</v>
      </c>
      <c r="G92" s="150">
        <f t="shared" si="5"/>
        <v>1250</v>
      </c>
    </row>
    <row r="93" spans="1:9" ht="55.5" customHeight="1">
      <c r="A93" s="187"/>
      <c r="B93" s="194" t="s">
        <v>215</v>
      </c>
      <c r="C93" s="129" t="s">
        <v>96</v>
      </c>
      <c r="D93" s="129" t="s">
        <v>154</v>
      </c>
      <c r="E93" s="150"/>
      <c r="F93" s="192">
        <v>1428.57</v>
      </c>
      <c r="G93" s="150">
        <f t="shared" si="5"/>
        <v>1428.57</v>
      </c>
    </row>
    <row r="94" spans="1:9" ht="58.5" customHeight="1">
      <c r="A94" s="187"/>
      <c r="B94" s="194" t="s">
        <v>216</v>
      </c>
      <c r="C94" s="129" t="s">
        <v>96</v>
      </c>
      <c r="D94" s="129" t="s">
        <v>154</v>
      </c>
      <c r="E94" s="150"/>
      <c r="F94" s="192">
        <v>2000</v>
      </c>
      <c r="G94" s="150">
        <f t="shared" si="5"/>
        <v>2000</v>
      </c>
    </row>
    <row r="95" spans="1:9" ht="56.25" customHeight="1">
      <c r="A95" s="187"/>
      <c r="B95" s="194" t="s">
        <v>217</v>
      </c>
      <c r="C95" s="129" t="s">
        <v>96</v>
      </c>
      <c r="D95" s="129" t="s">
        <v>154</v>
      </c>
      <c r="E95" s="150"/>
      <c r="F95" s="192">
        <v>2491.66</v>
      </c>
      <c r="G95" s="150">
        <f t="shared" si="5"/>
        <v>2491.66</v>
      </c>
    </row>
    <row r="96" spans="1:9" ht="61.5" customHeight="1">
      <c r="A96" s="187"/>
      <c r="B96" s="194" t="s">
        <v>218</v>
      </c>
      <c r="C96" s="129" t="s">
        <v>96</v>
      </c>
      <c r="D96" s="129" t="s">
        <v>154</v>
      </c>
      <c r="E96" s="150"/>
      <c r="F96" s="192">
        <v>1285.71</v>
      </c>
      <c r="G96" s="150">
        <f t="shared" si="5"/>
        <v>1285.71</v>
      </c>
    </row>
    <row r="97" spans="1:7" ht="57" customHeight="1">
      <c r="A97" s="187"/>
      <c r="B97" s="194" t="s">
        <v>219</v>
      </c>
      <c r="C97" s="129" t="s">
        <v>96</v>
      </c>
      <c r="D97" s="129" t="s">
        <v>154</v>
      </c>
      <c r="E97" s="150"/>
      <c r="F97" s="150">
        <v>857.14</v>
      </c>
      <c r="G97" s="150">
        <f t="shared" si="5"/>
        <v>857.14</v>
      </c>
    </row>
    <row r="98" spans="1:7" ht="51.75" customHeight="1">
      <c r="A98" s="187"/>
      <c r="B98" s="194" t="s">
        <v>220</v>
      </c>
      <c r="C98" s="129" t="s">
        <v>96</v>
      </c>
      <c r="D98" s="129" t="s">
        <v>154</v>
      </c>
      <c r="E98" s="150"/>
      <c r="F98" s="192">
        <v>2091.75</v>
      </c>
      <c r="G98" s="150">
        <f t="shared" si="5"/>
        <v>2091.75</v>
      </c>
    </row>
    <row r="99" spans="1:7" ht="58.5" customHeight="1">
      <c r="A99" s="187"/>
      <c r="B99" s="194" t="s">
        <v>221</v>
      </c>
      <c r="C99" s="129" t="s">
        <v>96</v>
      </c>
      <c r="D99" s="129" t="s">
        <v>154</v>
      </c>
      <c r="E99" s="150"/>
      <c r="F99" s="192">
        <v>2215.6999999999998</v>
      </c>
      <c r="G99" s="150">
        <f t="shared" si="5"/>
        <v>2215.6999999999998</v>
      </c>
    </row>
    <row r="100" spans="1:7" ht="58.5" customHeight="1">
      <c r="A100" s="187"/>
      <c r="B100" s="194" t="s">
        <v>222</v>
      </c>
      <c r="C100" s="129" t="s">
        <v>96</v>
      </c>
      <c r="D100" s="129" t="s">
        <v>154</v>
      </c>
      <c r="E100" s="150"/>
      <c r="F100" s="192">
        <v>864.94</v>
      </c>
      <c r="G100" s="150">
        <f t="shared" si="5"/>
        <v>864.94</v>
      </c>
    </row>
    <row r="101" spans="1:7" ht="58.5" customHeight="1">
      <c r="A101" s="187"/>
      <c r="B101" s="194" t="s">
        <v>223</v>
      </c>
      <c r="C101" s="129" t="s">
        <v>96</v>
      </c>
      <c r="D101" s="129" t="s">
        <v>154</v>
      </c>
      <c r="E101" s="150"/>
      <c r="F101" s="192">
        <v>1333.33</v>
      </c>
      <c r="G101" s="150">
        <f t="shared" si="5"/>
        <v>1333.33</v>
      </c>
    </row>
    <row r="102" spans="1:7" ht="74.25" customHeight="1">
      <c r="A102" s="187"/>
      <c r="B102" s="194" t="s">
        <v>203</v>
      </c>
      <c r="C102" s="129" t="s">
        <v>96</v>
      </c>
      <c r="D102" s="129" t="s">
        <v>154</v>
      </c>
      <c r="E102" s="150"/>
      <c r="F102" s="192">
        <v>2000</v>
      </c>
      <c r="G102" s="150">
        <f t="shared" si="5"/>
        <v>2000</v>
      </c>
    </row>
    <row r="103" spans="1:7" ht="51" customHeight="1">
      <c r="A103" s="187"/>
      <c r="B103" s="194" t="s">
        <v>224</v>
      </c>
      <c r="C103" s="129" t="s">
        <v>96</v>
      </c>
      <c r="D103" s="129" t="s">
        <v>154</v>
      </c>
      <c r="E103" s="150"/>
      <c r="F103" s="192">
        <v>1000</v>
      </c>
      <c r="G103" s="150">
        <f t="shared" si="5"/>
        <v>1000</v>
      </c>
    </row>
    <row r="104" spans="1:7" ht="52.5" customHeight="1">
      <c r="A104" s="187"/>
      <c r="B104" s="194" t="s">
        <v>225</v>
      </c>
      <c r="C104" s="129" t="s">
        <v>96</v>
      </c>
      <c r="D104" s="129" t="s">
        <v>154</v>
      </c>
      <c r="E104" s="150"/>
      <c r="F104" s="150">
        <v>740.98</v>
      </c>
      <c r="G104" s="150">
        <f t="shared" si="5"/>
        <v>740.98</v>
      </c>
    </row>
    <row r="105" spans="1:7" ht="52.5" customHeight="1">
      <c r="A105" s="187"/>
      <c r="B105" s="194" t="s">
        <v>226</v>
      </c>
      <c r="C105" s="129" t="s">
        <v>96</v>
      </c>
      <c r="D105" s="129" t="s">
        <v>154</v>
      </c>
      <c r="E105" s="150"/>
      <c r="F105" s="192">
        <v>1981.66</v>
      </c>
      <c r="G105" s="150">
        <f t="shared" si="5"/>
        <v>1981.66</v>
      </c>
    </row>
    <row r="106" spans="1:7" ht="48.75" customHeight="1">
      <c r="A106" s="187"/>
      <c r="B106" s="194" t="s">
        <v>227</v>
      </c>
      <c r="C106" s="129" t="s">
        <v>96</v>
      </c>
      <c r="D106" s="129" t="s">
        <v>154</v>
      </c>
      <c r="E106" s="150"/>
      <c r="F106" s="192">
        <v>1657.88</v>
      </c>
      <c r="G106" s="150">
        <f t="shared" si="5"/>
        <v>1657.88</v>
      </c>
    </row>
    <row r="107" spans="1:7" ht="57" customHeight="1">
      <c r="A107" s="187"/>
      <c r="B107" s="194" t="s">
        <v>228</v>
      </c>
      <c r="C107" s="129" t="s">
        <v>96</v>
      </c>
      <c r="D107" s="129" t="s">
        <v>154</v>
      </c>
      <c r="E107" s="150"/>
      <c r="F107" s="192">
        <v>1145.28</v>
      </c>
      <c r="G107" s="150">
        <f t="shared" si="5"/>
        <v>1145.28</v>
      </c>
    </row>
    <row r="108" spans="1:7" ht="59.25" customHeight="1">
      <c r="A108" s="187"/>
      <c r="B108" s="194" t="s">
        <v>229</v>
      </c>
      <c r="C108" s="129" t="s">
        <v>96</v>
      </c>
      <c r="D108" s="129" t="s">
        <v>154</v>
      </c>
      <c r="E108" s="150"/>
      <c r="F108" s="192">
        <v>1151</v>
      </c>
      <c r="G108" s="150">
        <f t="shared" ref="G108" si="6">F108</f>
        <v>1151</v>
      </c>
    </row>
    <row r="109" spans="1:7" ht="51.75" customHeight="1">
      <c r="A109" s="187"/>
      <c r="B109" s="194" t="s">
        <v>176</v>
      </c>
      <c r="C109" s="129" t="s">
        <v>92</v>
      </c>
      <c r="D109" s="129" t="s">
        <v>154</v>
      </c>
      <c r="E109" s="150"/>
      <c r="F109" s="150">
        <f>9900000</f>
        <v>9900000</v>
      </c>
      <c r="G109" s="150">
        <f>F109</f>
        <v>9900000</v>
      </c>
    </row>
    <row r="110" spans="1:7" ht="20.25" customHeight="1">
      <c r="A110" s="187">
        <v>4</v>
      </c>
      <c r="B110" s="128" t="s">
        <v>31</v>
      </c>
      <c r="C110" s="129"/>
      <c r="D110" s="129"/>
      <c r="E110" s="160"/>
      <c r="F110" s="161"/>
      <c r="G110" s="161"/>
    </row>
    <row r="111" spans="1:7" ht="29.25" customHeight="1">
      <c r="A111" s="187"/>
      <c r="B111" s="191" t="s">
        <v>153</v>
      </c>
      <c r="C111" s="129" t="s">
        <v>155</v>
      </c>
      <c r="D111" s="129" t="s">
        <v>154</v>
      </c>
      <c r="E111" s="160"/>
      <c r="F111" s="165">
        <f>(F65+F68+F74+F81)/F62/10</f>
        <v>0.54392191659272404</v>
      </c>
      <c r="G111" s="165">
        <f>F111</f>
        <v>0.54392191659272404</v>
      </c>
    </row>
    <row r="112" spans="1:7" ht="33" customHeight="1">
      <c r="A112" s="187"/>
      <c r="B112" s="164" t="s">
        <v>230</v>
      </c>
      <c r="C112" s="129" t="s">
        <v>155</v>
      </c>
      <c r="D112" s="129" t="s">
        <v>154</v>
      </c>
      <c r="E112" s="160"/>
      <c r="F112" s="165">
        <f>(F67+F69+F70+F71+F72+F73+F75+F76+F77+F78+F79+F80+F82+F83+F84+F86)/F63/10</f>
        <v>1.0477064220183485</v>
      </c>
      <c r="G112" s="165">
        <f>F112</f>
        <v>1.0477064220183485</v>
      </c>
    </row>
    <row r="113" spans="1:9" ht="36" customHeight="1">
      <c r="A113" s="187"/>
      <c r="B113" s="210" t="s">
        <v>105</v>
      </c>
      <c r="C113" s="211"/>
      <c r="D113" s="212"/>
      <c r="E113" s="160"/>
      <c r="F113" s="165"/>
      <c r="G113" s="165"/>
    </row>
    <row r="114" spans="1:9" ht="24.75" customHeight="1">
      <c r="A114" s="187">
        <v>1</v>
      </c>
      <c r="B114" s="128" t="s">
        <v>28</v>
      </c>
      <c r="C114" s="129"/>
      <c r="D114" s="129"/>
      <c r="E114" s="160"/>
      <c r="F114" s="165"/>
      <c r="G114" s="165"/>
    </row>
    <row r="115" spans="1:9" ht="53.25" customHeight="1">
      <c r="A115" s="187"/>
      <c r="B115" s="194" t="s">
        <v>231</v>
      </c>
      <c r="C115" s="129" t="s">
        <v>92</v>
      </c>
      <c r="D115" s="129" t="s">
        <v>186</v>
      </c>
      <c r="E115" s="160"/>
      <c r="F115" s="165">
        <f>E42</f>
        <v>4500000</v>
      </c>
      <c r="G115" s="165">
        <f t="shared" ref="G115:G120" si="7">F115</f>
        <v>4500000</v>
      </c>
    </row>
    <row r="116" spans="1:9" ht="64.5" customHeight="1">
      <c r="A116" s="187"/>
      <c r="B116" s="194" t="s">
        <v>180</v>
      </c>
      <c r="C116" s="129" t="s">
        <v>92</v>
      </c>
      <c r="D116" s="166" t="s">
        <v>235</v>
      </c>
      <c r="E116" s="150"/>
      <c r="F116" s="160">
        <v>396700</v>
      </c>
      <c r="G116" s="160">
        <f t="shared" si="7"/>
        <v>396700</v>
      </c>
    </row>
    <row r="117" spans="1:9" ht="91.5" customHeight="1">
      <c r="A117" s="187"/>
      <c r="B117" s="194" t="s">
        <v>232</v>
      </c>
      <c r="C117" s="129" t="s">
        <v>92</v>
      </c>
      <c r="D117" s="166" t="s">
        <v>235</v>
      </c>
      <c r="E117" s="150"/>
      <c r="F117" s="160">
        <v>925334</v>
      </c>
      <c r="G117" s="160">
        <f t="shared" si="7"/>
        <v>925334</v>
      </c>
    </row>
    <row r="118" spans="1:9" ht="101.25" customHeight="1">
      <c r="A118" s="187"/>
      <c r="B118" s="194" t="s">
        <v>233</v>
      </c>
      <c r="C118" s="129" t="s">
        <v>92</v>
      </c>
      <c r="D118" s="166" t="s">
        <v>235</v>
      </c>
      <c r="E118" s="150"/>
      <c r="F118" s="160">
        <v>2282110</v>
      </c>
      <c r="G118" s="160">
        <f t="shared" si="7"/>
        <v>2282110</v>
      </c>
    </row>
    <row r="119" spans="1:9" ht="54" customHeight="1">
      <c r="A119" s="187"/>
      <c r="B119" s="194" t="s">
        <v>234</v>
      </c>
      <c r="C119" s="129" t="s">
        <v>92</v>
      </c>
      <c r="D119" s="166" t="s">
        <v>235</v>
      </c>
      <c r="E119" s="150"/>
      <c r="F119" s="160">
        <v>524856</v>
      </c>
      <c r="G119" s="160">
        <f t="shared" si="7"/>
        <v>524856</v>
      </c>
    </row>
    <row r="120" spans="1:9" ht="57.75" customHeight="1">
      <c r="A120" s="187"/>
      <c r="B120" s="194" t="s">
        <v>181</v>
      </c>
      <c r="C120" s="129" t="s">
        <v>92</v>
      </c>
      <c r="D120" s="166" t="s">
        <v>235</v>
      </c>
      <c r="E120" s="150"/>
      <c r="F120" s="160">
        <f>371000</f>
        <v>371000</v>
      </c>
      <c r="G120" s="160">
        <f t="shared" si="7"/>
        <v>371000</v>
      </c>
    </row>
    <row r="121" spans="1:9" ht="24.75" customHeight="1">
      <c r="A121" s="187">
        <v>2</v>
      </c>
      <c r="B121" s="128" t="s">
        <v>29</v>
      </c>
      <c r="C121" s="129"/>
      <c r="D121" s="129"/>
      <c r="E121" s="160"/>
      <c r="F121" s="165"/>
      <c r="G121" s="165"/>
    </row>
    <row r="122" spans="1:9" ht="42.75" customHeight="1">
      <c r="A122" s="187"/>
      <c r="B122" s="194" t="s">
        <v>112</v>
      </c>
      <c r="C122" s="129" t="s">
        <v>91</v>
      </c>
      <c r="D122" s="197" t="s">
        <v>110</v>
      </c>
      <c r="E122" s="150" t="s">
        <v>86</v>
      </c>
      <c r="F122" s="150">
        <v>1</v>
      </c>
      <c r="G122" s="150">
        <f>F122</f>
        <v>1</v>
      </c>
    </row>
    <row r="123" spans="1:9" ht="41.25" customHeight="1">
      <c r="A123" s="187"/>
      <c r="B123" s="194" t="s">
        <v>173</v>
      </c>
      <c r="C123" s="129" t="s">
        <v>126</v>
      </c>
      <c r="D123" s="163" t="s">
        <v>127</v>
      </c>
      <c r="E123" s="150"/>
      <c r="F123" s="150">
        <v>93</v>
      </c>
      <c r="G123" s="150">
        <f>F123</f>
        <v>93</v>
      </c>
    </row>
    <row r="124" spans="1:9" ht="31.5" customHeight="1">
      <c r="A124" s="187"/>
      <c r="B124" s="194" t="s">
        <v>236</v>
      </c>
      <c r="C124" s="198" t="s">
        <v>126</v>
      </c>
      <c r="D124" s="199" t="s">
        <v>127</v>
      </c>
      <c r="E124" s="150"/>
      <c r="F124" s="150">
        <v>3</v>
      </c>
      <c r="G124" s="150">
        <f>F124</f>
        <v>3</v>
      </c>
    </row>
    <row r="125" spans="1:9" ht="30.75" customHeight="1">
      <c r="A125" s="187"/>
      <c r="B125" s="194" t="s">
        <v>237</v>
      </c>
      <c r="C125" s="129" t="s">
        <v>126</v>
      </c>
      <c r="D125" s="163" t="s">
        <v>127</v>
      </c>
      <c r="E125" s="150"/>
      <c r="F125" s="150">
        <v>2</v>
      </c>
      <c r="G125" s="150">
        <f>F125</f>
        <v>2</v>
      </c>
    </row>
    <row r="126" spans="1:9" ht="20.25" customHeight="1">
      <c r="A126" s="187">
        <v>3</v>
      </c>
      <c r="B126" s="128" t="s">
        <v>30</v>
      </c>
      <c r="C126" s="129"/>
      <c r="D126" s="129"/>
      <c r="E126" s="160"/>
      <c r="F126" s="165"/>
      <c r="G126" s="165"/>
    </row>
    <row r="127" spans="1:9" ht="41.25" customHeight="1">
      <c r="A127" s="187"/>
      <c r="B127" s="157" t="s">
        <v>116</v>
      </c>
      <c r="C127" s="156" t="s">
        <v>92</v>
      </c>
      <c r="D127" s="156" t="s">
        <v>115</v>
      </c>
      <c r="E127" s="150"/>
      <c r="F127" s="160">
        <f>F120/F122</f>
        <v>371000</v>
      </c>
      <c r="G127" s="160">
        <f>F127</f>
        <v>371000</v>
      </c>
      <c r="I127" s="131">
        <f>F127*F122</f>
        <v>371000</v>
      </c>
    </row>
    <row r="128" spans="1:9" ht="42" customHeight="1">
      <c r="A128" s="187"/>
      <c r="B128" s="191" t="s">
        <v>174</v>
      </c>
      <c r="C128" s="129" t="s">
        <v>92</v>
      </c>
      <c r="D128" s="129" t="s">
        <v>127</v>
      </c>
      <c r="E128" s="160"/>
      <c r="F128" s="160">
        <f>F116/F123</f>
        <v>4265.5913978494627</v>
      </c>
      <c r="G128" s="165">
        <v>4265.5913978494627</v>
      </c>
      <c r="I128" s="131">
        <f t="shared" ref="I128:I131" si="8">F128*F117</f>
        <v>3947096750.5376348</v>
      </c>
    </row>
    <row r="129" spans="1:9" ht="57" customHeight="1">
      <c r="A129" s="187"/>
      <c r="B129" s="191" t="s">
        <v>238</v>
      </c>
      <c r="C129" s="129" t="s">
        <v>92</v>
      </c>
      <c r="D129" s="129" t="s">
        <v>127</v>
      </c>
      <c r="E129" s="160"/>
      <c r="F129" s="165">
        <f>F117/1</f>
        <v>925334</v>
      </c>
      <c r="G129" s="165">
        <v>925334</v>
      </c>
      <c r="I129" s="131">
        <f t="shared" si="8"/>
        <v>2111713974740</v>
      </c>
    </row>
    <row r="130" spans="1:9" ht="50.25" customHeight="1">
      <c r="A130" s="187"/>
      <c r="B130" s="191" t="s">
        <v>239</v>
      </c>
      <c r="C130" s="129" t="s">
        <v>92</v>
      </c>
      <c r="D130" s="129" t="s">
        <v>127</v>
      </c>
      <c r="E130" s="160"/>
      <c r="F130" s="165">
        <f>F118/2</f>
        <v>1141055</v>
      </c>
      <c r="G130" s="165">
        <v>1141055</v>
      </c>
      <c r="I130" s="131">
        <f t="shared" si="8"/>
        <v>598889563080</v>
      </c>
    </row>
    <row r="131" spans="1:9" ht="30.75" customHeight="1">
      <c r="A131" s="187"/>
      <c r="B131" s="194" t="s">
        <v>240</v>
      </c>
      <c r="C131" s="129" t="s">
        <v>92</v>
      </c>
      <c r="D131" s="129" t="s">
        <v>127</v>
      </c>
      <c r="E131" s="160"/>
      <c r="F131" s="165">
        <f>F119/F125</f>
        <v>262428</v>
      </c>
      <c r="G131" s="165">
        <v>262428</v>
      </c>
      <c r="I131" s="131">
        <f t="shared" si="8"/>
        <v>97360788000</v>
      </c>
    </row>
    <row r="132" spans="1:9" ht="21.75" customHeight="1">
      <c r="A132" s="187">
        <v>4</v>
      </c>
      <c r="B132" s="128" t="s">
        <v>31</v>
      </c>
      <c r="C132" s="129"/>
      <c r="D132" s="129"/>
      <c r="E132" s="160"/>
      <c r="F132" s="165"/>
      <c r="G132" s="165"/>
    </row>
    <row r="133" spans="1:9" ht="48" customHeight="1">
      <c r="A133" s="187"/>
      <c r="B133" s="164" t="s">
        <v>117</v>
      </c>
      <c r="C133" s="150" t="s">
        <v>96</v>
      </c>
      <c r="D133" s="197" t="s">
        <v>115</v>
      </c>
      <c r="E133" s="200"/>
      <c r="F133" s="200">
        <f>F115</f>
        <v>4500000</v>
      </c>
      <c r="G133" s="200">
        <f>F133</f>
        <v>4500000</v>
      </c>
    </row>
    <row r="134" spans="1:9" ht="29.25" customHeight="1">
      <c r="A134" s="187"/>
      <c r="B134" s="216" t="s">
        <v>241</v>
      </c>
      <c r="C134" s="217"/>
      <c r="D134" s="218"/>
      <c r="E134" s="160"/>
      <c r="F134" s="165"/>
      <c r="G134" s="165"/>
    </row>
    <row r="135" spans="1:9" ht="20.25" customHeight="1">
      <c r="A135" s="187">
        <v>1</v>
      </c>
      <c r="B135" s="128" t="s">
        <v>28</v>
      </c>
      <c r="C135" s="129"/>
      <c r="D135" s="129"/>
      <c r="E135" s="160"/>
      <c r="F135" s="165"/>
      <c r="G135" s="165"/>
    </row>
    <row r="136" spans="1:9" ht="48" customHeight="1">
      <c r="A136" s="187"/>
      <c r="B136" s="164" t="s">
        <v>242</v>
      </c>
      <c r="C136" s="129" t="s">
        <v>92</v>
      </c>
      <c r="D136" s="166" t="s">
        <v>186</v>
      </c>
      <c r="E136" s="160"/>
      <c r="F136" s="165">
        <f>E43</f>
        <v>750000</v>
      </c>
      <c r="G136" s="165">
        <f>F136</f>
        <v>750000</v>
      </c>
    </row>
    <row r="137" spans="1:9" ht="24.75" customHeight="1">
      <c r="A137" s="187">
        <v>2</v>
      </c>
      <c r="B137" s="128" t="s">
        <v>29</v>
      </c>
      <c r="C137" s="129"/>
      <c r="D137" s="129"/>
      <c r="E137" s="160"/>
      <c r="F137" s="165"/>
      <c r="G137" s="165"/>
    </row>
    <row r="138" spans="1:9" ht="34.5" customHeight="1">
      <c r="A138" s="187"/>
      <c r="B138" s="164" t="s">
        <v>243</v>
      </c>
      <c r="C138" s="129" t="s">
        <v>144</v>
      </c>
      <c r="D138" s="129" t="s">
        <v>244</v>
      </c>
      <c r="E138" s="150"/>
      <c r="F138" s="150">
        <v>1</v>
      </c>
      <c r="G138" s="150">
        <f>F138</f>
        <v>1</v>
      </c>
    </row>
    <row r="139" spans="1:9" ht="24.75" customHeight="1">
      <c r="A139" s="187">
        <v>3</v>
      </c>
      <c r="B139" s="128" t="s">
        <v>30</v>
      </c>
      <c r="C139" s="129"/>
      <c r="D139" s="129"/>
      <c r="E139" s="160"/>
      <c r="F139" s="165"/>
      <c r="G139" s="165"/>
    </row>
    <row r="140" spans="1:9" ht="36" customHeight="1">
      <c r="A140" s="187"/>
      <c r="B140" s="164" t="s">
        <v>245</v>
      </c>
      <c r="C140" s="129" t="s">
        <v>96</v>
      </c>
      <c r="D140" s="129" t="s">
        <v>235</v>
      </c>
      <c r="E140" s="150"/>
      <c r="F140" s="201">
        <f>F136/F138</f>
        <v>750000</v>
      </c>
      <c r="G140" s="201">
        <f>F140</f>
        <v>750000</v>
      </c>
    </row>
    <row r="141" spans="1:9" ht="24.75" customHeight="1">
      <c r="A141" s="187">
        <v>4</v>
      </c>
      <c r="B141" s="202" t="s">
        <v>31</v>
      </c>
      <c r="C141" s="203"/>
      <c r="D141" s="204"/>
      <c r="E141" s="150"/>
      <c r="F141" s="150"/>
      <c r="G141" s="150"/>
    </row>
    <row r="142" spans="1:9" ht="33.75" customHeight="1">
      <c r="A142" s="187"/>
      <c r="B142" s="164" t="s">
        <v>246</v>
      </c>
      <c r="C142" s="129" t="s">
        <v>96</v>
      </c>
      <c r="D142" s="166" t="s">
        <v>247</v>
      </c>
      <c r="E142" s="150"/>
      <c r="F142" s="201">
        <f>F136</f>
        <v>750000</v>
      </c>
      <c r="G142" s="150">
        <f>F142</f>
        <v>750000</v>
      </c>
    </row>
    <row r="143" spans="1:9" ht="32.25" customHeight="1">
      <c r="A143" s="187"/>
      <c r="B143" s="216" t="s">
        <v>252</v>
      </c>
      <c r="C143" s="217"/>
      <c r="D143" s="218"/>
      <c r="E143" s="160"/>
      <c r="F143" s="165"/>
      <c r="G143" s="165"/>
    </row>
    <row r="144" spans="1:9" ht="24.75" customHeight="1">
      <c r="A144" s="187">
        <v>1</v>
      </c>
      <c r="B144" s="128" t="s">
        <v>28</v>
      </c>
      <c r="C144" s="129"/>
      <c r="D144" s="129"/>
      <c r="E144" s="160"/>
      <c r="F144" s="165"/>
      <c r="G144" s="165"/>
    </row>
    <row r="145" spans="1:7" ht="49.5" customHeight="1">
      <c r="A145" s="187"/>
      <c r="B145" s="194" t="s">
        <v>249</v>
      </c>
      <c r="C145" s="129" t="s">
        <v>92</v>
      </c>
      <c r="D145" s="166" t="s">
        <v>186</v>
      </c>
      <c r="E145" s="160"/>
      <c r="F145" s="165">
        <f>E44</f>
        <v>400000</v>
      </c>
      <c r="G145" s="165">
        <f>F145</f>
        <v>400000</v>
      </c>
    </row>
    <row r="146" spans="1:7" ht="24.75" customHeight="1">
      <c r="A146" s="187">
        <v>2</v>
      </c>
      <c r="B146" s="128" t="s">
        <v>29</v>
      </c>
      <c r="C146" s="129"/>
      <c r="D146" s="129"/>
      <c r="E146" s="160"/>
      <c r="F146" s="165"/>
      <c r="G146" s="165"/>
    </row>
    <row r="147" spans="1:7" ht="33" customHeight="1">
      <c r="A147" s="187"/>
      <c r="B147" s="194" t="s">
        <v>250</v>
      </c>
      <c r="C147" s="129" t="s">
        <v>126</v>
      </c>
      <c r="D147" s="129" t="s">
        <v>127</v>
      </c>
      <c r="E147" s="150"/>
      <c r="F147" s="150">
        <v>1</v>
      </c>
      <c r="G147" s="160">
        <f>F147</f>
        <v>1</v>
      </c>
    </row>
    <row r="148" spans="1:7" ht="24.75" customHeight="1">
      <c r="A148" s="187">
        <v>3</v>
      </c>
      <c r="B148" s="205" t="s">
        <v>253</v>
      </c>
      <c r="C148" s="207"/>
      <c r="D148" s="207"/>
      <c r="E148" s="150"/>
      <c r="F148" s="150"/>
      <c r="G148" s="160"/>
    </row>
    <row r="149" spans="1:7" ht="30" customHeight="1">
      <c r="A149" s="187"/>
      <c r="B149" s="194" t="s">
        <v>251</v>
      </c>
      <c r="C149" s="129" t="s">
        <v>92</v>
      </c>
      <c r="D149" s="129" t="s">
        <v>256</v>
      </c>
      <c r="E149" s="150"/>
      <c r="F149" s="192">
        <f>F145/F147</f>
        <v>400000</v>
      </c>
      <c r="G149" s="160">
        <f>F149</f>
        <v>400000</v>
      </c>
    </row>
    <row r="150" spans="1:7" ht="24.75" customHeight="1">
      <c r="A150" s="187">
        <v>4</v>
      </c>
      <c r="B150" s="206" t="s">
        <v>254</v>
      </c>
      <c r="C150" s="129"/>
      <c r="D150" s="129"/>
      <c r="E150" s="150"/>
      <c r="F150" s="150"/>
      <c r="G150" s="160"/>
    </row>
    <row r="151" spans="1:7" ht="37.5" customHeight="1">
      <c r="A151" s="187"/>
      <c r="B151" s="164" t="s">
        <v>131</v>
      </c>
      <c r="C151" s="129" t="s">
        <v>92</v>
      </c>
      <c r="D151" s="129" t="s">
        <v>115</v>
      </c>
      <c r="E151" s="150"/>
      <c r="F151" s="192">
        <f>F145</f>
        <v>400000</v>
      </c>
      <c r="G151" s="160">
        <f>F151</f>
        <v>400000</v>
      </c>
    </row>
    <row r="152" spans="1:7" ht="40.5" customHeight="1">
      <c r="A152" s="187"/>
      <c r="B152" s="216" t="s">
        <v>255</v>
      </c>
      <c r="C152" s="217"/>
      <c r="D152" s="218"/>
      <c r="E152" s="160"/>
      <c r="F152" s="165"/>
      <c r="G152" s="165"/>
    </row>
    <row r="153" spans="1:7" ht="24.75" customHeight="1">
      <c r="A153" s="187">
        <v>1</v>
      </c>
      <c r="B153" s="128" t="s">
        <v>28</v>
      </c>
      <c r="C153" s="129"/>
      <c r="D153" s="129"/>
      <c r="E153" s="160"/>
      <c r="F153" s="165"/>
      <c r="G153" s="165"/>
    </row>
    <row r="154" spans="1:7" ht="51.75" customHeight="1">
      <c r="A154" s="187"/>
      <c r="B154" s="194" t="s">
        <v>248</v>
      </c>
      <c r="C154" s="129" t="s">
        <v>92</v>
      </c>
      <c r="D154" s="189" t="s">
        <v>186</v>
      </c>
      <c r="E154" s="160"/>
      <c r="F154" s="165">
        <f>E45</f>
        <v>800000</v>
      </c>
      <c r="G154" s="165">
        <f>F154</f>
        <v>800000</v>
      </c>
    </row>
    <row r="155" spans="1:7" ht="24.75" customHeight="1">
      <c r="A155" s="187">
        <v>2</v>
      </c>
      <c r="B155" s="128" t="s">
        <v>29</v>
      </c>
      <c r="C155" s="129"/>
      <c r="D155" s="129"/>
      <c r="E155" s="160"/>
      <c r="F155" s="165"/>
      <c r="G155" s="165"/>
    </row>
    <row r="156" spans="1:7" ht="35.25" customHeight="1">
      <c r="A156" s="187"/>
      <c r="B156" s="194" t="s">
        <v>257</v>
      </c>
      <c r="C156" s="129" t="s">
        <v>126</v>
      </c>
      <c r="D156" s="129" t="s">
        <v>127</v>
      </c>
      <c r="E156" s="150"/>
      <c r="F156" s="150">
        <v>1</v>
      </c>
      <c r="G156" s="150">
        <f>F156</f>
        <v>1</v>
      </c>
    </row>
    <row r="157" spans="1:7" ht="24.75" customHeight="1">
      <c r="A157" s="187">
        <v>3</v>
      </c>
      <c r="B157" s="128" t="s">
        <v>30</v>
      </c>
      <c r="C157" s="129"/>
      <c r="D157" s="129"/>
      <c r="E157" s="160"/>
      <c r="F157" s="165"/>
      <c r="G157" s="165"/>
    </row>
    <row r="158" spans="1:7" ht="33" customHeight="1">
      <c r="A158" s="187"/>
      <c r="B158" s="194" t="s">
        <v>258</v>
      </c>
      <c r="C158" s="190" t="s">
        <v>92</v>
      </c>
      <c r="D158" s="166" t="s">
        <v>115</v>
      </c>
      <c r="E158" s="150"/>
      <c r="F158" s="201">
        <f>F154/F156</f>
        <v>800000</v>
      </c>
      <c r="G158" s="201">
        <f>F158</f>
        <v>800000</v>
      </c>
    </row>
    <row r="159" spans="1:7" ht="24.75" customHeight="1">
      <c r="A159" s="187">
        <v>4</v>
      </c>
      <c r="B159" s="202" t="s">
        <v>31</v>
      </c>
      <c r="C159" s="203"/>
      <c r="D159" s="204"/>
      <c r="E159" s="150"/>
      <c r="F159" s="150"/>
      <c r="G159" s="150"/>
    </row>
    <row r="160" spans="1:7" ht="38.25" customHeight="1">
      <c r="A160" s="187"/>
      <c r="B160" s="194" t="s">
        <v>259</v>
      </c>
      <c r="C160" s="129" t="s">
        <v>96</v>
      </c>
      <c r="D160" s="166" t="s">
        <v>247</v>
      </c>
      <c r="E160" s="150"/>
      <c r="F160" s="201">
        <f>F154</f>
        <v>800000</v>
      </c>
      <c r="G160" s="201">
        <f>F160</f>
        <v>800000</v>
      </c>
    </row>
    <row r="161" spans="1:7" ht="16.5" customHeight="1">
      <c r="A161" s="167"/>
      <c r="B161" s="179"/>
      <c r="C161" s="169"/>
      <c r="D161" s="169"/>
      <c r="E161" s="180"/>
      <c r="F161" s="181"/>
      <c r="G161" s="181"/>
    </row>
    <row r="162" spans="1:7" ht="22.5" customHeight="1">
      <c r="A162" s="167"/>
      <c r="B162" s="168"/>
      <c r="C162" s="169"/>
      <c r="D162" s="169"/>
      <c r="E162" s="170"/>
      <c r="F162" s="171"/>
      <c r="G162" s="171"/>
    </row>
    <row r="163" spans="1:7" ht="5.25" customHeight="1">
      <c r="A163" s="213" t="s">
        <v>93</v>
      </c>
      <c r="B163" s="213"/>
      <c r="C163" s="213"/>
      <c r="D163" s="132"/>
    </row>
    <row r="164" spans="1:7" ht="30" customHeight="1">
      <c r="A164" s="213"/>
      <c r="B164" s="213"/>
      <c r="C164" s="213"/>
      <c r="D164" s="172"/>
      <c r="E164" s="173"/>
      <c r="F164" s="214" t="s">
        <v>169</v>
      </c>
      <c r="G164" s="214"/>
    </row>
    <row r="165" spans="1:7" ht="15.75">
      <c r="A165" s="174"/>
      <c r="B165" s="143"/>
      <c r="D165" s="175" t="s">
        <v>32</v>
      </c>
      <c r="F165" s="209" t="s">
        <v>54</v>
      </c>
      <c r="G165" s="209"/>
    </row>
    <row r="166" spans="1:7" ht="15.75" customHeight="1">
      <c r="A166" s="174"/>
      <c r="B166" s="143"/>
      <c r="D166" s="175"/>
      <c r="F166" s="176"/>
      <c r="G166" s="176"/>
    </row>
    <row r="167" spans="1:7" ht="15.75" customHeight="1">
      <c r="A167" s="215" t="s">
        <v>33</v>
      </c>
      <c r="B167" s="215"/>
      <c r="C167" s="143"/>
      <c r="D167" s="143"/>
    </row>
    <row r="168" spans="1:7" ht="18" customHeight="1">
      <c r="A168" s="219"/>
      <c r="B168" s="219"/>
      <c r="C168" s="219"/>
      <c r="D168" s="143"/>
    </row>
    <row r="169" spans="1:7" ht="27.75" customHeight="1">
      <c r="A169" s="246" t="s">
        <v>95</v>
      </c>
      <c r="B169" s="246"/>
      <c r="C169" s="246"/>
      <c r="D169" s="247"/>
    </row>
    <row r="170" spans="1:7" ht="58.5" customHeight="1">
      <c r="A170" s="224" t="s">
        <v>138</v>
      </c>
      <c r="B170" s="215"/>
      <c r="C170" s="215"/>
      <c r="D170" s="172"/>
      <c r="E170" s="173"/>
      <c r="F170" s="214" t="s">
        <v>179</v>
      </c>
      <c r="G170" s="214"/>
    </row>
    <row r="171" spans="1:7" ht="13.5" customHeight="1">
      <c r="B171" s="143"/>
      <c r="C171" s="143"/>
      <c r="D171" s="175" t="s">
        <v>32</v>
      </c>
      <c r="F171" s="209" t="s">
        <v>54</v>
      </c>
      <c r="G171" s="209"/>
    </row>
    <row r="172" spans="1:7" ht="3.75" customHeight="1">
      <c r="B172" s="143"/>
      <c r="C172" s="143"/>
      <c r="D172" s="175"/>
      <c r="F172" s="176"/>
      <c r="G172" s="176"/>
    </row>
    <row r="173" spans="1:7" ht="20.25" customHeight="1">
      <c r="A173" s="177" t="s">
        <v>52</v>
      </c>
    </row>
    <row r="174" spans="1:7" ht="27.75" customHeight="1">
      <c r="A174" s="178" t="s">
        <v>53</v>
      </c>
    </row>
  </sheetData>
  <mergeCells count="54">
    <mergeCell ref="B45:C45"/>
    <mergeCell ref="B143:D143"/>
    <mergeCell ref="E20:F20"/>
    <mergeCell ref="E21:F21"/>
    <mergeCell ref="B31:G31"/>
    <mergeCell ref="B33:G33"/>
    <mergeCell ref="B34:G34"/>
    <mergeCell ref="D18:F18"/>
    <mergeCell ref="A19:C19"/>
    <mergeCell ref="D19:E19"/>
    <mergeCell ref="E9:G9"/>
    <mergeCell ref="E10:G10"/>
    <mergeCell ref="A12:G12"/>
    <mergeCell ref="A13:G13"/>
    <mergeCell ref="D16:F16"/>
    <mergeCell ref="A17:C17"/>
    <mergeCell ref="D17:E17"/>
    <mergeCell ref="F1:G3"/>
    <mergeCell ref="E5:G5"/>
    <mergeCell ref="E6:G6"/>
    <mergeCell ref="E7:G7"/>
    <mergeCell ref="E8:G8"/>
    <mergeCell ref="B28:G28"/>
    <mergeCell ref="B22:G22"/>
    <mergeCell ref="B23:G23"/>
    <mergeCell ref="B24:G24"/>
    <mergeCell ref="B25:G25"/>
    <mergeCell ref="B27:G27"/>
    <mergeCell ref="F36:F37"/>
    <mergeCell ref="C30:G30"/>
    <mergeCell ref="A170:C170"/>
    <mergeCell ref="F170:G170"/>
    <mergeCell ref="B48:G48"/>
    <mergeCell ref="A53:B53"/>
    <mergeCell ref="B55:G55"/>
    <mergeCell ref="A46:C46"/>
    <mergeCell ref="B40:D40"/>
    <mergeCell ref="B38:C38"/>
    <mergeCell ref="B39:C39"/>
    <mergeCell ref="B41:C41"/>
    <mergeCell ref="A169:D169"/>
    <mergeCell ref="B42:C42"/>
    <mergeCell ref="B43:C43"/>
    <mergeCell ref="B44:C44"/>
    <mergeCell ref="F171:G171"/>
    <mergeCell ref="B59:D59"/>
    <mergeCell ref="A163:C164"/>
    <mergeCell ref="F164:G164"/>
    <mergeCell ref="F165:G165"/>
    <mergeCell ref="A167:B167"/>
    <mergeCell ref="B152:D152"/>
    <mergeCell ref="A168:C168"/>
    <mergeCell ref="B113:D113"/>
    <mergeCell ref="B134:D134"/>
  </mergeCells>
  <pageMargins left="0.39370078740157483" right="0.15748031496062992" top="0.6" bottom="0.59055118110236227" header="0.31496062992125984" footer="0.31496062992125984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"/>
  <sheetViews>
    <sheetView topLeftCell="A69" zoomScale="90" zoomScaleNormal="90" workbookViewId="0">
      <selection activeCell="B92" sqref="B92:B96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76" t="s">
        <v>74</v>
      </c>
      <c r="G1" s="277"/>
    </row>
    <row r="2" spans="1:7">
      <c r="F2" s="277"/>
      <c r="G2" s="277"/>
    </row>
    <row r="3" spans="1:7" ht="32.25" customHeight="1">
      <c r="F3" s="277"/>
      <c r="G3" s="277"/>
    </row>
    <row r="4" spans="1:7" ht="15.75">
      <c r="A4" s="22"/>
      <c r="E4" s="22" t="s">
        <v>0</v>
      </c>
    </row>
    <row r="5" spans="1:7" ht="15.75">
      <c r="A5" s="22"/>
      <c r="E5" s="278" t="s">
        <v>1</v>
      </c>
      <c r="F5" s="278"/>
      <c r="G5" s="278"/>
    </row>
    <row r="6" spans="1:7" ht="15.75">
      <c r="A6" s="22"/>
      <c r="B6" s="22"/>
      <c r="E6" s="279" t="s">
        <v>88</v>
      </c>
      <c r="F6" s="279"/>
      <c r="G6" s="279"/>
    </row>
    <row r="7" spans="1:7" ht="15" customHeight="1">
      <c r="A7" s="22"/>
      <c r="E7" s="260" t="s">
        <v>2</v>
      </c>
      <c r="F7" s="260"/>
      <c r="G7" s="260"/>
    </row>
    <row r="8" spans="1:7" ht="9.75" customHeight="1">
      <c r="A8" s="22"/>
      <c r="B8" s="22"/>
      <c r="E8" s="279"/>
      <c r="F8" s="279"/>
      <c r="G8" s="279"/>
    </row>
    <row r="9" spans="1:7" ht="9" customHeight="1">
      <c r="A9" s="22"/>
      <c r="E9" s="260"/>
      <c r="F9" s="260"/>
      <c r="G9" s="260"/>
    </row>
    <row r="10" spans="1:7" ht="15.75">
      <c r="A10" s="22"/>
      <c r="E10" s="270" t="s">
        <v>140</v>
      </c>
      <c r="F10" s="270"/>
      <c r="G10" s="270"/>
    </row>
    <row r="11" spans="1:7" ht="12" customHeight="1"/>
    <row r="12" spans="1:7" ht="15.75">
      <c r="A12" s="271" t="s">
        <v>3</v>
      </c>
      <c r="B12" s="271"/>
      <c r="C12" s="271"/>
      <c r="D12" s="271"/>
      <c r="E12" s="271"/>
      <c r="F12" s="271"/>
      <c r="G12" s="271"/>
    </row>
    <row r="13" spans="1:7" ht="15.75">
      <c r="A13" s="271" t="s">
        <v>85</v>
      </c>
      <c r="B13" s="271"/>
      <c r="C13" s="271"/>
      <c r="D13" s="271"/>
      <c r="E13" s="271"/>
      <c r="F13" s="271"/>
      <c r="G13" s="271"/>
    </row>
    <row r="14" spans="1:7" ht="9.75" customHeight="1"/>
    <row r="15" spans="1:7" ht="9" customHeight="1"/>
    <row r="16" spans="1:7" ht="15" customHeight="1">
      <c r="A16" s="25" t="s">
        <v>75</v>
      </c>
      <c r="B16" s="37">
        <v>3100000</v>
      </c>
      <c r="C16" s="37"/>
      <c r="D16" s="272" t="s">
        <v>87</v>
      </c>
      <c r="E16" s="272"/>
      <c r="F16" s="272"/>
      <c r="G16" s="35">
        <v>31692820</v>
      </c>
    </row>
    <row r="17" spans="1:7" ht="28.5" customHeight="1">
      <c r="A17" s="264" t="s">
        <v>83</v>
      </c>
      <c r="B17" s="264"/>
      <c r="C17" s="264"/>
      <c r="D17" s="297" t="s">
        <v>2</v>
      </c>
      <c r="E17" s="297"/>
      <c r="F17" s="26" t="s">
        <v>86</v>
      </c>
      <c r="G17" s="31" t="s">
        <v>76</v>
      </c>
    </row>
    <row r="18" spans="1:7" ht="19.5" customHeight="1">
      <c r="A18" s="27" t="s">
        <v>77</v>
      </c>
      <c r="B18" s="27">
        <v>3110000</v>
      </c>
      <c r="C18" s="27"/>
      <c r="D18" s="273" t="s">
        <v>88</v>
      </c>
      <c r="E18" s="273"/>
      <c r="F18" s="273"/>
      <c r="G18" s="35">
        <v>31692820</v>
      </c>
    </row>
    <row r="19" spans="1:7" ht="23.25" customHeight="1">
      <c r="A19" s="264" t="s">
        <v>79</v>
      </c>
      <c r="B19" s="264"/>
      <c r="C19" s="264"/>
      <c r="D19" s="298" t="s">
        <v>34</v>
      </c>
      <c r="E19" s="298"/>
      <c r="F19" s="26"/>
      <c r="G19" s="31" t="s">
        <v>76</v>
      </c>
    </row>
    <row r="20" spans="1:7" ht="28.5" customHeight="1">
      <c r="A20" s="28" t="s">
        <v>78</v>
      </c>
      <c r="B20" s="38">
        <v>3117670</v>
      </c>
      <c r="C20" s="38">
        <v>7670</v>
      </c>
      <c r="D20" s="50" t="s">
        <v>97</v>
      </c>
      <c r="E20" s="299" t="s">
        <v>100</v>
      </c>
      <c r="F20" s="299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64" t="s">
        <v>84</v>
      </c>
      <c r="F21" s="264"/>
      <c r="G21" s="30" t="s">
        <v>82</v>
      </c>
    </row>
    <row r="22" spans="1:7" ht="40.5" customHeight="1">
      <c r="A22" s="52" t="s">
        <v>8</v>
      </c>
      <c r="B22" s="270" t="s">
        <v>142</v>
      </c>
      <c r="C22" s="270"/>
      <c r="D22" s="270"/>
      <c r="E22" s="270"/>
      <c r="F22" s="270"/>
      <c r="G22" s="270"/>
    </row>
    <row r="23" spans="1:7" ht="91.5" customHeight="1">
      <c r="A23" s="52" t="s">
        <v>9</v>
      </c>
      <c r="B23" s="274" t="s">
        <v>156</v>
      </c>
      <c r="C23" s="274"/>
      <c r="D23" s="274"/>
      <c r="E23" s="274"/>
      <c r="F23" s="274"/>
      <c r="G23" s="274"/>
    </row>
    <row r="24" spans="1:7" ht="29.25" customHeight="1">
      <c r="B24" s="296" t="s">
        <v>157</v>
      </c>
      <c r="C24" s="296"/>
      <c r="D24" s="296"/>
      <c r="E24" s="296"/>
      <c r="F24" s="296"/>
      <c r="G24" s="296"/>
    </row>
    <row r="25" spans="1:7" ht="29.25" customHeight="1">
      <c r="A25" s="20" t="s">
        <v>10</v>
      </c>
      <c r="B25" s="270" t="s">
        <v>47</v>
      </c>
      <c r="C25" s="270"/>
      <c r="D25" s="270"/>
      <c r="E25" s="270"/>
      <c r="F25" s="270"/>
      <c r="G25" s="270"/>
    </row>
    <row r="26" spans="1:7" ht="9" customHeight="1">
      <c r="A26" s="1"/>
    </row>
    <row r="27" spans="1:7" ht="15.75">
      <c r="A27" s="18" t="s">
        <v>12</v>
      </c>
      <c r="B27" s="275" t="s">
        <v>48</v>
      </c>
      <c r="C27" s="275"/>
      <c r="D27" s="275"/>
      <c r="E27" s="275"/>
      <c r="F27" s="275"/>
      <c r="G27" s="275"/>
    </row>
    <row r="28" spans="1:7" ht="24" customHeight="1">
      <c r="A28" s="18">
        <v>1</v>
      </c>
      <c r="B28" s="261" t="s">
        <v>101</v>
      </c>
      <c r="C28" s="262"/>
      <c r="D28" s="262"/>
      <c r="E28" s="262"/>
      <c r="F28" s="262"/>
      <c r="G28" s="263"/>
    </row>
    <row r="29" spans="1:7" ht="11.25" customHeight="1">
      <c r="A29" s="1"/>
    </row>
    <row r="30" spans="1:7" ht="17.25" customHeight="1">
      <c r="A30" s="62" t="s">
        <v>11</v>
      </c>
      <c r="B30" s="58" t="s">
        <v>90</v>
      </c>
      <c r="C30" s="294" t="s">
        <v>102</v>
      </c>
      <c r="D30" s="295"/>
      <c r="E30" s="295"/>
      <c r="F30" s="295"/>
      <c r="G30" s="295"/>
    </row>
    <row r="31" spans="1:7" ht="18.75" customHeight="1">
      <c r="A31" s="20" t="s">
        <v>14</v>
      </c>
      <c r="B31" s="270" t="s">
        <v>49</v>
      </c>
      <c r="C31" s="270"/>
      <c r="D31" s="270"/>
      <c r="E31" s="270"/>
      <c r="F31" s="270"/>
      <c r="G31" s="270"/>
    </row>
    <row r="32" spans="1:7" ht="9" customHeight="1">
      <c r="A32" s="20"/>
      <c r="B32" s="19"/>
      <c r="C32" s="19"/>
      <c r="D32" s="19"/>
      <c r="E32" s="19"/>
      <c r="F32" s="19"/>
      <c r="G32" s="19"/>
    </row>
    <row r="33" spans="1:7" ht="15.75">
      <c r="A33" s="18" t="s">
        <v>12</v>
      </c>
      <c r="B33" s="275" t="s">
        <v>13</v>
      </c>
      <c r="C33" s="275"/>
      <c r="D33" s="275"/>
      <c r="E33" s="275"/>
      <c r="F33" s="275"/>
      <c r="G33" s="275"/>
    </row>
    <row r="34" spans="1:7" ht="20.25" customHeight="1">
      <c r="A34" s="18">
        <v>1</v>
      </c>
      <c r="B34" s="293" t="s">
        <v>103</v>
      </c>
      <c r="C34" s="293"/>
      <c r="D34" s="293"/>
      <c r="E34" s="293"/>
      <c r="F34" s="293"/>
      <c r="G34" s="293"/>
    </row>
    <row r="35" spans="1:7" ht="12.75" customHeight="1">
      <c r="A35" s="20"/>
      <c r="B35" s="19"/>
      <c r="C35" s="19"/>
      <c r="D35" s="19"/>
      <c r="E35" s="19"/>
      <c r="F35" s="19"/>
      <c r="G35" s="19"/>
    </row>
    <row r="36" spans="1:7" ht="15.75">
      <c r="A36" s="20" t="s">
        <v>20</v>
      </c>
      <c r="B36" s="9" t="s">
        <v>16</v>
      </c>
      <c r="C36" s="19"/>
      <c r="D36" s="19"/>
      <c r="E36" s="268" t="s">
        <v>50</v>
      </c>
      <c r="F36" s="19"/>
      <c r="G36" s="19"/>
    </row>
    <row r="37" spans="1:7" ht="8.25" customHeight="1">
      <c r="A37" s="1"/>
      <c r="E37" s="269"/>
    </row>
    <row r="38" spans="1:7" ht="25.5">
      <c r="A38" s="18" t="s">
        <v>12</v>
      </c>
      <c r="B38" s="74" t="s">
        <v>16</v>
      </c>
      <c r="C38" s="18" t="s">
        <v>17</v>
      </c>
      <c r="D38" s="18" t="s">
        <v>18</v>
      </c>
      <c r="E38" s="18" t="s">
        <v>19</v>
      </c>
    </row>
    <row r="39" spans="1:7" ht="15.75">
      <c r="A39" s="18">
        <v>1</v>
      </c>
      <c r="B39" s="18">
        <v>2</v>
      </c>
      <c r="C39" s="18">
        <v>3</v>
      </c>
      <c r="D39" s="18">
        <v>4</v>
      </c>
      <c r="E39" s="18">
        <v>5</v>
      </c>
    </row>
    <row r="40" spans="1:7" ht="39" customHeight="1">
      <c r="A40" s="46"/>
      <c r="B40" s="265" t="s">
        <v>104</v>
      </c>
      <c r="C40" s="266"/>
      <c r="D40" s="267"/>
      <c r="E40" s="46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6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0.75" customHeight="1">
      <c r="A43" s="59">
        <v>3</v>
      </c>
      <c r="B43" s="80" t="s">
        <v>107</v>
      </c>
      <c r="C43" s="66"/>
      <c r="D43" s="67">
        <f>3500000+1500000</f>
        <v>5000000</v>
      </c>
      <c r="E43" s="67">
        <f>D43+C43</f>
        <v>5000000</v>
      </c>
    </row>
    <row r="44" spans="1:7" ht="64.5" customHeight="1">
      <c r="A44" s="59">
        <v>4</v>
      </c>
      <c r="B44" s="93" t="s">
        <v>141</v>
      </c>
      <c r="C44" s="66"/>
      <c r="D44" s="67">
        <v>250000</v>
      </c>
      <c r="E44" s="67">
        <f>D44</f>
        <v>250000</v>
      </c>
    </row>
    <row r="45" spans="1:7" ht="15.75" customHeight="1">
      <c r="A45" s="282" t="s">
        <v>19</v>
      </c>
      <c r="B45" s="283"/>
      <c r="C45" s="44"/>
      <c r="D45" s="44">
        <f>SUM(D41:D44)</f>
        <v>6550000</v>
      </c>
      <c r="E45" s="44">
        <f>C45+D45</f>
        <v>6550000</v>
      </c>
    </row>
    <row r="46" spans="1:7" ht="12.75" customHeight="1">
      <c r="A46" s="1"/>
    </row>
    <row r="47" spans="1:7" ht="18.75" customHeight="1">
      <c r="A47" s="1" t="s">
        <v>23</v>
      </c>
      <c r="B47" s="270" t="s">
        <v>21</v>
      </c>
      <c r="C47" s="270"/>
      <c r="D47" s="270"/>
      <c r="E47" s="270"/>
      <c r="F47" s="270"/>
      <c r="G47" s="270"/>
    </row>
    <row r="48" spans="1:7" ht="13.5" customHeight="1">
      <c r="A48" s="1"/>
      <c r="E48" s="76" t="s">
        <v>15</v>
      </c>
    </row>
    <row r="49" spans="1:7" ht="25.5">
      <c r="A49" s="18" t="s">
        <v>12</v>
      </c>
      <c r="B49" s="74" t="s">
        <v>22</v>
      </c>
      <c r="C49" s="18" t="s">
        <v>17</v>
      </c>
      <c r="D49" s="18" t="s">
        <v>18</v>
      </c>
      <c r="E49" s="18" t="s">
        <v>19</v>
      </c>
    </row>
    <row r="50" spans="1:7" ht="15.75">
      <c r="A50" s="18">
        <v>1</v>
      </c>
      <c r="B50" s="18">
        <v>2</v>
      </c>
      <c r="C50" s="18">
        <v>3</v>
      </c>
      <c r="D50" s="18">
        <v>4</v>
      </c>
      <c r="E50" s="18">
        <v>5</v>
      </c>
    </row>
    <row r="51" spans="1:7" ht="10.5" customHeight="1">
      <c r="A51" s="36"/>
      <c r="B51" s="63"/>
      <c r="C51" s="56"/>
      <c r="D51" s="36"/>
      <c r="E51" s="56"/>
    </row>
    <row r="52" spans="1:7" ht="15.75">
      <c r="A52" s="285" t="s">
        <v>19</v>
      </c>
      <c r="B52" s="285"/>
      <c r="C52" s="61"/>
      <c r="D52" s="61"/>
      <c r="E52" s="61"/>
    </row>
    <row r="53" spans="1:7" ht="6" customHeight="1">
      <c r="A53" s="1"/>
    </row>
    <row r="54" spans="1:7" ht="15.75">
      <c r="A54" s="20" t="s">
        <v>51</v>
      </c>
      <c r="B54" s="270" t="s">
        <v>24</v>
      </c>
      <c r="C54" s="270"/>
      <c r="D54" s="270"/>
      <c r="E54" s="270"/>
      <c r="F54" s="270"/>
      <c r="G54" s="270"/>
    </row>
    <row r="55" spans="1:7" ht="15.75">
      <c r="A55" s="1"/>
    </row>
    <row r="56" spans="1:7" ht="46.5" customHeight="1">
      <c r="A56" s="18" t="s">
        <v>12</v>
      </c>
      <c r="B56" s="18" t="s">
        <v>25</v>
      </c>
      <c r="C56" s="18" t="s">
        <v>26</v>
      </c>
      <c r="D56" s="18" t="s">
        <v>27</v>
      </c>
      <c r="E56" s="18" t="s">
        <v>17</v>
      </c>
      <c r="F56" s="18" t="s">
        <v>18</v>
      </c>
      <c r="G56" s="18" t="s">
        <v>19</v>
      </c>
    </row>
    <row r="57" spans="1:7" ht="15.75">
      <c r="A57" s="18">
        <v>1</v>
      </c>
      <c r="B57" s="18">
        <v>2</v>
      </c>
      <c r="C57" s="18">
        <v>3</v>
      </c>
      <c r="D57" s="18">
        <v>4</v>
      </c>
      <c r="E57" s="18">
        <v>5</v>
      </c>
      <c r="F57" s="18">
        <v>6</v>
      </c>
      <c r="G57" s="18">
        <v>7</v>
      </c>
    </row>
    <row r="58" spans="1:7" ht="39" customHeight="1">
      <c r="A58" s="34"/>
      <c r="B58" s="265" t="s">
        <v>104</v>
      </c>
      <c r="C58" s="266"/>
      <c r="D58" s="267"/>
      <c r="E58" s="34"/>
      <c r="F58" s="34"/>
      <c r="G58" s="34"/>
    </row>
    <row r="59" spans="1:7" ht="24.75" customHeight="1">
      <c r="A59" s="46"/>
      <c r="B59" s="287" t="s">
        <v>108</v>
      </c>
      <c r="C59" s="288"/>
      <c r="D59" s="289"/>
      <c r="E59" s="46"/>
      <c r="F59" s="46"/>
      <c r="G59" s="46"/>
    </row>
    <row r="60" spans="1:7" ht="15.75">
      <c r="A60" s="45">
        <v>1</v>
      </c>
      <c r="B60" s="42" t="s">
        <v>28</v>
      </c>
      <c r="C60" s="43" t="s">
        <v>86</v>
      </c>
      <c r="D60" s="43" t="s">
        <v>86</v>
      </c>
      <c r="E60" s="34"/>
      <c r="F60" s="34"/>
      <c r="G60" s="34"/>
    </row>
    <row r="61" spans="1:7" ht="48" customHeight="1">
      <c r="A61" s="45"/>
      <c r="B61" s="65" t="s">
        <v>109</v>
      </c>
      <c r="C61" s="59" t="s">
        <v>96</v>
      </c>
      <c r="D61" s="81" t="s">
        <v>98</v>
      </c>
      <c r="E61" s="55"/>
      <c r="F61" s="55">
        <f>F67*F63+F64*F68+F65*F69</f>
        <v>1000000</v>
      </c>
      <c r="G61" s="56">
        <f>E61+F61</f>
        <v>1000000</v>
      </c>
    </row>
    <row r="62" spans="1:7" ht="15.75">
      <c r="A62" s="45">
        <v>2</v>
      </c>
      <c r="B62" s="77" t="s">
        <v>29</v>
      </c>
      <c r="C62" s="59" t="s">
        <v>86</v>
      </c>
      <c r="D62" s="81" t="s">
        <v>86</v>
      </c>
      <c r="E62" s="40" t="s">
        <v>86</v>
      </c>
      <c r="F62" s="41"/>
      <c r="G62" s="41"/>
    </row>
    <row r="63" spans="1:7" ht="25.5">
      <c r="A63" s="60"/>
      <c r="B63" s="69" t="s">
        <v>113</v>
      </c>
      <c r="C63" s="68" t="s">
        <v>92</v>
      </c>
      <c r="D63" s="81" t="s">
        <v>98</v>
      </c>
      <c r="E63" s="40"/>
      <c r="F63" s="82">
        <v>2</v>
      </c>
      <c r="G63" s="82">
        <f>F63</f>
        <v>2</v>
      </c>
    </row>
    <row r="64" spans="1:7" ht="26.25">
      <c r="A64" s="60"/>
      <c r="B64" s="65" t="s">
        <v>111</v>
      </c>
      <c r="C64" s="57" t="s">
        <v>91</v>
      </c>
      <c r="D64" s="81" t="s">
        <v>110</v>
      </c>
      <c r="E64" s="40"/>
      <c r="F64" s="82">
        <v>1</v>
      </c>
      <c r="G64" s="82">
        <f t="shared" ref="G64:G65" si="0">F64</f>
        <v>1</v>
      </c>
    </row>
    <row r="65" spans="1:7" ht="39">
      <c r="A65" s="60"/>
      <c r="B65" s="65" t="s">
        <v>112</v>
      </c>
      <c r="C65" s="57" t="s">
        <v>91</v>
      </c>
      <c r="D65" s="81" t="s">
        <v>110</v>
      </c>
      <c r="E65" s="40"/>
      <c r="F65" s="82">
        <v>4</v>
      </c>
      <c r="G65" s="82">
        <f t="shared" si="0"/>
        <v>4</v>
      </c>
    </row>
    <row r="66" spans="1:7" ht="15.75">
      <c r="A66" s="45">
        <v>3</v>
      </c>
      <c r="B66" s="77" t="s">
        <v>30</v>
      </c>
      <c r="C66" s="59"/>
      <c r="D66" s="59"/>
      <c r="E66" s="41"/>
      <c r="F66" s="41"/>
      <c r="G66" s="41"/>
    </row>
    <row r="67" spans="1:7" ht="25.5">
      <c r="A67" s="60"/>
      <c r="B67" s="69" t="s">
        <v>113</v>
      </c>
      <c r="C67" s="57" t="s">
        <v>92</v>
      </c>
      <c r="D67" s="81" t="s">
        <v>98</v>
      </c>
      <c r="E67" s="41"/>
      <c r="F67" s="41">
        <v>235000</v>
      </c>
      <c r="G67" s="54">
        <f t="shared" ref="G67:G69" si="1">E67+F67</f>
        <v>235000</v>
      </c>
    </row>
    <row r="68" spans="1:7" ht="25.5">
      <c r="A68" s="60"/>
      <c r="B68" s="69" t="s">
        <v>114</v>
      </c>
      <c r="C68" s="57" t="s">
        <v>92</v>
      </c>
      <c r="D68" s="81" t="s">
        <v>115</v>
      </c>
      <c r="E68" s="41"/>
      <c r="F68" s="41">
        <v>50000</v>
      </c>
      <c r="G68" s="54">
        <f t="shared" si="1"/>
        <v>50000</v>
      </c>
    </row>
    <row r="69" spans="1:7" ht="25.5">
      <c r="A69" s="60"/>
      <c r="B69" s="69" t="s">
        <v>116</v>
      </c>
      <c r="C69" s="57" t="s">
        <v>92</v>
      </c>
      <c r="D69" s="81" t="s">
        <v>115</v>
      </c>
      <c r="E69" s="41"/>
      <c r="F69" s="41">
        <v>120000</v>
      </c>
      <c r="G69" s="54">
        <f t="shared" si="1"/>
        <v>120000</v>
      </c>
    </row>
    <row r="70" spans="1:7" ht="15.75">
      <c r="A70" s="45">
        <v>4</v>
      </c>
      <c r="B70" s="77" t="s">
        <v>31</v>
      </c>
      <c r="C70" s="59"/>
      <c r="D70" s="59"/>
      <c r="E70" s="40"/>
      <c r="F70" s="41"/>
      <c r="G70" s="41"/>
    </row>
    <row r="71" spans="1:7" ht="39">
      <c r="A71" s="45"/>
      <c r="B71" s="65" t="s">
        <v>117</v>
      </c>
      <c r="C71" s="59" t="s">
        <v>96</v>
      </c>
      <c r="D71" s="81" t="s">
        <v>115</v>
      </c>
      <c r="E71" s="53"/>
      <c r="F71" s="54">
        <v>1000000</v>
      </c>
      <c r="G71" s="54">
        <f t="shared" ref="G71" si="2">E71+F71</f>
        <v>1000000</v>
      </c>
    </row>
    <row r="72" spans="1:7" ht="36.75" customHeight="1">
      <c r="A72" s="60"/>
      <c r="B72" s="290" t="s">
        <v>118</v>
      </c>
      <c r="C72" s="291"/>
      <c r="D72" s="88"/>
      <c r="E72" s="89"/>
      <c r="F72" s="41"/>
      <c r="G72" s="41"/>
    </row>
    <row r="73" spans="1:7" ht="15.75">
      <c r="A73" s="45">
        <v>1</v>
      </c>
      <c r="B73" s="77" t="s">
        <v>28</v>
      </c>
      <c r="C73" s="59"/>
      <c r="D73" s="59"/>
      <c r="E73" s="89"/>
      <c r="F73" s="41"/>
      <c r="G73" s="41"/>
    </row>
    <row r="74" spans="1:7" ht="39">
      <c r="A74" s="45"/>
      <c r="B74" s="65" t="s">
        <v>119</v>
      </c>
      <c r="C74" s="57" t="s">
        <v>92</v>
      </c>
      <c r="D74" s="81" t="s">
        <v>98</v>
      </c>
      <c r="E74" s="40"/>
      <c r="F74" s="41">
        <v>300000</v>
      </c>
      <c r="G74" s="41">
        <f t="shared" ref="G74" si="3">E74+F74</f>
        <v>300000</v>
      </c>
    </row>
    <row r="75" spans="1:7" ht="15.75">
      <c r="A75" s="45">
        <v>2</v>
      </c>
      <c r="B75" s="77" t="s">
        <v>29</v>
      </c>
      <c r="C75" s="59"/>
      <c r="D75" s="59"/>
      <c r="E75" s="40"/>
      <c r="F75" s="41"/>
      <c r="G75" s="41"/>
    </row>
    <row r="76" spans="1:7" ht="39">
      <c r="A76" s="45"/>
      <c r="B76" s="65" t="s">
        <v>120</v>
      </c>
      <c r="C76" s="57" t="s">
        <v>99</v>
      </c>
      <c r="D76" s="83" t="s">
        <v>121</v>
      </c>
      <c r="E76" s="53"/>
      <c r="F76" s="56">
        <v>34.4</v>
      </c>
      <c r="G76" s="56">
        <f t="shared" ref="G76:G80" si="4">E76+F76</f>
        <v>34.4</v>
      </c>
    </row>
    <row r="77" spans="1:7" ht="15.75">
      <c r="A77" s="45">
        <v>3</v>
      </c>
      <c r="B77" s="77" t="s">
        <v>30</v>
      </c>
      <c r="C77" s="59" t="s">
        <v>86</v>
      </c>
      <c r="D77" s="59" t="s">
        <v>86</v>
      </c>
      <c r="E77" s="40" t="s">
        <v>86</v>
      </c>
      <c r="F77" s="41"/>
      <c r="G77" s="41"/>
    </row>
    <row r="78" spans="1:7" ht="39">
      <c r="A78" s="45"/>
      <c r="B78" s="65" t="s">
        <v>122</v>
      </c>
      <c r="C78" s="57" t="s">
        <v>92</v>
      </c>
      <c r="D78" s="57" t="s">
        <v>115</v>
      </c>
      <c r="E78" s="40"/>
      <c r="F78" s="40">
        <f>F74/F76</f>
        <v>8720.9302325581393</v>
      </c>
      <c r="G78" s="41">
        <f t="shared" si="4"/>
        <v>8720.9302325581393</v>
      </c>
    </row>
    <row r="79" spans="1:7" ht="15.75">
      <c r="A79" s="45">
        <v>4</v>
      </c>
      <c r="B79" s="77" t="s">
        <v>31</v>
      </c>
      <c r="C79" s="59"/>
      <c r="D79" s="59"/>
      <c r="E79" s="40"/>
      <c r="F79" s="41"/>
      <c r="G79" s="41"/>
    </row>
    <row r="80" spans="1:7" ht="39">
      <c r="A80" s="45"/>
      <c r="B80" s="65" t="s">
        <v>117</v>
      </c>
      <c r="C80" s="57" t="s">
        <v>92</v>
      </c>
      <c r="D80" s="57" t="s">
        <v>115</v>
      </c>
      <c r="E80" s="53"/>
      <c r="F80" s="54">
        <f>F74</f>
        <v>300000</v>
      </c>
      <c r="G80" s="54">
        <f t="shared" si="4"/>
        <v>300000</v>
      </c>
    </row>
    <row r="81" spans="1:7" ht="25.5" customHeight="1">
      <c r="A81" s="60"/>
      <c r="B81" s="290" t="s">
        <v>123</v>
      </c>
      <c r="C81" s="291"/>
      <c r="D81" s="291"/>
      <c r="E81" s="89"/>
      <c r="F81" s="41"/>
      <c r="G81" s="41"/>
    </row>
    <row r="82" spans="1:7" ht="15.75">
      <c r="A82" s="60">
        <v>1</v>
      </c>
      <c r="B82" s="77" t="s">
        <v>28</v>
      </c>
      <c r="C82" s="59"/>
      <c r="D82" s="59"/>
      <c r="E82" s="89"/>
      <c r="F82" s="41"/>
      <c r="G82" s="41"/>
    </row>
    <row r="83" spans="1:7" ht="39">
      <c r="A83" s="60"/>
      <c r="B83" s="65" t="s">
        <v>124</v>
      </c>
      <c r="C83" s="57" t="s">
        <v>92</v>
      </c>
      <c r="D83" s="81" t="s">
        <v>98</v>
      </c>
      <c r="E83" s="40"/>
      <c r="F83" s="41">
        <f>F85*F92+F86*F93+F87*F94+F88*F95+F89*F96+1500000</f>
        <v>5000000</v>
      </c>
      <c r="G83" s="41">
        <f t="shared" ref="G83" si="5">E83+F83</f>
        <v>5000000</v>
      </c>
    </row>
    <row r="84" spans="1:7" ht="15.75">
      <c r="A84" s="60">
        <v>2</v>
      </c>
      <c r="B84" s="77" t="s">
        <v>29</v>
      </c>
      <c r="C84" s="59"/>
      <c r="D84" s="59"/>
      <c r="E84" s="40"/>
      <c r="F84" s="41"/>
      <c r="G84" s="41"/>
    </row>
    <row r="85" spans="1:7" ht="39">
      <c r="A85" s="60"/>
      <c r="B85" s="65" t="s">
        <v>125</v>
      </c>
      <c r="C85" s="57" t="s">
        <v>126</v>
      </c>
      <c r="D85" s="57" t="s">
        <v>127</v>
      </c>
      <c r="E85" s="40"/>
      <c r="F85" s="82">
        <v>1</v>
      </c>
      <c r="G85" s="82">
        <f t="shared" ref="G85:G90" si="6">E85+F85</f>
        <v>1</v>
      </c>
    </row>
    <row r="86" spans="1:7" ht="30">
      <c r="A86" s="64"/>
      <c r="B86" s="84" t="s">
        <v>132</v>
      </c>
      <c r="C86" s="85" t="s">
        <v>126</v>
      </c>
      <c r="D86" s="85" t="s">
        <v>127</v>
      </c>
      <c r="E86" s="40"/>
      <c r="F86" s="82">
        <v>3</v>
      </c>
      <c r="G86" s="82">
        <f t="shared" si="6"/>
        <v>3</v>
      </c>
    </row>
    <row r="87" spans="1:7" ht="30">
      <c r="A87" s="64"/>
      <c r="B87" s="84" t="s">
        <v>133</v>
      </c>
      <c r="C87" s="85" t="s">
        <v>126</v>
      </c>
      <c r="D87" s="85" t="s">
        <v>127</v>
      </c>
      <c r="E87" s="40"/>
      <c r="F87" s="82">
        <v>1</v>
      </c>
      <c r="G87" s="82">
        <f t="shared" si="6"/>
        <v>1</v>
      </c>
    </row>
    <row r="88" spans="1:7" ht="30">
      <c r="A88" s="64"/>
      <c r="B88" s="84" t="s">
        <v>134</v>
      </c>
      <c r="C88" s="85" t="s">
        <v>126</v>
      </c>
      <c r="D88" s="85" t="s">
        <v>127</v>
      </c>
      <c r="E88" s="40"/>
      <c r="F88" s="82">
        <v>1</v>
      </c>
      <c r="G88" s="82">
        <f t="shared" si="6"/>
        <v>1</v>
      </c>
    </row>
    <row r="89" spans="1:7" ht="60">
      <c r="A89" s="60"/>
      <c r="B89" s="84" t="s">
        <v>128</v>
      </c>
      <c r="C89" s="85" t="s">
        <v>91</v>
      </c>
      <c r="D89" s="57" t="s">
        <v>127</v>
      </c>
      <c r="E89" s="53"/>
      <c r="F89" s="54">
        <v>3</v>
      </c>
      <c r="G89" s="82">
        <f t="shared" si="6"/>
        <v>3</v>
      </c>
    </row>
    <row r="90" spans="1:7" ht="45">
      <c r="A90" s="92"/>
      <c r="B90" s="84" t="s">
        <v>143</v>
      </c>
      <c r="C90" s="85" t="s">
        <v>144</v>
      </c>
      <c r="D90" s="57" t="s">
        <v>127</v>
      </c>
      <c r="E90" s="53"/>
      <c r="F90" s="54">
        <v>187</v>
      </c>
      <c r="G90" s="82">
        <f t="shared" si="6"/>
        <v>187</v>
      </c>
    </row>
    <row r="91" spans="1:7" ht="15.75">
      <c r="A91" s="60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60"/>
      <c r="B92" s="65" t="s">
        <v>129</v>
      </c>
      <c r="C92" s="57" t="s">
        <v>92</v>
      </c>
      <c r="D92" s="90" t="s">
        <v>115</v>
      </c>
      <c r="E92" s="40"/>
      <c r="F92" s="54">
        <v>380000</v>
      </c>
      <c r="G92" s="54">
        <f t="shared" ref="G92:G97" si="7">E92+F92</f>
        <v>380000</v>
      </c>
    </row>
    <row r="93" spans="1:7" ht="30">
      <c r="A93" s="64"/>
      <c r="B93" s="86" t="s">
        <v>135</v>
      </c>
      <c r="C93" s="85" t="s">
        <v>92</v>
      </c>
      <c r="D93" s="90" t="s">
        <v>115</v>
      </c>
      <c r="E93" s="40"/>
      <c r="F93" s="54">
        <v>20000</v>
      </c>
      <c r="G93" s="54">
        <f t="shared" si="7"/>
        <v>20000</v>
      </c>
    </row>
    <row r="94" spans="1:7" ht="30">
      <c r="A94" s="64"/>
      <c r="B94" s="86" t="s">
        <v>136</v>
      </c>
      <c r="C94" s="85" t="s">
        <v>92</v>
      </c>
      <c r="D94" s="90" t="s">
        <v>115</v>
      </c>
      <c r="E94" s="40"/>
      <c r="F94" s="54">
        <v>10000</v>
      </c>
      <c r="G94" s="54">
        <f t="shared" si="7"/>
        <v>10000</v>
      </c>
    </row>
    <row r="95" spans="1:7" ht="30">
      <c r="A95" s="64"/>
      <c r="B95" s="86" t="s">
        <v>137</v>
      </c>
      <c r="C95" s="85" t="s">
        <v>92</v>
      </c>
      <c r="D95" s="90" t="s">
        <v>115</v>
      </c>
      <c r="E95" s="40"/>
      <c r="F95" s="54">
        <v>50000</v>
      </c>
      <c r="G95" s="54">
        <f t="shared" si="7"/>
        <v>50000</v>
      </c>
    </row>
    <row r="96" spans="1:7" ht="51.75">
      <c r="A96" s="60"/>
      <c r="B96" s="91" t="s">
        <v>130</v>
      </c>
      <c r="C96" s="90" t="s">
        <v>92</v>
      </c>
      <c r="D96" s="90" t="s">
        <v>115</v>
      </c>
      <c r="E96" s="40"/>
      <c r="F96" s="53">
        <v>1000000</v>
      </c>
      <c r="G96" s="54">
        <f t="shared" si="7"/>
        <v>1000000</v>
      </c>
    </row>
    <row r="97" spans="1:7" ht="32.25" customHeight="1">
      <c r="A97" s="92"/>
      <c r="B97" s="91" t="s">
        <v>145</v>
      </c>
      <c r="C97" s="90" t="s">
        <v>92</v>
      </c>
      <c r="D97" s="90" t="s">
        <v>115</v>
      </c>
      <c r="E97" s="40"/>
      <c r="F97" s="40">
        <v>8021.39</v>
      </c>
      <c r="G97" s="41">
        <f t="shared" si="7"/>
        <v>8021.39</v>
      </c>
    </row>
    <row r="98" spans="1:7" ht="15.75">
      <c r="A98" s="60">
        <v>4</v>
      </c>
      <c r="B98" s="77" t="s">
        <v>31</v>
      </c>
      <c r="C98" s="59"/>
      <c r="D98" s="59"/>
      <c r="E98" s="40"/>
      <c r="F98" s="41"/>
      <c r="G98" s="41"/>
    </row>
    <row r="99" spans="1:7" ht="26.25">
      <c r="A99" s="60"/>
      <c r="B99" s="65" t="s">
        <v>131</v>
      </c>
      <c r="C99" s="57" t="s">
        <v>92</v>
      </c>
      <c r="D99" s="57" t="s">
        <v>115</v>
      </c>
      <c r="E99" s="53"/>
      <c r="F99" s="54">
        <f>F83</f>
        <v>5000000</v>
      </c>
      <c r="G99" s="54">
        <f t="shared" ref="G99" si="8">E99+F99</f>
        <v>5000000</v>
      </c>
    </row>
    <row r="100" spans="1:7" ht="30" customHeight="1">
      <c r="A100" s="92"/>
      <c r="B100" s="292" t="s">
        <v>146</v>
      </c>
      <c r="C100" s="292"/>
      <c r="D100" s="292"/>
      <c r="E100" s="53"/>
      <c r="F100" s="54"/>
      <c r="G100" s="54"/>
    </row>
    <row r="101" spans="1:7" ht="15.75">
      <c r="A101" s="92">
        <v>1</v>
      </c>
      <c r="B101" s="77" t="s">
        <v>28</v>
      </c>
      <c r="C101" s="57"/>
      <c r="D101" s="57"/>
      <c r="E101" s="53"/>
      <c r="F101" s="54"/>
      <c r="G101" s="54"/>
    </row>
    <row r="102" spans="1:7" ht="46.5" customHeight="1">
      <c r="A102" s="92"/>
      <c r="B102" s="111" t="s">
        <v>161</v>
      </c>
      <c r="C102" s="57" t="s">
        <v>92</v>
      </c>
      <c r="D102" s="112" t="s">
        <v>147</v>
      </c>
      <c r="E102" s="53"/>
      <c r="F102" s="54">
        <v>250000</v>
      </c>
      <c r="G102" s="54">
        <f>F102</f>
        <v>250000</v>
      </c>
    </row>
    <row r="103" spans="1:7" ht="34.5" customHeight="1">
      <c r="A103" s="92"/>
      <c r="B103" s="69" t="s">
        <v>148</v>
      </c>
      <c r="C103" s="95" t="s">
        <v>158</v>
      </c>
      <c r="D103" s="57" t="s">
        <v>151</v>
      </c>
      <c r="E103" s="53"/>
      <c r="F103" s="56">
        <v>111.1</v>
      </c>
      <c r="G103" s="56">
        <f>F103</f>
        <v>111.1</v>
      </c>
    </row>
    <row r="104" spans="1:7" ht="33.75" customHeight="1">
      <c r="A104" s="92"/>
      <c r="B104" s="69" t="s">
        <v>149</v>
      </c>
      <c r="C104" s="96" t="s">
        <v>150</v>
      </c>
      <c r="D104" s="57" t="s">
        <v>151</v>
      </c>
      <c r="E104" s="53"/>
      <c r="F104" s="56">
        <v>100.2</v>
      </c>
      <c r="G104" s="56">
        <f>F104</f>
        <v>100.2</v>
      </c>
    </row>
    <row r="105" spans="1:7" ht="15.75">
      <c r="A105" s="92">
        <v>2</v>
      </c>
      <c r="B105" s="77" t="s">
        <v>29</v>
      </c>
      <c r="C105" s="57"/>
      <c r="D105" s="57"/>
      <c r="E105" s="53"/>
      <c r="F105" s="54"/>
      <c r="G105" s="54"/>
    </row>
    <row r="106" spans="1:7" ht="66.75" customHeight="1">
      <c r="A106" s="92"/>
      <c r="B106" s="110" t="s">
        <v>159</v>
      </c>
      <c r="C106" s="96" t="s">
        <v>99</v>
      </c>
      <c r="D106" s="57" t="s">
        <v>152</v>
      </c>
      <c r="E106" s="53"/>
      <c r="F106" s="54">
        <v>550</v>
      </c>
      <c r="G106" s="54">
        <f>F106</f>
        <v>550</v>
      </c>
    </row>
    <row r="107" spans="1:7" ht="15.75">
      <c r="A107" s="92">
        <v>3</v>
      </c>
      <c r="B107" s="77" t="s">
        <v>30</v>
      </c>
      <c r="C107" s="57"/>
      <c r="D107" s="57"/>
      <c r="E107" s="53"/>
      <c r="F107" s="54"/>
      <c r="G107" s="54"/>
    </row>
    <row r="108" spans="1:7" ht="61.5" customHeight="1">
      <c r="A108" s="92"/>
      <c r="B108" s="69" t="s">
        <v>160</v>
      </c>
      <c r="C108" s="57" t="s">
        <v>96</v>
      </c>
      <c r="D108" s="57" t="s">
        <v>154</v>
      </c>
      <c r="E108" s="53"/>
      <c r="F108" s="54">
        <f>F102/F106</f>
        <v>454.54545454545456</v>
      </c>
      <c r="G108" s="54">
        <f>F108</f>
        <v>454.54545454545456</v>
      </c>
    </row>
    <row r="109" spans="1:7" ht="15.75">
      <c r="A109" s="92">
        <v>4</v>
      </c>
      <c r="B109" s="77" t="s">
        <v>31</v>
      </c>
      <c r="C109" s="57"/>
      <c r="D109" s="57"/>
      <c r="E109" s="53"/>
      <c r="F109" s="54"/>
      <c r="G109" s="54"/>
    </row>
    <row r="110" spans="1:7" ht="37.5" customHeight="1">
      <c r="A110" s="92"/>
      <c r="B110" s="69" t="s">
        <v>153</v>
      </c>
      <c r="C110" s="57" t="s">
        <v>155</v>
      </c>
      <c r="D110" s="57" t="s">
        <v>154</v>
      </c>
      <c r="E110" s="53"/>
      <c r="F110" s="41">
        <v>0.49</v>
      </c>
      <c r="G110" s="41">
        <f>F110</f>
        <v>0.49</v>
      </c>
    </row>
    <row r="111" spans="1:7" ht="21" customHeight="1">
      <c r="A111" s="70"/>
      <c r="B111" s="71"/>
      <c r="C111" s="94"/>
      <c r="D111" s="94"/>
      <c r="E111" s="72"/>
      <c r="F111" s="73"/>
      <c r="G111" s="73"/>
    </row>
    <row r="112" spans="1:7" ht="15.75">
      <c r="A112" s="70"/>
      <c r="B112" s="71"/>
      <c r="C112" s="94"/>
      <c r="D112" s="94"/>
      <c r="E112" s="72"/>
      <c r="F112" s="73"/>
      <c r="G112" s="73"/>
    </row>
    <row r="113" spans="1:7" ht="15.75" hidden="1" customHeight="1">
      <c r="A113" s="284" t="s">
        <v>93</v>
      </c>
      <c r="B113" s="284"/>
      <c r="C113" s="284"/>
      <c r="D113" s="22"/>
    </row>
    <row r="114" spans="1:7" ht="17.25" hidden="1" customHeight="1">
      <c r="A114" s="284"/>
      <c r="B114" s="284"/>
      <c r="C114" s="284"/>
      <c r="D114" s="21"/>
      <c r="E114" s="5"/>
      <c r="F114" s="281" t="s">
        <v>94</v>
      </c>
      <c r="G114" s="281"/>
    </row>
    <row r="115" spans="1:7" ht="15.75" hidden="1">
      <c r="A115" s="3"/>
      <c r="B115" s="20"/>
      <c r="D115" s="17" t="s">
        <v>32</v>
      </c>
      <c r="F115" s="260" t="s">
        <v>54</v>
      </c>
      <c r="G115" s="260"/>
    </row>
    <row r="116" spans="1:7" ht="15.75" hidden="1" customHeight="1">
      <c r="A116" s="3"/>
      <c r="B116" s="48"/>
      <c r="D116" s="49"/>
      <c r="F116" s="51"/>
      <c r="G116" s="51"/>
    </row>
    <row r="117" spans="1:7" ht="15.75" hidden="1" customHeight="1">
      <c r="A117" s="270" t="s">
        <v>33</v>
      </c>
      <c r="B117" s="270"/>
      <c r="C117" s="20"/>
      <c r="D117" s="20"/>
    </row>
    <row r="118" spans="1:7" ht="15.75" hidden="1" customHeight="1">
      <c r="A118" s="47"/>
      <c r="B118" s="47"/>
      <c r="C118" s="48"/>
      <c r="D118" s="48"/>
    </row>
    <row r="119" spans="1:7" ht="15.75" hidden="1">
      <c r="A119" s="286" t="s">
        <v>95</v>
      </c>
      <c r="B119" s="286"/>
      <c r="C119" s="286"/>
      <c r="D119" s="20"/>
    </row>
    <row r="120" spans="1:7" ht="36" hidden="1" customHeight="1">
      <c r="A120" s="280" t="s">
        <v>138</v>
      </c>
      <c r="B120" s="270"/>
      <c r="C120" s="270"/>
      <c r="D120" s="87"/>
      <c r="E120" s="5"/>
      <c r="F120" s="281" t="s">
        <v>139</v>
      </c>
      <c r="G120" s="281"/>
    </row>
    <row r="121" spans="1:7" ht="15.75" hidden="1">
      <c r="B121" s="20"/>
      <c r="C121" s="20"/>
      <c r="D121" s="17" t="s">
        <v>32</v>
      </c>
      <c r="F121" s="260" t="s">
        <v>54</v>
      </c>
      <c r="G121" s="260"/>
    </row>
    <row r="122" spans="1:7" hidden="1">
      <c r="A122" s="10" t="s">
        <v>52</v>
      </c>
    </row>
    <row r="123" spans="1:7" hidden="1">
      <c r="A123" s="11" t="s">
        <v>53</v>
      </c>
    </row>
  </sheetData>
  <mergeCells count="46">
    <mergeCell ref="A17:C17"/>
    <mergeCell ref="D17:E17"/>
    <mergeCell ref="A19:C19"/>
    <mergeCell ref="D19:E19"/>
    <mergeCell ref="E20:F20"/>
    <mergeCell ref="B34:G34"/>
    <mergeCell ref="B81:D81"/>
    <mergeCell ref="B58:D58"/>
    <mergeCell ref="C30:G30"/>
    <mergeCell ref="B24:G24"/>
    <mergeCell ref="A117:B117"/>
    <mergeCell ref="A120:C120"/>
    <mergeCell ref="F120:G120"/>
    <mergeCell ref="F121:G121"/>
    <mergeCell ref="A45:B45"/>
    <mergeCell ref="B47:G47"/>
    <mergeCell ref="B54:G54"/>
    <mergeCell ref="A113:C114"/>
    <mergeCell ref="F114:G114"/>
    <mergeCell ref="A52:B52"/>
    <mergeCell ref="A119:C119"/>
    <mergeCell ref="B59:D59"/>
    <mergeCell ref="B72:C72"/>
    <mergeCell ref="F115:G115"/>
    <mergeCell ref="B100:D100"/>
    <mergeCell ref="F1:G3"/>
    <mergeCell ref="E5:G5"/>
    <mergeCell ref="E6:G6"/>
    <mergeCell ref="E7:G7"/>
    <mergeCell ref="E8:G8"/>
    <mergeCell ref="E9:G9"/>
    <mergeCell ref="B28:G28"/>
    <mergeCell ref="E21:F21"/>
    <mergeCell ref="B40:D40"/>
    <mergeCell ref="E36:E37"/>
    <mergeCell ref="E10:G10"/>
    <mergeCell ref="A12:G12"/>
    <mergeCell ref="A13:G13"/>
    <mergeCell ref="D16:F16"/>
    <mergeCell ref="D18:F18"/>
    <mergeCell ref="B22:G22"/>
    <mergeCell ref="B23:G23"/>
    <mergeCell ref="B25:G25"/>
    <mergeCell ref="B27:G27"/>
    <mergeCell ref="B31:G31"/>
    <mergeCell ref="B33:G33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topLeftCell="A36" zoomScale="90" zoomScaleNormal="90" workbookViewId="0">
      <selection activeCell="B55" sqref="B55"/>
    </sheetView>
  </sheetViews>
  <sheetFormatPr defaultColWidth="21.625" defaultRowHeight="15"/>
  <cols>
    <col min="1" max="1" width="6.625" style="2" customWidth="1"/>
    <col min="2" max="2" width="26" style="2" customWidth="1"/>
    <col min="3" max="3" width="17.25" style="2" customWidth="1"/>
    <col min="4" max="16384" width="21.625" style="2"/>
  </cols>
  <sheetData>
    <row r="1" spans="1:7">
      <c r="F1" s="276" t="s">
        <v>74</v>
      </c>
      <c r="G1" s="277"/>
    </row>
    <row r="2" spans="1:7">
      <c r="F2" s="277"/>
      <c r="G2" s="277"/>
    </row>
    <row r="3" spans="1:7" ht="32.25" customHeight="1">
      <c r="F3" s="277"/>
      <c r="G3" s="277"/>
    </row>
    <row r="4" spans="1:7" ht="15.75">
      <c r="A4" s="107"/>
      <c r="E4" s="107" t="s">
        <v>0</v>
      </c>
    </row>
    <row r="5" spans="1:7" ht="15.75">
      <c r="A5" s="107"/>
      <c r="E5" s="278" t="s">
        <v>1</v>
      </c>
      <c r="F5" s="278"/>
      <c r="G5" s="278"/>
    </row>
    <row r="6" spans="1:7" ht="15.75">
      <c r="A6" s="107"/>
      <c r="B6" s="107"/>
      <c r="E6" s="279" t="s">
        <v>88</v>
      </c>
      <c r="F6" s="279"/>
      <c r="G6" s="279"/>
    </row>
    <row r="7" spans="1:7" ht="15" customHeight="1">
      <c r="A7" s="107"/>
      <c r="E7" s="260" t="s">
        <v>2</v>
      </c>
      <c r="F7" s="260"/>
      <c r="G7" s="260"/>
    </row>
    <row r="8" spans="1:7" ht="9.75" customHeight="1">
      <c r="A8" s="107"/>
      <c r="B8" s="107"/>
      <c r="E8" s="279"/>
      <c r="F8" s="279"/>
      <c r="G8" s="279"/>
    </row>
    <row r="9" spans="1:7" ht="9" customHeight="1">
      <c r="A9" s="107"/>
      <c r="E9" s="260"/>
      <c r="F9" s="260"/>
      <c r="G9" s="260"/>
    </row>
    <row r="10" spans="1:7" ht="15.75">
      <c r="A10" s="107"/>
      <c r="E10" s="270" t="s">
        <v>162</v>
      </c>
      <c r="F10" s="270"/>
      <c r="G10" s="270"/>
    </row>
    <row r="11" spans="1:7" ht="12" customHeight="1"/>
    <row r="12" spans="1:7" ht="15.75">
      <c r="A12" s="271" t="s">
        <v>3</v>
      </c>
      <c r="B12" s="271"/>
      <c r="C12" s="271"/>
      <c r="D12" s="271"/>
      <c r="E12" s="271"/>
      <c r="F12" s="271"/>
      <c r="G12" s="271"/>
    </row>
    <row r="13" spans="1:7" ht="15.75">
      <c r="A13" s="271" t="s">
        <v>85</v>
      </c>
      <c r="B13" s="271"/>
      <c r="C13" s="271"/>
      <c r="D13" s="271"/>
      <c r="E13" s="271"/>
      <c r="F13" s="271"/>
      <c r="G13" s="271"/>
    </row>
    <row r="14" spans="1:7" ht="9.75" customHeight="1"/>
    <row r="15" spans="1:7" ht="9" customHeight="1"/>
    <row r="16" spans="1:7" ht="15" customHeight="1">
      <c r="A16" s="25" t="s">
        <v>75</v>
      </c>
      <c r="B16" s="37">
        <v>31</v>
      </c>
      <c r="C16" s="37"/>
      <c r="D16" s="272" t="s">
        <v>87</v>
      </c>
      <c r="E16" s="272"/>
      <c r="F16" s="272"/>
      <c r="G16" s="99">
        <v>31692820</v>
      </c>
    </row>
    <row r="17" spans="1:7" ht="28.5" customHeight="1">
      <c r="A17" s="264" t="s">
        <v>83</v>
      </c>
      <c r="B17" s="264"/>
      <c r="C17" s="264"/>
      <c r="D17" s="297" t="s">
        <v>2</v>
      </c>
      <c r="E17" s="297"/>
      <c r="F17" s="26" t="s">
        <v>86</v>
      </c>
      <c r="G17" s="105" t="s">
        <v>76</v>
      </c>
    </row>
    <row r="18" spans="1:7" ht="19.5" customHeight="1">
      <c r="A18" s="27" t="s">
        <v>77</v>
      </c>
      <c r="B18" s="27">
        <v>311</v>
      </c>
      <c r="C18" s="27"/>
      <c r="D18" s="273" t="s">
        <v>88</v>
      </c>
      <c r="E18" s="273"/>
      <c r="F18" s="273"/>
      <c r="G18" s="99">
        <v>31692820</v>
      </c>
    </row>
    <row r="19" spans="1:7" ht="23.25" customHeight="1">
      <c r="A19" s="264" t="s">
        <v>79</v>
      </c>
      <c r="B19" s="264"/>
      <c r="C19" s="264"/>
      <c r="D19" s="298" t="s">
        <v>34</v>
      </c>
      <c r="E19" s="298"/>
      <c r="F19" s="26"/>
      <c r="G19" s="105" t="s">
        <v>76</v>
      </c>
    </row>
    <row r="20" spans="1:7" ht="28.5" customHeight="1">
      <c r="A20" s="28" t="s">
        <v>78</v>
      </c>
      <c r="B20" s="38">
        <v>3117670</v>
      </c>
      <c r="C20" s="38">
        <v>3117670</v>
      </c>
      <c r="D20" s="104" t="s">
        <v>97</v>
      </c>
      <c r="E20" s="299" t="s">
        <v>100</v>
      </c>
      <c r="F20" s="299"/>
      <c r="G20" s="39" t="s">
        <v>89</v>
      </c>
    </row>
    <row r="21" spans="1:7" ht="47.25" customHeight="1">
      <c r="B21" s="29" t="s">
        <v>79</v>
      </c>
      <c r="C21" s="75" t="s">
        <v>80</v>
      </c>
      <c r="D21" s="26" t="s">
        <v>81</v>
      </c>
      <c r="E21" s="264" t="s">
        <v>84</v>
      </c>
      <c r="F21" s="264"/>
      <c r="G21" s="97" t="s">
        <v>82</v>
      </c>
    </row>
    <row r="22" spans="1:7" ht="40.5" customHeight="1">
      <c r="A22" s="52" t="s">
        <v>8</v>
      </c>
      <c r="B22" s="270" t="s">
        <v>163</v>
      </c>
      <c r="C22" s="270"/>
      <c r="D22" s="270"/>
      <c r="E22" s="270"/>
      <c r="F22" s="270"/>
      <c r="G22" s="270"/>
    </row>
    <row r="23" spans="1:7" ht="96" customHeight="1">
      <c r="A23" s="52" t="s">
        <v>9</v>
      </c>
      <c r="B23" s="274" t="s">
        <v>164</v>
      </c>
      <c r="C23" s="274"/>
      <c r="D23" s="274"/>
      <c r="E23" s="274"/>
      <c r="F23" s="274"/>
      <c r="G23" s="274"/>
    </row>
    <row r="24" spans="1:7" ht="3.75" customHeight="1">
      <c r="B24" s="296"/>
      <c r="C24" s="296"/>
      <c r="D24" s="296"/>
      <c r="E24" s="296"/>
      <c r="F24" s="296"/>
      <c r="G24" s="296"/>
    </row>
    <row r="25" spans="1:7" ht="29.25" customHeight="1">
      <c r="A25" s="108" t="s">
        <v>10</v>
      </c>
      <c r="B25" s="270" t="s">
        <v>47</v>
      </c>
      <c r="C25" s="270"/>
      <c r="D25" s="270"/>
      <c r="E25" s="270"/>
      <c r="F25" s="270"/>
      <c r="G25" s="270"/>
    </row>
    <row r="26" spans="1:7" ht="9" customHeight="1">
      <c r="A26" s="1"/>
    </row>
    <row r="27" spans="1:7" ht="15.75">
      <c r="A27" s="100" t="s">
        <v>12</v>
      </c>
      <c r="B27" s="275" t="s">
        <v>48</v>
      </c>
      <c r="C27" s="275"/>
      <c r="D27" s="275"/>
      <c r="E27" s="275"/>
      <c r="F27" s="275"/>
      <c r="G27" s="275"/>
    </row>
    <row r="28" spans="1:7" ht="24" customHeight="1">
      <c r="A28" s="100">
        <v>1</v>
      </c>
      <c r="B28" s="261" t="s">
        <v>101</v>
      </c>
      <c r="C28" s="262"/>
      <c r="D28" s="262"/>
      <c r="E28" s="262"/>
      <c r="F28" s="262"/>
      <c r="G28" s="263"/>
    </row>
    <row r="29" spans="1:7" ht="15.75">
      <c r="A29" s="1"/>
    </row>
    <row r="30" spans="1:7" ht="23.25" customHeight="1">
      <c r="A30" s="62" t="s">
        <v>11</v>
      </c>
      <c r="B30" s="58" t="s">
        <v>90</v>
      </c>
      <c r="C30" s="294" t="s">
        <v>102</v>
      </c>
      <c r="D30" s="295"/>
      <c r="E30" s="295"/>
      <c r="F30" s="295"/>
      <c r="G30" s="295"/>
    </row>
    <row r="31" spans="1:7" ht="18.75" customHeight="1">
      <c r="A31" s="108" t="s">
        <v>14</v>
      </c>
      <c r="B31" s="270" t="s">
        <v>49</v>
      </c>
      <c r="C31" s="270"/>
      <c r="D31" s="270"/>
      <c r="E31" s="270"/>
      <c r="F31" s="270"/>
      <c r="G31" s="270"/>
    </row>
    <row r="32" spans="1:7" ht="9" customHeight="1">
      <c r="A32" s="108"/>
      <c r="B32" s="98"/>
      <c r="C32" s="98"/>
      <c r="D32" s="98"/>
      <c r="E32" s="98"/>
      <c r="F32" s="98"/>
      <c r="G32" s="98"/>
    </row>
    <row r="33" spans="1:7" ht="15.75">
      <c r="A33" s="100" t="s">
        <v>12</v>
      </c>
      <c r="B33" s="275" t="s">
        <v>13</v>
      </c>
      <c r="C33" s="275"/>
      <c r="D33" s="275"/>
      <c r="E33" s="275"/>
      <c r="F33" s="275"/>
      <c r="G33" s="275"/>
    </row>
    <row r="34" spans="1:7" ht="20.25" customHeight="1">
      <c r="A34" s="100">
        <v>1</v>
      </c>
      <c r="B34" s="293" t="s">
        <v>103</v>
      </c>
      <c r="C34" s="293"/>
      <c r="D34" s="293"/>
      <c r="E34" s="293"/>
      <c r="F34" s="293"/>
      <c r="G34" s="293"/>
    </row>
    <row r="35" spans="1:7" ht="12.75" customHeight="1">
      <c r="A35" s="108"/>
      <c r="B35" s="98"/>
      <c r="C35" s="98"/>
      <c r="D35" s="98"/>
      <c r="E35" s="98"/>
      <c r="F35" s="98"/>
      <c r="G35" s="98"/>
    </row>
    <row r="36" spans="1:7" ht="15.75">
      <c r="A36" s="108" t="s">
        <v>20</v>
      </c>
      <c r="B36" s="9" t="s">
        <v>16</v>
      </c>
      <c r="C36" s="98"/>
      <c r="D36" s="98"/>
      <c r="E36" s="268" t="s">
        <v>50</v>
      </c>
      <c r="F36" s="98"/>
      <c r="G36" s="98"/>
    </row>
    <row r="37" spans="1:7" ht="8.25" customHeight="1">
      <c r="A37" s="1"/>
      <c r="E37" s="269"/>
    </row>
    <row r="38" spans="1:7" ht="25.5">
      <c r="A38" s="100" t="s">
        <v>12</v>
      </c>
      <c r="B38" s="74" t="s">
        <v>16</v>
      </c>
      <c r="C38" s="100" t="s">
        <v>17</v>
      </c>
      <c r="D38" s="100" t="s">
        <v>18</v>
      </c>
      <c r="E38" s="100" t="s">
        <v>19</v>
      </c>
    </row>
    <row r="39" spans="1:7" ht="15.75">
      <c r="A39" s="100">
        <v>1</v>
      </c>
      <c r="B39" s="100">
        <v>2</v>
      </c>
      <c r="C39" s="100">
        <v>3</v>
      </c>
      <c r="D39" s="100">
        <v>4</v>
      </c>
      <c r="E39" s="100">
        <v>5</v>
      </c>
    </row>
    <row r="40" spans="1:7" ht="15.75">
      <c r="A40" s="100"/>
      <c r="B40" s="265" t="s">
        <v>104</v>
      </c>
      <c r="C40" s="266"/>
      <c r="D40" s="267"/>
      <c r="E40" s="100"/>
    </row>
    <row r="41" spans="1:7" ht="42.75" customHeight="1">
      <c r="A41" s="59">
        <v>1</v>
      </c>
      <c r="B41" s="78" t="s">
        <v>105</v>
      </c>
      <c r="C41" s="40"/>
      <c r="D41" s="41">
        <v>1000000</v>
      </c>
      <c r="E41" s="41">
        <f>C41+D41</f>
        <v>1000000</v>
      </c>
    </row>
    <row r="42" spans="1:7" ht="39.75" customHeight="1">
      <c r="A42" s="59">
        <v>2</v>
      </c>
      <c r="B42" s="79" t="s">
        <v>106</v>
      </c>
      <c r="C42" s="66"/>
      <c r="D42" s="67">
        <v>300000</v>
      </c>
      <c r="E42" s="67">
        <f>D42+C42</f>
        <v>300000</v>
      </c>
    </row>
    <row r="43" spans="1:7" ht="33.75" customHeight="1">
      <c r="A43" s="59">
        <v>3</v>
      </c>
      <c r="B43" s="80" t="s">
        <v>107</v>
      </c>
      <c r="C43" s="66"/>
      <c r="D43" s="67">
        <v>3500000</v>
      </c>
      <c r="E43" s="67">
        <f>D43+C43</f>
        <v>3500000</v>
      </c>
    </row>
    <row r="44" spans="1:7" ht="15.75" customHeight="1">
      <c r="A44" s="282" t="s">
        <v>19</v>
      </c>
      <c r="B44" s="283"/>
      <c r="C44" s="44"/>
      <c r="D44" s="44">
        <f>SUM(D41:D43)</f>
        <v>4800000</v>
      </c>
      <c r="E44" s="44">
        <f>C44+D44</f>
        <v>4800000</v>
      </c>
    </row>
    <row r="45" spans="1:7" ht="8.25" customHeight="1">
      <c r="A45" s="1"/>
    </row>
    <row r="46" spans="1:7" ht="18.75" customHeight="1">
      <c r="A46" s="1" t="s">
        <v>23</v>
      </c>
      <c r="B46" s="270" t="s">
        <v>21</v>
      </c>
      <c r="C46" s="270"/>
      <c r="D46" s="270"/>
      <c r="E46" s="270"/>
      <c r="F46" s="270"/>
      <c r="G46" s="270"/>
    </row>
    <row r="47" spans="1:7" ht="18.75" customHeight="1">
      <c r="A47" s="1"/>
      <c r="E47" s="76" t="s">
        <v>15</v>
      </c>
    </row>
    <row r="48" spans="1:7" ht="25.5">
      <c r="A48" s="100" t="s">
        <v>12</v>
      </c>
      <c r="B48" s="74" t="s">
        <v>22</v>
      </c>
      <c r="C48" s="100" t="s">
        <v>17</v>
      </c>
      <c r="D48" s="100" t="s">
        <v>18</v>
      </c>
      <c r="E48" s="100" t="s">
        <v>19</v>
      </c>
    </row>
    <row r="49" spans="1:7" ht="15.75">
      <c r="A49" s="100">
        <v>1</v>
      </c>
      <c r="B49" s="100">
        <v>2</v>
      </c>
      <c r="C49" s="100">
        <v>3</v>
      </c>
      <c r="D49" s="100">
        <v>4</v>
      </c>
      <c r="E49" s="100">
        <v>5</v>
      </c>
    </row>
    <row r="50" spans="1:7" ht="15.75">
      <c r="A50" s="100"/>
      <c r="B50" s="63"/>
      <c r="C50" s="56"/>
      <c r="D50" s="100"/>
      <c r="E50" s="56"/>
    </row>
    <row r="51" spans="1:7" ht="15.75">
      <c r="A51" s="285" t="s">
        <v>19</v>
      </c>
      <c r="B51" s="285"/>
      <c r="C51" s="61"/>
      <c r="D51" s="61"/>
      <c r="E51" s="61"/>
    </row>
    <row r="52" spans="1:7" ht="6" customHeight="1">
      <c r="A52" s="1"/>
    </row>
    <row r="53" spans="1:7" ht="15.75">
      <c r="A53" s="108" t="s">
        <v>51</v>
      </c>
      <c r="B53" s="270" t="s">
        <v>24</v>
      </c>
      <c r="C53" s="270"/>
      <c r="D53" s="270"/>
      <c r="E53" s="270"/>
      <c r="F53" s="270"/>
      <c r="G53" s="270"/>
    </row>
    <row r="54" spans="1:7" ht="15.75">
      <c r="A54" s="1"/>
    </row>
    <row r="55" spans="1:7" ht="46.5" customHeight="1">
      <c r="A55" s="100" t="s">
        <v>12</v>
      </c>
      <c r="B55" s="100" t="s">
        <v>25</v>
      </c>
      <c r="C55" s="100" t="s">
        <v>26</v>
      </c>
      <c r="D55" s="100" t="s">
        <v>27</v>
      </c>
      <c r="E55" s="100" t="s">
        <v>17</v>
      </c>
      <c r="F55" s="100" t="s">
        <v>18</v>
      </c>
      <c r="G55" s="100" t="s">
        <v>19</v>
      </c>
    </row>
    <row r="56" spans="1:7" ht="15.75">
      <c r="A56" s="100">
        <v>1</v>
      </c>
      <c r="B56" s="100">
        <v>2</v>
      </c>
      <c r="C56" s="100">
        <v>3</v>
      </c>
      <c r="D56" s="100">
        <v>4</v>
      </c>
      <c r="E56" s="100">
        <v>5</v>
      </c>
      <c r="F56" s="100">
        <v>6</v>
      </c>
      <c r="G56" s="100">
        <v>7</v>
      </c>
    </row>
    <row r="57" spans="1:7" ht="45" customHeight="1">
      <c r="A57" s="100"/>
      <c r="B57" s="265" t="s">
        <v>104</v>
      </c>
      <c r="C57" s="266"/>
      <c r="D57" s="267"/>
      <c r="E57" s="100"/>
      <c r="F57" s="100"/>
      <c r="G57" s="100"/>
    </row>
    <row r="58" spans="1:7" ht="24.75" customHeight="1">
      <c r="A58" s="100"/>
      <c r="B58" s="287" t="s">
        <v>108</v>
      </c>
      <c r="C58" s="288"/>
      <c r="D58" s="289"/>
      <c r="E58" s="100"/>
      <c r="F58" s="100"/>
      <c r="G58" s="100"/>
    </row>
    <row r="59" spans="1:7" ht="15.75">
      <c r="A59" s="102">
        <v>1</v>
      </c>
      <c r="B59" s="42" t="s">
        <v>28</v>
      </c>
      <c r="C59" s="43" t="s">
        <v>86</v>
      </c>
      <c r="D59" s="43" t="s">
        <v>86</v>
      </c>
      <c r="E59" s="100"/>
      <c r="F59" s="100"/>
      <c r="G59" s="100"/>
    </row>
    <row r="60" spans="1:7" ht="48" customHeight="1">
      <c r="A60" s="102"/>
      <c r="B60" s="65" t="s">
        <v>109</v>
      </c>
      <c r="C60" s="59" t="s">
        <v>96</v>
      </c>
      <c r="D60" s="113" t="s">
        <v>98</v>
      </c>
      <c r="E60" s="55"/>
      <c r="F60" s="55">
        <f>F67*F62+F63*F68+F64*F69+F65*F70</f>
        <v>1000000</v>
      </c>
      <c r="G60" s="56">
        <f>E60+F60</f>
        <v>1000000</v>
      </c>
    </row>
    <row r="61" spans="1:7" ht="15.75">
      <c r="A61" s="102">
        <v>2</v>
      </c>
      <c r="B61" s="114" t="s">
        <v>29</v>
      </c>
      <c r="C61" s="115" t="s">
        <v>86</v>
      </c>
      <c r="D61" s="116" t="s">
        <v>86</v>
      </c>
      <c r="E61" s="40" t="s">
        <v>86</v>
      </c>
      <c r="F61" s="41"/>
      <c r="G61" s="41"/>
    </row>
    <row r="62" spans="1:7" ht="25.5">
      <c r="A62" s="102"/>
      <c r="B62" s="69" t="s">
        <v>113</v>
      </c>
      <c r="C62" s="68" t="s">
        <v>92</v>
      </c>
      <c r="D62" s="113" t="s">
        <v>98</v>
      </c>
      <c r="E62" s="40"/>
      <c r="F62" s="82">
        <v>2</v>
      </c>
      <c r="G62" s="82">
        <f>F62</f>
        <v>2</v>
      </c>
    </row>
    <row r="63" spans="1:7" ht="26.25">
      <c r="A63" s="102"/>
      <c r="B63" s="65" t="s">
        <v>111</v>
      </c>
      <c r="C63" s="57" t="s">
        <v>91</v>
      </c>
      <c r="D63" s="81" t="s">
        <v>110</v>
      </c>
      <c r="E63" s="40"/>
      <c r="F63" s="82">
        <v>1</v>
      </c>
      <c r="G63" s="82">
        <f t="shared" ref="G63:G65" si="0">F63</f>
        <v>1</v>
      </c>
    </row>
    <row r="64" spans="1:7" ht="39">
      <c r="A64" s="102"/>
      <c r="B64" s="65" t="s">
        <v>112</v>
      </c>
      <c r="C64" s="57" t="s">
        <v>91</v>
      </c>
      <c r="D64" s="81" t="s">
        <v>110</v>
      </c>
      <c r="E64" s="40"/>
      <c r="F64" s="82">
        <v>3</v>
      </c>
      <c r="G64" s="82">
        <f t="shared" si="0"/>
        <v>3</v>
      </c>
    </row>
    <row r="65" spans="1:7" ht="27.75" customHeight="1">
      <c r="A65" s="102"/>
      <c r="B65" s="65" t="s">
        <v>165</v>
      </c>
      <c r="C65" s="57" t="s">
        <v>91</v>
      </c>
      <c r="D65" s="81" t="s">
        <v>110</v>
      </c>
      <c r="E65" s="117"/>
      <c r="F65" s="82">
        <v>1</v>
      </c>
      <c r="G65" s="82">
        <f t="shared" si="0"/>
        <v>1</v>
      </c>
    </row>
    <row r="66" spans="1:7" ht="15.75">
      <c r="A66" s="102">
        <v>3</v>
      </c>
      <c r="B66" s="77" t="s">
        <v>30</v>
      </c>
      <c r="C66" s="59"/>
      <c r="D66" s="59"/>
      <c r="E66" s="118"/>
      <c r="F66" s="41"/>
      <c r="G66" s="41"/>
    </row>
    <row r="67" spans="1:7" ht="25.5">
      <c r="A67" s="102"/>
      <c r="B67" s="69" t="s">
        <v>113</v>
      </c>
      <c r="C67" s="57" t="s">
        <v>92</v>
      </c>
      <c r="D67" s="113" t="s">
        <v>98</v>
      </c>
      <c r="E67" s="118"/>
      <c r="F67" s="41">
        <v>235000</v>
      </c>
      <c r="G67" s="54">
        <f t="shared" ref="G67:G72" si="1">E67+F67</f>
        <v>235000</v>
      </c>
    </row>
    <row r="68" spans="1:7" ht="25.5">
      <c r="A68" s="102"/>
      <c r="B68" s="69" t="s">
        <v>114</v>
      </c>
      <c r="C68" s="57" t="s">
        <v>92</v>
      </c>
      <c r="D68" s="113" t="s">
        <v>115</v>
      </c>
      <c r="E68" s="118"/>
      <c r="F68" s="41">
        <v>180000</v>
      </c>
      <c r="G68" s="54">
        <f t="shared" si="1"/>
        <v>180000</v>
      </c>
    </row>
    <row r="69" spans="1:7" ht="25.5">
      <c r="A69" s="102"/>
      <c r="B69" s="69" t="s">
        <v>116</v>
      </c>
      <c r="C69" s="57" t="s">
        <v>92</v>
      </c>
      <c r="D69" s="113" t="s">
        <v>115</v>
      </c>
      <c r="E69" s="118"/>
      <c r="F69" s="41">
        <v>50000</v>
      </c>
      <c r="G69" s="54">
        <f t="shared" si="1"/>
        <v>50000</v>
      </c>
    </row>
    <row r="70" spans="1:7" ht="30.75" customHeight="1">
      <c r="A70" s="102"/>
      <c r="B70" s="69" t="s">
        <v>166</v>
      </c>
      <c r="C70" s="57" t="s">
        <v>92</v>
      </c>
      <c r="D70" s="81" t="s">
        <v>115</v>
      </c>
      <c r="E70" s="119"/>
      <c r="F70" s="54">
        <v>200000</v>
      </c>
      <c r="G70" s="54">
        <f t="shared" si="1"/>
        <v>200000</v>
      </c>
    </row>
    <row r="71" spans="1:7" ht="15.75">
      <c r="A71" s="102">
        <v>4</v>
      </c>
      <c r="B71" s="77" t="s">
        <v>31</v>
      </c>
      <c r="C71" s="59"/>
      <c r="D71" s="59"/>
      <c r="E71" s="40"/>
      <c r="F71" s="41"/>
      <c r="G71" s="41"/>
    </row>
    <row r="72" spans="1:7" ht="39">
      <c r="A72" s="102"/>
      <c r="B72" s="65" t="s">
        <v>117</v>
      </c>
      <c r="C72" s="59" t="s">
        <v>96</v>
      </c>
      <c r="D72" s="81" t="s">
        <v>115</v>
      </c>
      <c r="E72" s="53"/>
      <c r="F72" s="54">
        <v>1000000</v>
      </c>
      <c r="G72" s="54">
        <f t="shared" si="1"/>
        <v>1000000</v>
      </c>
    </row>
    <row r="73" spans="1:7" ht="35.25" customHeight="1">
      <c r="A73" s="102"/>
      <c r="B73" s="290" t="s">
        <v>118</v>
      </c>
      <c r="C73" s="291"/>
      <c r="D73" s="103"/>
      <c r="E73" s="120"/>
      <c r="F73" s="41"/>
      <c r="G73" s="41"/>
    </row>
    <row r="74" spans="1:7" ht="15.75">
      <c r="A74" s="102">
        <v>1</v>
      </c>
      <c r="B74" s="114" t="s">
        <v>28</v>
      </c>
      <c r="C74" s="115"/>
      <c r="D74" s="115"/>
      <c r="E74" s="120"/>
      <c r="F74" s="41"/>
      <c r="G74" s="41"/>
    </row>
    <row r="75" spans="1:7" ht="39">
      <c r="A75" s="102"/>
      <c r="B75" s="65" t="s">
        <v>119</v>
      </c>
      <c r="C75" s="57" t="s">
        <v>92</v>
      </c>
      <c r="D75" s="113" t="s">
        <v>98</v>
      </c>
      <c r="E75" s="40"/>
      <c r="F75" s="41">
        <v>300000</v>
      </c>
      <c r="G75" s="41">
        <f t="shared" ref="G75" si="2">E75+F75</f>
        <v>300000</v>
      </c>
    </row>
    <row r="76" spans="1:7" ht="15.75">
      <c r="A76" s="102">
        <v>2</v>
      </c>
      <c r="B76" s="77" t="s">
        <v>29</v>
      </c>
      <c r="C76" s="59"/>
      <c r="D76" s="59"/>
      <c r="E76" s="40"/>
      <c r="F76" s="41"/>
      <c r="G76" s="41"/>
    </row>
    <row r="77" spans="1:7" ht="39">
      <c r="A77" s="102"/>
      <c r="B77" s="65" t="s">
        <v>120</v>
      </c>
      <c r="C77" s="57" t="s">
        <v>99</v>
      </c>
      <c r="D77" s="83" t="s">
        <v>121</v>
      </c>
      <c r="E77" s="53"/>
      <c r="F77" s="56">
        <v>34.4</v>
      </c>
      <c r="G77" s="56">
        <f t="shared" ref="G77:G81" si="3">E77+F77</f>
        <v>34.4</v>
      </c>
    </row>
    <row r="78" spans="1:7" ht="15.75">
      <c r="A78" s="102">
        <v>3</v>
      </c>
      <c r="B78" s="42" t="s">
        <v>30</v>
      </c>
      <c r="C78" s="115" t="s">
        <v>86</v>
      </c>
      <c r="D78" s="115" t="s">
        <v>86</v>
      </c>
      <c r="E78" s="40" t="s">
        <v>86</v>
      </c>
      <c r="F78" s="41"/>
      <c r="G78" s="41"/>
    </row>
    <row r="79" spans="1:7" ht="39">
      <c r="A79" s="102"/>
      <c r="B79" s="65" t="s">
        <v>122</v>
      </c>
      <c r="C79" s="57" t="s">
        <v>92</v>
      </c>
      <c r="D79" s="57" t="s">
        <v>115</v>
      </c>
      <c r="E79" s="40"/>
      <c r="F79" s="40">
        <f>F75/F77</f>
        <v>8720.9302325581393</v>
      </c>
      <c r="G79" s="41">
        <f t="shared" si="3"/>
        <v>8720.9302325581393</v>
      </c>
    </row>
    <row r="80" spans="1:7" ht="15.75">
      <c r="A80" s="102">
        <v>4</v>
      </c>
      <c r="B80" s="114" t="s">
        <v>31</v>
      </c>
      <c r="C80" s="115"/>
      <c r="D80" s="115"/>
      <c r="E80" s="40"/>
      <c r="F80" s="41"/>
      <c r="G80" s="41"/>
    </row>
    <row r="81" spans="1:7" ht="39">
      <c r="A81" s="102"/>
      <c r="B81" s="65" t="s">
        <v>117</v>
      </c>
      <c r="C81" s="57" t="s">
        <v>92</v>
      </c>
      <c r="D81" s="57" t="s">
        <v>115</v>
      </c>
      <c r="E81" s="53"/>
      <c r="F81" s="54">
        <f>F75</f>
        <v>300000</v>
      </c>
      <c r="G81" s="54">
        <f t="shared" si="3"/>
        <v>300000</v>
      </c>
    </row>
    <row r="82" spans="1:7" ht="25.5" customHeight="1">
      <c r="A82" s="102"/>
      <c r="B82" s="300" t="s">
        <v>123</v>
      </c>
      <c r="C82" s="288"/>
      <c r="D82" s="289"/>
      <c r="E82" s="120"/>
      <c r="F82" s="41"/>
      <c r="G82" s="41"/>
    </row>
    <row r="83" spans="1:7" ht="15.75">
      <c r="A83" s="102">
        <v>1</v>
      </c>
      <c r="B83" s="114" t="s">
        <v>28</v>
      </c>
      <c r="C83" s="115"/>
      <c r="D83" s="115"/>
      <c r="E83" s="120"/>
      <c r="F83" s="41"/>
      <c r="G83" s="41"/>
    </row>
    <row r="84" spans="1:7" ht="39">
      <c r="A84" s="102"/>
      <c r="B84" s="65" t="s">
        <v>124</v>
      </c>
      <c r="C84" s="57" t="s">
        <v>92</v>
      </c>
      <c r="D84" s="113" t="s">
        <v>98</v>
      </c>
      <c r="E84" s="40"/>
      <c r="F84" s="41">
        <f>F86*F92+F87*F93+F88*F94+F89*F95+F90*F96</f>
        <v>3500000</v>
      </c>
      <c r="G84" s="41">
        <f t="shared" ref="G84" si="4">E84+F84</f>
        <v>3500000</v>
      </c>
    </row>
    <row r="85" spans="1:7" ht="15.75">
      <c r="A85" s="102">
        <v>2</v>
      </c>
      <c r="B85" s="77" t="s">
        <v>29</v>
      </c>
      <c r="C85" s="59"/>
      <c r="D85" s="59"/>
      <c r="E85" s="40"/>
      <c r="F85" s="41"/>
      <c r="G85" s="41"/>
    </row>
    <row r="86" spans="1:7" ht="39">
      <c r="A86" s="102"/>
      <c r="B86" s="121" t="s">
        <v>125</v>
      </c>
      <c r="C86" s="122" t="s">
        <v>126</v>
      </c>
      <c r="D86" s="122" t="s">
        <v>127</v>
      </c>
      <c r="E86" s="40"/>
      <c r="F86" s="82">
        <v>1</v>
      </c>
      <c r="G86" s="82">
        <f t="shared" ref="G86:G90" si="5">E86+F86</f>
        <v>1</v>
      </c>
    </row>
    <row r="87" spans="1:7" ht="30">
      <c r="A87" s="101"/>
      <c r="B87" s="84" t="s">
        <v>132</v>
      </c>
      <c r="C87" s="85" t="s">
        <v>126</v>
      </c>
      <c r="D87" s="85" t="s">
        <v>127</v>
      </c>
      <c r="E87" s="123"/>
      <c r="F87" s="82">
        <v>3</v>
      </c>
      <c r="G87" s="82">
        <f t="shared" si="5"/>
        <v>3</v>
      </c>
    </row>
    <row r="88" spans="1:7" ht="30">
      <c r="A88" s="101"/>
      <c r="B88" s="84" t="s">
        <v>133</v>
      </c>
      <c r="C88" s="85" t="s">
        <v>126</v>
      </c>
      <c r="D88" s="85" t="s">
        <v>127</v>
      </c>
      <c r="E88" s="123"/>
      <c r="F88" s="82">
        <v>1</v>
      </c>
      <c r="G88" s="82">
        <f t="shared" si="5"/>
        <v>1</v>
      </c>
    </row>
    <row r="89" spans="1:7" ht="30">
      <c r="A89" s="101"/>
      <c r="B89" s="84" t="s">
        <v>134</v>
      </c>
      <c r="C89" s="85" t="s">
        <v>126</v>
      </c>
      <c r="D89" s="85" t="s">
        <v>127</v>
      </c>
      <c r="E89" s="123"/>
      <c r="F89" s="82">
        <v>1</v>
      </c>
      <c r="G89" s="82">
        <f t="shared" si="5"/>
        <v>1</v>
      </c>
    </row>
    <row r="90" spans="1:7" ht="60">
      <c r="A90" s="102"/>
      <c r="B90" s="84" t="s">
        <v>128</v>
      </c>
      <c r="C90" s="85" t="s">
        <v>91</v>
      </c>
      <c r="D90" s="57" t="s">
        <v>127</v>
      </c>
      <c r="E90" s="53"/>
      <c r="F90" s="54">
        <v>3</v>
      </c>
      <c r="G90" s="82">
        <f t="shared" si="5"/>
        <v>3</v>
      </c>
    </row>
    <row r="91" spans="1:7" ht="15.75">
      <c r="A91" s="102">
        <v>3</v>
      </c>
      <c r="B91" s="77" t="s">
        <v>30</v>
      </c>
      <c r="C91" s="59" t="s">
        <v>86</v>
      </c>
      <c r="D91" s="59" t="s">
        <v>86</v>
      </c>
      <c r="E91" s="40" t="s">
        <v>86</v>
      </c>
      <c r="F91" s="41"/>
      <c r="G91" s="41"/>
    </row>
    <row r="92" spans="1:7" ht="39">
      <c r="A92" s="102"/>
      <c r="B92" s="121" t="s">
        <v>129</v>
      </c>
      <c r="C92" s="122" t="s">
        <v>92</v>
      </c>
      <c r="D92" s="124" t="s">
        <v>115</v>
      </c>
      <c r="E92" s="40"/>
      <c r="F92" s="54">
        <v>380000</v>
      </c>
      <c r="G92" s="54">
        <f t="shared" ref="G92:G96" si="6">E92+F92</f>
        <v>380000</v>
      </c>
    </row>
    <row r="93" spans="1:7" ht="30">
      <c r="A93" s="101"/>
      <c r="B93" s="86" t="s">
        <v>135</v>
      </c>
      <c r="C93" s="85" t="s">
        <v>92</v>
      </c>
      <c r="D93" s="124" t="s">
        <v>115</v>
      </c>
      <c r="E93" s="123"/>
      <c r="F93" s="54">
        <v>20000</v>
      </c>
      <c r="G93" s="54">
        <f t="shared" si="6"/>
        <v>20000</v>
      </c>
    </row>
    <row r="94" spans="1:7" ht="30">
      <c r="A94" s="101"/>
      <c r="B94" s="86" t="s">
        <v>136</v>
      </c>
      <c r="C94" s="85" t="s">
        <v>92</v>
      </c>
      <c r="D94" s="124" t="s">
        <v>115</v>
      </c>
      <c r="E94" s="123"/>
      <c r="F94" s="54">
        <v>10000</v>
      </c>
      <c r="G94" s="54">
        <f t="shared" si="6"/>
        <v>10000</v>
      </c>
    </row>
    <row r="95" spans="1:7" ht="30">
      <c r="A95" s="101"/>
      <c r="B95" s="86" t="s">
        <v>137</v>
      </c>
      <c r="C95" s="85" t="s">
        <v>92</v>
      </c>
      <c r="D95" s="124" t="s">
        <v>115</v>
      </c>
      <c r="E95" s="123"/>
      <c r="F95" s="54">
        <v>50000</v>
      </c>
      <c r="G95" s="54">
        <f t="shared" si="6"/>
        <v>50000</v>
      </c>
    </row>
    <row r="96" spans="1:7" ht="51.75">
      <c r="A96" s="102"/>
      <c r="B96" s="125" t="s">
        <v>130</v>
      </c>
      <c r="C96" s="124" t="s">
        <v>92</v>
      </c>
      <c r="D96" s="124" t="s">
        <v>115</v>
      </c>
      <c r="E96" s="40"/>
      <c r="F96" s="53">
        <v>1000000</v>
      </c>
      <c r="G96" s="54">
        <f t="shared" si="6"/>
        <v>1000000</v>
      </c>
    </row>
    <row r="97" spans="1:7" ht="15.75">
      <c r="A97" s="102">
        <v>4</v>
      </c>
      <c r="B97" s="114" t="s">
        <v>31</v>
      </c>
      <c r="C97" s="115"/>
      <c r="D97" s="115"/>
      <c r="E97" s="40"/>
      <c r="F97" s="41"/>
      <c r="G97" s="41"/>
    </row>
    <row r="98" spans="1:7" ht="26.25">
      <c r="A98" s="102"/>
      <c r="B98" s="65" t="s">
        <v>131</v>
      </c>
      <c r="C98" s="57" t="s">
        <v>92</v>
      </c>
      <c r="D98" s="57" t="s">
        <v>115</v>
      </c>
      <c r="E98" s="53"/>
      <c r="F98" s="54">
        <f>F84</f>
        <v>3500000</v>
      </c>
      <c r="G98" s="54">
        <f t="shared" ref="G98" si="7">E98+F98</f>
        <v>3500000</v>
      </c>
    </row>
    <row r="99" spans="1:7" ht="15.75">
      <c r="A99" s="70"/>
      <c r="B99" s="71"/>
      <c r="C99" s="126"/>
      <c r="D99" s="126"/>
      <c r="E99" s="72"/>
      <c r="F99" s="127"/>
      <c r="G99" s="73"/>
    </row>
    <row r="100" spans="1:7" ht="15.75" customHeight="1">
      <c r="A100" s="284" t="s">
        <v>93</v>
      </c>
      <c r="B100" s="284"/>
      <c r="C100" s="284"/>
      <c r="D100" s="107"/>
    </row>
    <row r="101" spans="1:7" ht="17.25" customHeight="1">
      <c r="A101" s="284"/>
      <c r="B101" s="284"/>
      <c r="C101" s="284"/>
      <c r="D101" s="87"/>
      <c r="E101" s="5"/>
      <c r="F101" s="281" t="s">
        <v>94</v>
      </c>
      <c r="G101" s="281"/>
    </row>
    <row r="102" spans="1:7" ht="15.75">
      <c r="A102" s="3"/>
      <c r="B102" s="108"/>
      <c r="D102" s="109" t="s">
        <v>32</v>
      </c>
      <c r="F102" s="260" t="s">
        <v>54</v>
      </c>
      <c r="G102" s="260"/>
    </row>
    <row r="103" spans="1:7" ht="15.75" customHeight="1">
      <c r="A103" s="3"/>
      <c r="B103" s="108"/>
      <c r="D103" s="109"/>
      <c r="F103" s="106"/>
      <c r="G103" s="106"/>
    </row>
    <row r="104" spans="1:7" ht="15.75" customHeight="1">
      <c r="A104" s="270" t="s">
        <v>33</v>
      </c>
      <c r="B104" s="270"/>
      <c r="C104" s="108"/>
      <c r="D104" s="108"/>
    </row>
    <row r="105" spans="1:7" ht="15.75" customHeight="1">
      <c r="A105" s="98"/>
      <c r="B105" s="98"/>
      <c r="C105" s="108"/>
      <c r="D105" s="108"/>
    </row>
    <row r="106" spans="1:7" ht="15.75">
      <c r="A106" s="286" t="s">
        <v>95</v>
      </c>
      <c r="B106" s="286"/>
      <c r="C106" s="286"/>
      <c r="D106" s="108"/>
    </row>
    <row r="107" spans="1:7" ht="45.75" customHeight="1">
      <c r="A107" s="284" t="s">
        <v>167</v>
      </c>
      <c r="B107" s="278"/>
      <c r="C107" s="278"/>
      <c r="D107" s="87"/>
      <c r="E107" s="5"/>
      <c r="F107" s="281" t="s">
        <v>168</v>
      </c>
      <c r="G107" s="281"/>
    </row>
    <row r="108" spans="1:7" ht="15.75">
      <c r="B108" s="108"/>
      <c r="C108" s="108"/>
      <c r="D108" s="109" t="s">
        <v>32</v>
      </c>
      <c r="F108" s="260" t="s">
        <v>54</v>
      </c>
      <c r="G108" s="260"/>
    </row>
    <row r="109" spans="1:7">
      <c r="A109" s="10" t="s">
        <v>52</v>
      </c>
    </row>
    <row r="110" spans="1:7">
      <c r="A110" s="11" t="s">
        <v>53</v>
      </c>
    </row>
  </sheetData>
  <mergeCells count="45">
    <mergeCell ref="E9:G9"/>
    <mergeCell ref="F1:G3"/>
    <mergeCell ref="E5:G5"/>
    <mergeCell ref="E6:G6"/>
    <mergeCell ref="E7:G7"/>
    <mergeCell ref="E8:G8"/>
    <mergeCell ref="E10:G10"/>
    <mergeCell ref="A12:G12"/>
    <mergeCell ref="A13:G13"/>
    <mergeCell ref="D16:F16"/>
    <mergeCell ref="A17:C17"/>
    <mergeCell ref="D17:E17"/>
    <mergeCell ref="C30:G30"/>
    <mergeCell ref="D18:F18"/>
    <mergeCell ref="A19:C19"/>
    <mergeCell ref="D19:E19"/>
    <mergeCell ref="E20:F20"/>
    <mergeCell ref="E21:F21"/>
    <mergeCell ref="B22:G22"/>
    <mergeCell ref="B23:G23"/>
    <mergeCell ref="B24:G24"/>
    <mergeCell ref="B25:G25"/>
    <mergeCell ref="B27:G27"/>
    <mergeCell ref="B28:G28"/>
    <mergeCell ref="B73:C73"/>
    <mergeCell ref="B31:G31"/>
    <mergeCell ref="B33:G33"/>
    <mergeCell ref="B34:G34"/>
    <mergeCell ref="E36:E37"/>
    <mergeCell ref="B40:D40"/>
    <mergeCell ref="A44:B44"/>
    <mergeCell ref="B46:G46"/>
    <mergeCell ref="A51:B51"/>
    <mergeCell ref="B53:G53"/>
    <mergeCell ref="B57:D57"/>
    <mergeCell ref="B58:D58"/>
    <mergeCell ref="A107:C107"/>
    <mergeCell ref="F107:G107"/>
    <mergeCell ref="F108:G108"/>
    <mergeCell ref="B82:D82"/>
    <mergeCell ref="A100:C101"/>
    <mergeCell ref="F101:G101"/>
    <mergeCell ref="F102:G102"/>
    <mergeCell ref="A104:B104"/>
    <mergeCell ref="A106:C106"/>
  </mergeCells>
  <pageMargins left="0.19685039370078741" right="0.15748031496062992" top="0.59055118110236227" bottom="0.59055118110236227" header="0.31496062992125984" footer="0.31496062992125984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12" customWidth="1"/>
    <col min="2" max="2" width="12.25" style="12" customWidth="1"/>
    <col min="3" max="3" width="11.375" style="12" customWidth="1"/>
    <col min="4" max="4" width="9.125" style="12"/>
    <col min="5" max="13" width="13" style="12" customWidth="1"/>
    <col min="14" max="16384" width="9.125" style="12"/>
  </cols>
  <sheetData>
    <row r="1" spans="1:13" ht="15.75" customHeight="1">
      <c r="J1" s="276" t="s">
        <v>73</v>
      </c>
      <c r="K1" s="276"/>
      <c r="L1" s="276"/>
      <c r="M1" s="276"/>
    </row>
    <row r="2" spans="1:13">
      <c r="J2" s="276"/>
      <c r="K2" s="276"/>
      <c r="L2" s="276"/>
      <c r="M2" s="276"/>
    </row>
    <row r="3" spans="1:13">
      <c r="J3" s="276"/>
      <c r="K3" s="276"/>
      <c r="L3" s="276"/>
      <c r="M3" s="276"/>
    </row>
    <row r="4" spans="1:13">
      <c r="J4" s="276"/>
      <c r="K4" s="276"/>
      <c r="L4" s="276"/>
      <c r="M4" s="276"/>
    </row>
    <row r="5" spans="1:13">
      <c r="A5" s="271" t="s">
        <v>37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6" spans="1:13">
      <c r="A6" s="271" t="s">
        <v>55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</row>
    <row r="7" spans="1:13">
      <c r="A7" s="307" t="s">
        <v>4</v>
      </c>
      <c r="B7" s="8"/>
      <c r="C7" s="6"/>
      <c r="E7" s="309"/>
      <c r="F7" s="309"/>
      <c r="G7" s="309"/>
      <c r="H7" s="309"/>
      <c r="I7" s="309"/>
      <c r="J7" s="309"/>
      <c r="K7" s="309"/>
      <c r="L7" s="309"/>
      <c r="M7" s="309"/>
    </row>
    <row r="8" spans="1:13" ht="15" customHeight="1">
      <c r="A8" s="307"/>
      <c r="B8" s="23" t="s">
        <v>46</v>
      </c>
      <c r="C8" s="32"/>
      <c r="D8" s="33"/>
      <c r="E8" s="310" t="s">
        <v>35</v>
      </c>
      <c r="F8" s="310"/>
      <c r="G8" s="310"/>
      <c r="H8" s="310"/>
      <c r="I8" s="310"/>
      <c r="J8" s="310"/>
      <c r="K8" s="310"/>
      <c r="L8" s="310"/>
      <c r="M8" s="310"/>
    </row>
    <row r="9" spans="1:13">
      <c r="A9" s="307" t="s">
        <v>5</v>
      </c>
      <c r="B9" s="8"/>
      <c r="C9" s="6"/>
      <c r="E9" s="309"/>
      <c r="F9" s="309"/>
      <c r="G9" s="309"/>
      <c r="H9" s="309"/>
      <c r="I9" s="309"/>
      <c r="J9" s="309"/>
      <c r="K9" s="309"/>
      <c r="L9" s="309"/>
      <c r="M9" s="309"/>
    </row>
    <row r="10" spans="1:13" ht="15" customHeight="1">
      <c r="A10" s="307"/>
      <c r="B10" s="23" t="s">
        <v>46</v>
      </c>
      <c r="C10" s="32"/>
      <c r="D10" s="33"/>
      <c r="E10" s="303" t="s">
        <v>34</v>
      </c>
      <c r="F10" s="303"/>
      <c r="G10" s="303"/>
      <c r="H10" s="303"/>
      <c r="I10" s="303"/>
      <c r="J10" s="303"/>
      <c r="K10" s="303"/>
      <c r="L10" s="303"/>
      <c r="M10" s="303"/>
    </row>
    <row r="11" spans="1:13">
      <c r="A11" s="307" t="s">
        <v>6</v>
      </c>
      <c r="B11" s="8"/>
      <c r="C11" s="8"/>
      <c r="E11" s="309"/>
      <c r="F11" s="309"/>
      <c r="G11" s="309"/>
      <c r="H11" s="309"/>
      <c r="I11" s="309"/>
      <c r="J11" s="309"/>
      <c r="K11" s="309"/>
      <c r="L11" s="309"/>
      <c r="M11" s="309"/>
    </row>
    <row r="12" spans="1:13" ht="15" customHeight="1">
      <c r="A12" s="307"/>
      <c r="B12" s="23" t="s">
        <v>46</v>
      </c>
      <c r="C12" s="4" t="s">
        <v>7</v>
      </c>
      <c r="D12" s="33"/>
      <c r="E12" s="310" t="s">
        <v>36</v>
      </c>
      <c r="F12" s="310"/>
      <c r="G12" s="310"/>
      <c r="H12" s="310"/>
      <c r="I12" s="310"/>
      <c r="J12" s="310"/>
      <c r="K12" s="310"/>
      <c r="L12" s="310"/>
      <c r="M12" s="310"/>
    </row>
    <row r="13" spans="1:13" ht="19.5" customHeight="1">
      <c r="A13" s="306" t="s">
        <v>56</v>
      </c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</row>
    <row r="14" spans="1:13">
      <c r="A14" s="1"/>
    </row>
    <row r="15" spans="1:13" ht="31.5">
      <c r="A15" s="7" t="s">
        <v>45</v>
      </c>
      <c r="B15" s="275" t="s">
        <v>48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</row>
    <row r="16" spans="1:13">
      <c r="A16" s="7"/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</row>
    <row r="17" spans="1:26">
      <c r="A17" s="7"/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</row>
    <row r="18" spans="1:26">
      <c r="A18" s="1"/>
    </row>
    <row r="19" spans="1:26">
      <c r="A19" s="13" t="s">
        <v>57</v>
      </c>
    </row>
    <row r="20" spans="1:26">
      <c r="A20" s="6"/>
    </row>
    <row r="21" spans="1:26">
      <c r="A21" s="13" t="s">
        <v>58</v>
      </c>
    </row>
    <row r="22" spans="1:26">
      <c r="A22" s="1"/>
    </row>
    <row r="23" spans="1:26" ht="32.25" customHeight="1">
      <c r="A23" s="7" t="s">
        <v>45</v>
      </c>
      <c r="B23" s="275" t="s">
        <v>13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</row>
    <row r="24" spans="1:26">
      <c r="A24" s="7"/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</row>
    <row r="25" spans="1:26">
      <c r="A25" s="7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</row>
    <row r="26" spans="1:26">
      <c r="A26" s="1"/>
    </row>
    <row r="27" spans="1:26">
      <c r="A27" s="13" t="s">
        <v>59</v>
      </c>
    </row>
    <row r="28" spans="1:26" ht="15.75" customHeight="1">
      <c r="B28" s="24"/>
      <c r="L28" s="24" t="s">
        <v>50</v>
      </c>
    </row>
    <row r="29" spans="1:26">
      <c r="A29" s="1"/>
    </row>
    <row r="30" spans="1:26" ht="30" customHeight="1">
      <c r="A30" s="275" t="s">
        <v>45</v>
      </c>
      <c r="B30" s="275" t="s">
        <v>60</v>
      </c>
      <c r="C30" s="275"/>
      <c r="D30" s="275"/>
      <c r="E30" s="275" t="s">
        <v>38</v>
      </c>
      <c r="F30" s="275"/>
      <c r="G30" s="275"/>
      <c r="H30" s="275" t="s">
        <v>61</v>
      </c>
      <c r="I30" s="275"/>
      <c r="J30" s="275"/>
      <c r="K30" s="275" t="s">
        <v>39</v>
      </c>
      <c r="L30" s="275"/>
      <c r="M30" s="275"/>
      <c r="R30" s="308"/>
      <c r="S30" s="308"/>
      <c r="T30" s="308"/>
      <c r="U30" s="308"/>
      <c r="V30" s="308"/>
      <c r="W30" s="308"/>
      <c r="X30" s="308"/>
      <c r="Y30" s="308"/>
      <c r="Z30" s="308"/>
    </row>
    <row r="31" spans="1:26" ht="33" customHeight="1">
      <c r="A31" s="275"/>
      <c r="B31" s="275"/>
      <c r="C31" s="275"/>
      <c r="D31" s="275"/>
      <c r="E31" s="7" t="s">
        <v>40</v>
      </c>
      <c r="F31" s="7" t="s">
        <v>41</v>
      </c>
      <c r="G31" s="7" t="s">
        <v>42</v>
      </c>
      <c r="H31" s="7" t="s">
        <v>40</v>
      </c>
      <c r="I31" s="7" t="s">
        <v>41</v>
      </c>
      <c r="J31" s="7" t="s">
        <v>42</v>
      </c>
      <c r="K31" s="7" t="s">
        <v>40</v>
      </c>
      <c r="L31" s="7" t="s">
        <v>41</v>
      </c>
      <c r="M31" s="7" t="s">
        <v>42</v>
      </c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7">
        <v>1</v>
      </c>
      <c r="B32" s="275">
        <v>2</v>
      </c>
      <c r="C32" s="275"/>
      <c r="D32" s="275"/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7"/>
      <c r="B33" s="275" t="s">
        <v>19</v>
      </c>
      <c r="C33" s="275"/>
      <c r="D33" s="275"/>
      <c r="E33" s="7"/>
      <c r="F33" s="7"/>
      <c r="G33" s="7"/>
      <c r="H33" s="7"/>
      <c r="I33" s="7"/>
      <c r="J33" s="7"/>
      <c r="K33" s="7"/>
      <c r="L33" s="7"/>
      <c r="M33" s="7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7"/>
      <c r="B34" s="275"/>
      <c r="C34" s="275"/>
      <c r="D34" s="275"/>
      <c r="E34" s="7"/>
      <c r="F34" s="7"/>
      <c r="G34" s="7"/>
      <c r="H34" s="7"/>
      <c r="I34" s="7"/>
      <c r="J34" s="7"/>
      <c r="K34" s="7"/>
      <c r="L34" s="7"/>
      <c r="M34" s="7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32.25" customHeight="1">
      <c r="A35" s="304" t="s">
        <v>62</v>
      </c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305"/>
    </row>
    <row r="36" spans="1:26">
      <c r="A36" s="1"/>
    </row>
    <row r="37" spans="1:26" ht="33" customHeight="1">
      <c r="A37" s="270" t="s">
        <v>63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</row>
    <row r="38" spans="1:26">
      <c r="K38" s="6" t="s">
        <v>50</v>
      </c>
    </row>
    <row r="39" spans="1:26">
      <c r="A39" s="1"/>
    </row>
    <row r="40" spans="1:26" ht="31.5" customHeight="1">
      <c r="A40" s="275" t="s">
        <v>12</v>
      </c>
      <c r="B40" s="275" t="s">
        <v>64</v>
      </c>
      <c r="C40" s="275"/>
      <c r="D40" s="275"/>
      <c r="E40" s="275" t="s">
        <v>38</v>
      </c>
      <c r="F40" s="275"/>
      <c r="G40" s="275"/>
      <c r="H40" s="275" t="s">
        <v>61</v>
      </c>
      <c r="I40" s="275"/>
      <c r="J40" s="275"/>
      <c r="K40" s="275" t="s">
        <v>39</v>
      </c>
      <c r="L40" s="275"/>
      <c r="M40" s="275"/>
    </row>
    <row r="41" spans="1:26" ht="33.75" customHeight="1">
      <c r="A41" s="275"/>
      <c r="B41" s="275"/>
      <c r="C41" s="275"/>
      <c r="D41" s="275"/>
      <c r="E41" s="7" t="s">
        <v>40</v>
      </c>
      <c r="F41" s="7" t="s">
        <v>41</v>
      </c>
      <c r="G41" s="7" t="s">
        <v>42</v>
      </c>
      <c r="H41" s="7" t="s">
        <v>40</v>
      </c>
      <c r="I41" s="7" t="s">
        <v>41</v>
      </c>
      <c r="J41" s="7" t="s">
        <v>42</v>
      </c>
      <c r="K41" s="7" t="s">
        <v>40</v>
      </c>
      <c r="L41" s="7" t="s">
        <v>41</v>
      </c>
      <c r="M41" s="7" t="s">
        <v>42</v>
      </c>
    </row>
    <row r="42" spans="1:26">
      <c r="A42" s="7">
        <v>1</v>
      </c>
      <c r="B42" s="275">
        <v>2</v>
      </c>
      <c r="C42" s="275"/>
      <c r="D42" s="275"/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</row>
    <row r="43" spans="1:26">
      <c r="A43" s="7"/>
      <c r="B43" s="275"/>
      <c r="C43" s="275"/>
      <c r="D43" s="275"/>
      <c r="E43" s="7"/>
      <c r="F43" s="7"/>
      <c r="G43" s="7"/>
      <c r="H43" s="7"/>
      <c r="I43" s="7"/>
      <c r="J43" s="7"/>
      <c r="K43" s="7"/>
      <c r="L43" s="7"/>
      <c r="M43" s="7"/>
    </row>
    <row r="44" spans="1:26">
      <c r="A44" s="1"/>
    </row>
    <row r="45" spans="1:26">
      <c r="A45" s="13" t="s">
        <v>65</v>
      </c>
    </row>
    <row r="46" spans="1:26">
      <c r="A46" s="1"/>
    </row>
    <row r="47" spans="1:26" ht="53.25" customHeight="1">
      <c r="A47" s="275" t="s">
        <v>12</v>
      </c>
      <c r="B47" s="275" t="s">
        <v>43</v>
      </c>
      <c r="C47" s="275" t="s">
        <v>26</v>
      </c>
      <c r="D47" s="275" t="s">
        <v>27</v>
      </c>
      <c r="E47" s="275" t="s">
        <v>38</v>
      </c>
      <c r="F47" s="275"/>
      <c r="G47" s="275"/>
      <c r="H47" s="275" t="s">
        <v>66</v>
      </c>
      <c r="I47" s="275"/>
      <c r="J47" s="275"/>
      <c r="K47" s="275" t="s">
        <v>39</v>
      </c>
      <c r="L47" s="275"/>
      <c r="M47" s="275"/>
    </row>
    <row r="48" spans="1:26" ht="30.75" customHeight="1">
      <c r="A48" s="275"/>
      <c r="B48" s="275"/>
      <c r="C48" s="275"/>
      <c r="D48" s="275"/>
      <c r="E48" s="7" t="s">
        <v>40</v>
      </c>
      <c r="F48" s="7" t="s">
        <v>41</v>
      </c>
      <c r="G48" s="7" t="s">
        <v>42</v>
      </c>
      <c r="H48" s="7" t="s">
        <v>40</v>
      </c>
      <c r="I48" s="7" t="s">
        <v>41</v>
      </c>
      <c r="J48" s="7" t="s">
        <v>42</v>
      </c>
      <c r="K48" s="7" t="s">
        <v>40</v>
      </c>
      <c r="L48" s="7" t="s">
        <v>41</v>
      </c>
      <c r="M48" s="7" t="s">
        <v>42</v>
      </c>
    </row>
    <row r="49" spans="1:13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7">
        <v>6</v>
      </c>
      <c r="G49" s="7">
        <v>7</v>
      </c>
      <c r="H49" s="7">
        <v>8</v>
      </c>
      <c r="I49" s="7">
        <v>9</v>
      </c>
      <c r="J49" s="7">
        <v>10</v>
      </c>
      <c r="K49" s="7">
        <v>11</v>
      </c>
      <c r="L49" s="7">
        <v>12</v>
      </c>
      <c r="M49" s="7">
        <v>13</v>
      </c>
    </row>
    <row r="50" spans="1:13">
      <c r="A50" s="7">
        <v>1</v>
      </c>
      <c r="B50" s="7" t="s">
        <v>28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>
      <c r="A53" s="275" t="s">
        <v>67</v>
      </c>
      <c r="B53" s="275"/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</row>
    <row r="54" spans="1:13">
      <c r="A54" s="7">
        <v>2</v>
      </c>
      <c r="B54" s="7" t="s">
        <v>29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>
      <c r="A57" s="275" t="s">
        <v>67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</row>
    <row r="58" spans="1:13">
      <c r="A58" s="7">
        <v>3</v>
      </c>
      <c r="B58" s="7" t="s">
        <v>30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>
      <c r="A61" s="275" t="s">
        <v>67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</row>
    <row r="62" spans="1:13">
      <c r="A62" s="7">
        <v>4</v>
      </c>
      <c r="B62" s="7" t="s">
        <v>31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>
      <c r="A65" s="275" t="s">
        <v>67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</row>
    <row r="66" spans="1:13">
      <c r="A66" s="275" t="s">
        <v>44</v>
      </c>
      <c r="B66" s="275"/>
      <c r="C66" s="275"/>
      <c r="D66" s="275"/>
      <c r="E66" s="275"/>
      <c r="F66" s="275"/>
      <c r="G66" s="275"/>
      <c r="H66" s="275"/>
      <c r="I66" s="275"/>
      <c r="J66" s="275"/>
      <c r="K66" s="275"/>
      <c r="L66" s="275"/>
      <c r="M66" s="275"/>
    </row>
    <row r="67" spans="1:13">
      <c r="A67" s="1"/>
    </row>
    <row r="68" spans="1:13" ht="19.5" customHeight="1">
      <c r="A68" s="13" t="s">
        <v>68</v>
      </c>
      <c r="B68" s="13"/>
      <c r="C68" s="13"/>
      <c r="D68" s="13"/>
    </row>
    <row r="69" spans="1:13" ht="6.75" customHeight="1">
      <c r="A69" s="306" t="s">
        <v>69</v>
      </c>
      <c r="B69" s="306"/>
      <c r="C69" s="306"/>
      <c r="D69" s="306"/>
    </row>
    <row r="70" spans="1:13" ht="19.5" customHeight="1">
      <c r="A70" s="15" t="s">
        <v>70</v>
      </c>
      <c r="B70" s="15"/>
      <c r="C70" s="15"/>
      <c r="D70" s="15"/>
    </row>
    <row r="71" spans="1:13">
      <c r="A71" s="280" t="s">
        <v>72</v>
      </c>
      <c r="B71" s="280"/>
      <c r="C71" s="280"/>
      <c r="D71" s="280"/>
      <c r="E71" s="280"/>
    </row>
    <row r="72" spans="1:13">
      <c r="A72" s="280"/>
      <c r="B72" s="280"/>
      <c r="C72" s="280"/>
      <c r="D72" s="280"/>
      <c r="E72" s="280"/>
      <c r="G72" s="301"/>
      <c r="H72" s="301"/>
      <c r="J72" s="301"/>
      <c r="K72" s="301"/>
      <c r="L72" s="301"/>
      <c r="M72" s="301"/>
    </row>
    <row r="73" spans="1:13" ht="15.75" customHeight="1">
      <c r="A73" s="16"/>
      <c r="B73" s="16"/>
      <c r="C73" s="16"/>
      <c r="D73" s="16"/>
      <c r="E73" s="16"/>
      <c r="G73" s="302" t="s">
        <v>32</v>
      </c>
      <c r="H73" s="302"/>
      <c r="J73" s="303" t="s">
        <v>54</v>
      </c>
      <c r="K73" s="303"/>
      <c r="L73" s="303"/>
      <c r="M73" s="303"/>
    </row>
    <row r="74" spans="1:13" ht="43.5" customHeight="1">
      <c r="A74" s="280" t="s">
        <v>71</v>
      </c>
      <c r="B74" s="280"/>
      <c r="C74" s="280"/>
      <c r="D74" s="280"/>
      <c r="E74" s="280"/>
      <c r="G74" s="301"/>
      <c r="H74" s="301"/>
      <c r="J74" s="301"/>
      <c r="K74" s="301"/>
      <c r="L74" s="301"/>
      <c r="M74" s="301"/>
    </row>
    <row r="75" spans="1:13" ht="15.75" customHeight="1">
      <c r="A75" s="280"/>
      <c r="B75" s="280"/>
      <c r="C75" s="280"/>
      <c r="D75" s="280"/>
      <c r="E75" s="280"/>
      <c r="G75" s="302" t="s">
        <v>32</v>
      </c>
      <c r="H75" s="302"/>
      <c r="J75" s="303" t="s">
        <v>54</v>
      </c>
      <c r="K75" s="303"/>
      <c r="L75" s="303"/>
      <c r="M75" s="303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30:M30"/>
    <mergeCell ref="B30:D31"/>
    <mergeCell ref="A9:A10"/>
    <mergeCell ref="A13:M13"/>
    <mergeCell ref="B23:M23"/>
    <mergeCell ref="B24:M24"/>
    <mergeCell ref="B25:M25"/>
    <mergeCell ref="B17:M17"/>
    <mergeCell ref="A40:A41"/>
    <mergeCell ref="E40:G40"/>
    <mergeCell ref="H40:J40"/>
    <mergeCell ref="A30:A31"/>
    <mergeCell ref="E30:G30"/>
    <mergeCell ref="H30:J30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</mergeCells>
  <pageMargins left="0.16" right="0.16" top="0.35" bottom="0.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2022</vt:lpstr>
      <vt:lpstr>28.02.2020</vt:lpstr>
      <vt:lpstr>05.02.2020</vt:lpstr>
      <vt:lpstr>звіт з 01.01.2020</vt:lpstr>
      <vt:lpstr>'2022'!Область_печати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2022-02-14T08:51:52Z</cp:lastPrinted>
  <dcterms:created xsi:type="dcterms:W3CDTF">2018-12-28T08:43:53Z</dcterms:created>
  <dcterms:modified xsi:type="dcterms:W3CDTF">2022-02-14T08:51:55Z</dcterms:modified>
</cp:coreProperties>
</file>