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1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 01.01.2021'!$A$1:$G$363</definedName>
  </definedNames>
  <calcPr calcId="125725"/>
</workbook>
</file>

<file path=xl/calcChain.xml><?xml version="1.0" encoding="utf-8"?>
<calcChain xmlns="http://schemas.openxmlformats.org/spreadsheetml/2006/main">
  <c r="E70" i="4"/>
  <c r="F70" s="1"/>
  <c r="E54"/>
  <c r="F54" s="1"/>
  <c r="E42"/>
  <c r="F42" s="1"/>
  <c r="E73" l="1"/>
  <c r="F72"/>
  <c r="F71"/>
  <c r="F69"/>
  <c r="F68"/>
  <c r="F67"/>
  <c r="F66"/>
  <c r="F65"/>
  <c r="F64"/>
  <c r="F63"/>
  <c r="F62"/>
  <c r="F61"/>
  <c r="F60"/>
  <c r="F59"/>
  <c r="F58"/>
  <c r="F57"/>
  <c r="F56"/>
  <c r="F55"/>
  <c r="F53"/>
  <c r="F52"/>
  <c r="F51"/>
  <c r="F50"/>
  <c r="E72"/>
  <c r="E71"/>
  <c r="E69"/>
  <c r="E68"/>
  <c r="E67"/>
  <c r="E66"/>
  <c r="E65"/>
  <c r="E64"/>
  <c r="E63"/>
  <c r="E62"/>
  <c r="E61"/>
  <c r="E60"/>
  <c r="E59"/>
  <c r="E58"/>
  <c r="E57"/>
  <c r="E56"/>
  <c r="E55"/>
  <c r="E53"/>
  <c r="E52"/>
  <c r="E51"/>
  <c r="E50"/>
  <c r="F342"/>
  <c r="F330"/>
  <c r="G330" s="1"/>
  <c r="F333"/>
  <c r="F337" s="1"/>
  <c r="G337" s="1"/>
  <c r="G348"/>
  <c r="G344"/>
  <c r="G342"/>
  <c r="F346"/>
  <c r="G346" s="1"/>
  <c r="G339"/>
  <c r="G335"/>
  <c r="G333" l="1"/>
  <c r="G329" l="1"/>
  <c r="G325"/>
  <c r="F323"/>
  <c r="F327" s="1"/>
  <c r="G327" s="1"/>
  <c r="F314"/>
  <c r="F305"/>
  <c r="G320"/>
  <c r="G316"/>
  <c r="F318"/>
  <c r="G318" s="1"/>
  <c r="G311"/>
  <c r="G307"/>
  <c r="F309"/>
  <c r="G309" s="1"/>
  <c r="F296"/>
  <c r="G302"/>
  <c r="G298"/>
  <c r="G296"/>
  <c r="F300"/>
  <c r="G300" s="1"/>
  <c r="F287"/>
  <c r="F291" s="1"/>
  <c r="G291" s="1"/>
  <c r="F278"/>
  <c r="G293"/>
  <c r="G289"/>
  <c r="G287"/>
  <c r="G284"/>
  <c r="G280"/>
  <c r="G278"/>
  <c r="F282"/>
  <c r="G282" s="1"/>
  <c r="F269"/>
  <c r="F260"/>
  <c r="F264" s="1"/>
  <c r="G264" s="1"/>
  <c r="G275"/>
  <c r="G271"/>
  <c r="G269"/>
  <c r="F273"/>
  <c r="G273" s="1"/>
  <c r="G266"/>
  <c r="G262"/>
  <c r="F251"/>
  <c r="F242"/>
  <c r="G257"/>
  <c r="G253"/>
  <c r="F255"/>
  <c r="G255" s="1"/>
  <c r="G248"/>
  <c r="G244"/>
  <c r="F246"/>
  <c r="G246" s="1"/>
  <c r="F233"/>
  <c r="G239"/>
  <c r="G235"/>
  <c r="F237"/>
  <c r="G237" s="1"/>
  <c r="F206"/>
  <c r="F197"/>
  <c r="G323" l="1"/>
  <c r="G314"/>
  <c r="G305"/>
  <c r="G260"/>
  <c r="G251"/>
  <c r="G242"/>
  <c r="G233"/>
  <c r="G212"/>
  <c r="F210"/>
  <c r="G210" s="1"/>
  <c r="G208"/>
  <c r="G206"/>
  <c r="G203"/>
  <c r="F201"/>
  <c r="G201" s="1"/>
  <c r="G199"/>
  <c r="G197"/>
  <c r="G230"/>
  <c r="G226"/>
  <c r="F224"/>
  <c r="F228" s="1"/>
  <c r="G228" s="1"/>
  <c r="G221"/>
  <c r="F219"/>
  <c r="G219" s="1"/>
  <c r="G217"/>
  <c r="G215"/>
  <c r="F187"/>
  <c r="F189" s="1"/>
  <c r="G189" s="1"/>
  <c r="G193"/>
  <c r="G191"/>
  <c r="F178"/>
  <c r="F182" s="1"/>
  <c r="G182" s="1"/>
  <c r="G184"/>
  <c r="G180"/>
  <c r="F169"/>
  <c r="F173" s="1"/>
  <c r="G173" s="1"/>
  <c r="G175"/>
  <c r="G171"/>
  <c r="F160"/>
  <c r="F164" s="1"/>
  <c r="G164" s="1"/>
  <c r="G166"/>
  <c r="G162"/>
  <c r="F194" l="1"/>
  <c r="G194" s="1"/>
  <c r="G224"/>
  <c r="G169"/>
  <c r="G187"/>
  <c r="G178"/>
  <c r="G160"/>
  <c r="G157" l="1"/>
  <c r="G155"/>
  <c r="G154"/>
  <c r="G151"/>
  <c r="F149"/>
  <c r="F152" s="1"/>
  <c r="G152" s="1"/>
  <c r="G143"/>
  <c r="G140"/>
  <c r="F138"/>
  <c r="F141" s="1"/>
  <c r="F133"/>
  <c r="F129"/>
  <c r="G112"/>
  <c r="G109"/>
  <c r="F107"/>
  <c r="F113" s="1"/>
  <c r="G113" s="1"/>
  <c r="G115"/>
  <c r="G110"/>
  <c r="F118"/>
  <c r="F124" s="1"/>
  <c r="F98"/>
  <c r="F100" s="1"/>
  <c r="F89"/>
  <c r="G104"/>
  <c r="G102"/>
  <c r="F93"/>
  <c r="F44"/>
  <c r="G118" l="1"/>
  <c r="F131"/>
  <c r="G107"/>
  <c r="G100"/>
  <c r="G98"/>
  <c r="F45" l="1"/>
  <c r="G121"/>
  <c r="F49"/>
  <c r="F48"/>
  <c r="F47"/>
  <c r="F46"/>
  <c r="G149"/>
  <c r="G146"/>
  <c r="G144"/>
  <c r="G141"/>
  <c r="G138"/>
  <c r="G135"/>
  <c r="G133"/>
  <c r="G131"/>
  <c r="G129"/>
  <c r="G126"/>
  <c r="G123"/>
  <c r="G120"/>
  <c r="G124" l="1"/>
  <c r="G93"/>
  <c r="G95"/>
  <c r="G91"/>
  <c r="F43" l="1"/>
  <c r="F73" l="1"/>
  <c r="G89"/>
</calcChain>
</file>

<file path=xl/sharedStrings.xml><?xml version="1.0" encoding="utf-8"?>
<sst xmlns="http://schemas.openxmlformats.org/spreadsheetml/2006/main" count="709" uniqueCount="323">
  <si>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</si>
  <si>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</si>
  <si>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</si>
  <si>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</si>
  <si>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</si>
  <si>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</si>
  <si>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</si>
  <si>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</si>
  <si>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</si>
  <si>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</si>
  <si>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</si>
  <si>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</si>
  <si>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</si>
  <si>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</si>
  <si>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</si>
  <si>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</si>
  <si>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</si>
  <si>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</si>
  <si>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</si>
  <si>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</si>
  <si>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</si>
  <si>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</si>
  <si>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</si>
  <si>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</si>
  <si>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</si>
  <si>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</si>
  <si>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</si>
  <si>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</si>
  <si>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</si>
  <si>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</si>
  <si>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</si>
  <si>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</si>
  <si>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</si>
  <si>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</si>
  <si>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</si>
  <si>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</si>
  <si>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</si>
  <si>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</si>
  <si>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</si>
  <si>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</si>
  <si>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</si>
  <si>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</si>
  <si>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</si>
  <si>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</si>
  <si>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</si>
  <si>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</si>
  <si>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</si>
  <si>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</si>
  <si>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</si>
  <si>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</si>
  <si>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</si>
  <si>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</si>
  <si>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</si>
  <si>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</si>
  <si>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</si>
  <si>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</si>
  <si>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</si>
  <si>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</si>
  <si>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</si>
  <si>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</si>
  <si>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</si>
  <si>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</si>
  <si>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</si>
  <si>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</si>
  <si>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</si>
  <si>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</si>
  <si>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</si>
  <si>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</si>
  <si>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</si>
  <si>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</si>
  <si>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</si>
  <si>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</si>
  <si>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</si>
  <si>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</si>
  <si>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</si>
  <si>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</si>
  <si>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</si>
  <si>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</si>
  <si>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</si>
  <si>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</si>
  <si>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</si>
  <si>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</si>
  <si>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</si>
  <si>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</si>
  <si>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</si>
  <si>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</si>
  <si>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</si>
  <si>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</si>
  <si>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</si>
  <si>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</si>
  <si>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</si>
  <si>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</si>
  <si>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</si>
  <si>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</si>
  <si>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</si>
  <si>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</si>
  <si>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</si>
  <si>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</si>
  <si>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</si>
  <si>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</si>
  <si>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</si>
  <si>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</si>
  <si>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</si>
  <si>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</si>
  <si>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</si>
  <si>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</si>
  <si>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</si>
  <si>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</si>
  <si>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</si>
  <si>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</si>
  <si>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</si>
  <si>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</si>
  <si>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</si>
  <si>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</si>
  <si>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</si>
  <si>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</si>
  <si>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</si>
  <si>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</si>
  <si>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</si>
  <si>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</si>
  <si>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</si>
  <si>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</si>
  <si>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</si>
  <si>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</si>
  <si>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Андрій РАДОВЕЦЬ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</si>
  <si>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</si>
  <si>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</si>
  <si>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</si>
  <si>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</si>
  <si>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</si>
  <si>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>Начальник управління комунального господарства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</si>
  <si>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</si>
  <si>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</si>
  <si>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</si>
  <si>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</si>
  <si>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</si>
  <si>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</si>
  <si>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</si>
  <si>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</si>
  <si>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</si>
  <si>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</si>
  <si>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</si>
  <si>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</si>
  <si>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протяжність каналізаційної мережі в с.Королівка, яку планується побудувати по вул.Спортивній та вул.Молодіжній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</si>
  <si>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</si>
  <si>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середня вартість будівництва 1 м каналізаційної мережі в с.Королівка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</si>
  <si>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</si>
  <si>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1.5.Провести нове будівництво каналізаційних мереж по вул.Франка в м.Коломия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</si>
  <si>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</si>
  <si>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</si>
  <si>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</si>
  <si>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</si>
  <si>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</si>
  <si>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</si>
  <si>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</si>
  <si>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</si>
  <si>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</si>
  <si>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</si>
  <si>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</si>
  <si>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</si>
  <si>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</si>
  <si>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№84 до вул.Майданського в м. Коломиї</t>
  </si>
  <si>
    <t>середня вартість будівництва 1 м каналізаційної мережі по вул. Довбуша від будинку №84 до вул.Майданського в м. Коломиї</t>
  </si>
  <si>
    <t>протяжність каналізаційної мережі по вул. Довбуша від будинку №84 до вул.Майданського в м. Коломиї, яку планується побудувати</t>
  </si>
  <si>
    <t>середня вартість виготовлення 1 проектно-кошторисної документації для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</si>
  <si>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</si>
  <si>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</si>
  <si>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</si>
  <si>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</si>
  <si>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</si>
  <si>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</si>
  <si>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</si>
  <si>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</si>
  <si>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</si>
  <si>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</si>
  <si>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1.8.Провести нове будівництво водопроводу від буд.№21а до буд.№55 по вул.Шарлая в м.Коломиї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</si>
  <si>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</si>
  <si>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</si>
  <si>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1.9.Провести нове будівництво водопроводу по вул.Топоровського в м.Коломиї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</si>
  <si>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</si>
  <si>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</si>
  <si>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</si>
  <si>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</si>
  <si>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</si>
  <si>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</si>
  <si>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</si>
  <si>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</si>
  <si>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</si>
  <si>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</si>
  <si>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</si>
  <si>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</si>
  <si>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</si>
  <si>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</si>
  <si>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</si>
  <si>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</si>
  <si>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</si>
  <si>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</si>
  <si>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</si>
  <si>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</si>
  <si>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</si>
  <si>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</si>
  <si>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</si>
  <si>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</si>
  <si>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</si>
  <si>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</si>
  <si>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</si>
  <si>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</si>
  <si>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</si>
  <si>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</si>
  <si>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</si>
  <si>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</si>
  <si>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</si>
  <si>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</si>
  <si>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</si>
  <si>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</si>
  <si>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2.6.Капітальний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</si>
  <si>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</si>
  <si>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</si>
  <si>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</si>
  <si>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</si>
  <si>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2.7.Капітальний ремонт нежитлового приміщення  на  вулиці Лесі Українки, 37 у місті Коломиї  Івано-Франківської області</t>
  </si>
  <si>
    <t>Обсяг видатків на: Капітальний ремонт нежитлового приміщення  на  вулиці Лесі Українки, 37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</si>
  <si>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Лесі Українки, 37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</si>
  <si>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Лесі Українки, 37 у місті Коломиї  Івано-Франківської області</t>
  </si>
  <si>
    <t>Рівень готовності об'єкта:Капітальний ремонт нежитлового приміщення  на  вулиці Лесі Українки, 37 у місті Коломиї  Івано-Франківської області</t>
  </si>
  <si>
    <t>2.8.Капітальний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</si>
  <si>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</si>
  <si>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</si>
  <si>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</si>
  <si>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</si>
  <si>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2.9.Капітальний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</si>
  <si>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</si>
  <si>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</si>
  <si>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</si>
  <si>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</si>
  <si>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2.10.Капітальний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</si>
  <si>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</si>
  <si>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</si>
  <si>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</si>
  <si>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</si>
  <si>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2.11.Капітальний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</si>
  <si>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</si>
  <si>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</si>
  <si>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</si>
  <si>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</si>
  <si>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2.12.Капітальний ремонт горища будівлі на проспекті М.Грушевського,1 у місті Коломиї Івано-Франківської області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</si>
  <si>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</si>
  <si>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</si>
  <si>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</si>
  <si>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</si>
  <si>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</si>
  <si>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</si>
  <si>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</si>
  <si>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</si>
  <si>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</si>
  <si>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2.13.Капітальний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</si>
  <si>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</si>
  <si>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</si>
  <si>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</si>
  <si>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</si>
  <si>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2.14.Капітальний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</si>
  <si>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</si>
  <si>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</si>
  <si>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</si>
  <si>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</si>
  <si>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2.15.Капітальний ремонт нежитлового приміщення  на  вулиці Театральній, 21А у місті Коломиї 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</si>
  <si>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</si>
  <si>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</si>
  <si>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</si>
  <si>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</si>
  <si>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</si>
  <si>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</si>
  <si>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</si>
  <si>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</si>
  <si>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</si>
  <si>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</si>
  <si>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3.2.Реконструкція окремих елементів площі Відродження у  місті Коломиї Івано-Франківської області</t>
  </si>
  <si>
    <t>Обсяг видатків на  Реконструкція окремих елементів площі Відродження у  місті Коломиї Івано-Франківської області</t>
  </si>
  <si>
    <t>Кількість об'єктів, які планується рекоструювати: Реконструкція окремих елементів площі Відродження у  місті Коломиї Івано-Франківської області</t>
  </si>
  <si>
    <t>Середня вартість обєкта, який планується реконструювати: Реконструкція окремих елементів площі Відродження у  місті Коломиї Івано-Франківської області</t>
  </si>
  <si>
    <t>Рівень готовності  обєкта, який планується реконструювати: Реконструкція окремих елементів площі Відродження у  місті Коломиї Івано-Франківської області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</si>
  <si>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</si>
  <si>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</si>
  <si>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</si>
  <si>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</si>
  <si>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</si>
  <si>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</si>
  <si>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</si>
  <si>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</si>
  <si>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</si>
  <si>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</si>
  <si>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</si>
  <si>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</si>
  <si>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</si>
  <si>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</si>
  <si>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</si>
  <si>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3.1.</t>
  </si>
  <si>
    <t>3.2.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</si>
  <si>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</si>
  <si>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</si>
  <si>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</si>
  <si>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</si>
  <si>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</si>
  <si>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</si>
  <si>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нежитлового приміщення  на  вулиці Лесі Українки, 37 у місті Коломиї 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</si>
  <si>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</si>
  <si>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</si>
  <si>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</si>
  <si>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</si>
  <si>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</si>
  <si>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</si>
  <si>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</si>
  <si>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</si>
  <si>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</si>
  <si>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Реконструкція окремих елементів площі Відродження у  місті Коломиї Івано-Франківської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</si>
  <si>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</si>
  <si>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>16 877 613,00</t>
    </r>
    <r>
      <rPr>
        <sz val="12"/>
        <rFont val="Times New Roman"/>
        <family val="1"/>
        <charset val="204"/>
      </rPr>
      <t>_ гривень, у тому числі загального фонду - ______ гривень та спеціального фонду - __</t>
    </r>
    <r>
      <rPr>
        <b/>
        <u/>
        <sz val="12"/>
        <rFont val="Times New Roman"/>
        <family val="1"/>
        <charset val="204"/>
      </rPr>
      <t>16 877 613,00</t>
    </r>
    <r>
      <rPr>
        <sz val="12"/>
        <rFont val="Times New Roman"/>
        <family val="1"/>
        <charset val="204"/>
      </rPr>
      <t>__ гривень.</t>
    </r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</si>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</sst>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9" fillId="0" borderId="0"/>
  </cellStyleXfs>
  <cellXfs count="188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20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20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32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20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top" wrapText="1"/>
    </xf>
    <xf numFmtId="0" fontId="35" fillId="2" borderId="0" xfId="0" applyFont="1" applyFill="1" applyAlignment="1">
      <alignment horizontal="center" vertical="top" wrapText="1"/>
    </xf>
    <xf numFmtId="0" fontId="34" fillId="2" borderId="3" xfId="0" applyFont="1" applyFill="1" applyBorder="1" applyAlignment="1">
      <alignment vertical="top" wrapText="1"/>
    </xf>
    <xf numFmtId="0" fontId="34" fillId="2" borderId="3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horizontal="center" vertical="top" wrapText="1"/>
    </xf>
    <xf numFmtId="0" fontId="33" fillId="2" borderId="0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wrapText="1"/>
    </xf>
    <xf numFmtId="0" fontId="36" fillId="2" borderId="0" xfId="0" applyFont="1" applyFill="1"/>
    <xf numFmtId="0" fontId="34" fillId="2" borderId="0" xfId="0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 vertical="top" wrapText="1"/>
    </xf>
    <xf numFmtId="0" fontId="38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4" fontId="20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12" fillId="3" borderId="2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4" fontId="6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0" fillId="2" borderId="2" xfId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left" vertical="center" wrapText="1"/>
    </xf>
    <xf numFmtId="0" fontId="24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4" fillId="2" borderId="2" xfId="1" applyNumberFormat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vertical="center" wrapText="1"/>
    </xf>
    <xf numFmtId="0" fontId="30" fillId="3" borderId="2" xfId="1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horizontal="left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31" fillId="3" borderId="2" xfId="1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31" fillId="2" borderId="2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2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view="pageBreakPreview" topLeftCell="A81" zoomScaleNormal="120" zoomScaleSheetLayoutView="100" workbookViewId="0">
      <selection activeCell="C84" sqref="C84:D84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78" t="s">
        <v>72</v>
      </c>
      <c r="G1" s="79"/>
    </row>
    <row r="2" spans="1:10">
      <c r="F2" s="79"/>
      <c r="G2" s="79"/>
    </row>
    <row r="3" spans="1:10" ht="32.25" customHeight="1">
      <c r="F3" s="79"/>
      <c r="G3" s="79"/>
    </row>
    <row r="4" spans="1:10" ht="15.75">
      <c r="A4" s="15"/>
      <c r="E4" s="15" t="s">
        <v>0</v>
      </c>
    </row>
    <row r="5" spans="1:10" ht="15.75">
      <c r="A5" s="15"/>
      <c r="E5" s="80" t="s">
        <v>100</v>
      </c>
      <c r="F5" s="80"/>
      <c r="G5" s="80"/>
    </row>
    <row r="6" spans="1:10" ht="15.75">
      <c r="A6" s="15"/>
      <c r="B6" s="15"/>
      <c r="E6" s="81" t="s">
        <v>85</v>
      </c>
      <c r="F6" s="81"/>
      <c r="G6" s="81"/>
    </row>
    <row r="7" spans="1:10" ht="15" customHeight="1">
      <c r="A7" s="15"/>
      <c r="E7" s="69" t="s">
        <v>1</v>
      </c>
      <c r="F7" s="69"/>
      <c r="G7" s="69"/>
    </row>
    <row r="8" spans="1:10" ht="9.75" customHeight="1">
      <c r="A8" s="15"/>
      <c r="B8" s="15"/>
      <c r="E8" s="82"/>
      <c r="F8" s="82"/>
      <c r="G8" s="82"/>
    </row>
    <row r="9" spans="1:10" ht="9" customHeight="1">
      <c r="A9" s="15"/>
      <c r="E9" s="69"/>
      <c r="F9" s="69"/>
      <c r="G9" s="69"/>
    </row>
    <row r="10" spans="1:10" ht="15.75">
      <c r="A10" s="15"/>
      <c r="E10" s="75" t="s">
        <v>101</v>
      </c>
      <c r="F10" s="75"/>
      <c r="G10" s="75"/>
    </row>
    <row r="11" spans="1:10" ht="12" customHeight="1"/>
    <row r="12" spans="1:10" ht="10.5" customHeight="1">
      <c r="J12" s="16" t="s">
        <v>83</v>
      </c>
    </row>
    <row r="13" spans="1:10" ht="15.75">
      <c r="A13" s="76" t="s">
        <v>2</v>
      </c>
      <c r="B13" s="76"/>
      <c r="C13" s="76"/>
      <c r="D13" s="76"/>
      <c r="E13" s="76"/>
      <c r="F13" s="76"/>
      <c r="G13" s="76"/>
    </row>
    <row r="14" spans="1:10" ht="15.75">
      <c r="A14" s="76" t="s">
        <v>131</v>
      </c>
      <c r="B14" s="76"/>
      <c r="C14" s="76"/>
      <c r="D14" s="76"/>
      <c r="E14" s="76"/>
      <c r="F14" s="76"/>
      <c r="G14" s="76"/>
    </row>
    <row r="15" spans="1:10" ht="9.75" customHeight="1"/>
    <row r="16" spans="1:10" ht="9" customHeight="1"/>
    <row r="17" spans="1:7" ht="15" customHeight="1">
      <c r="A17" s="113" t="s">
        <v>73</v>
      </c>
      <c r="B17" s="113">
        <v>3100000</v>
      </c>
      <c r="C17" s="113"/>
      <c r="D17" s="114" t="s">
        <v>84</v>
      </c>
      <c r="E17" s="114"/>
      <c r="F17" s="114"/>
      <c r="G17" s="115">
        <v>31692820</v>
      </c>
    </row>
    <row r="18" spans="1:7" ht="28.5" customHeight="1">
      <c r="A18" s="116" t="s">
        <v>81</v>
      </c>
      <c r="B18" s="116"/>
      <c r="C18" s="116"/>
      <c r="D18" s="117" t="s">
        <v>1</v>
      </c>
      <c r="E18" s="117"/>
      <c r="F18" s="118" t="s">
        <v>83</v>
      </c>
      <c r="G18" s="119" t="s">
        <v>74</v>
      </c>
    </row>
    <row r="19" spans="1:7" ht="19.5" customHeight="1">
      <c r="A19" s="120" t="s">
        <v>75</v>
      </c>
      <c r="B19" s="120">
        <v>3110000</v>
      </c>
      <c r="C19" s="120"/>
      <c r="D19" s="121" t="s">
        <v>85</v>
      </c>
      <c r="E19" s="121"/>
      <c r="F19" s="121"/>
      <c r="G19" s="115">
        <v>31692820</v>
      </c>
    </row>
    <row r="20" spans="1:7" ht="15.75" customHeight="1">
      <c r="A20" s="116" t="s">
        <v>77</v>
      </c>
      <c r="B20" s="116"/>
      <c r="C20" s="116"/>
      <c r="D20" s="122" t="s">
        <v>33</v>
      </c>
      <c r="E20" s="122"/>
      <c r="F20" s="118"/>
      <c r="G20" s="119" t="s">
        <v>74</v>
      </c>
    </row>
    <row r="21" spans="1:7" ht="28.5" customHeight="1">
      <c r="A21" s="123" t="s">
        <v>76</v>
      </c>
      <c r="B21" s="124">
        <v>3117370</v>
      </c>
      <c r="C21" s="124">
        <v>7370</v>
      </c>
      <c r="D21" s="125" t="s">
        <v>90</v>
      </c>
      <c r="E21" s="126" t="s">
        <v>91</v>
      </c>
      <c r="F21" s="126"/>
      <c r="G21" s="125" t="s">
        <v>99</v>
      </c>
    </row>
    <row r="22" spans="1:7" ht="41.25" customHeight="1">
      <c r="A22" s="127"/>
      <c r="B22" s="128" t="s">
        <v>77</v>
      </c>
      <c r="C22" s="129" t="s">
        <v>78</v>
      </c>
      <c r="D22" s="118" t="s">
        <v>79</v>
      </c>
      <c r="E22" s="116" t="s">
        <v>82</v>
      </c>
      <c r="F22" s="116"/>
      <c r="G22" s="130" t="s">
        <v>80</v>
      </c>
    </row>
    <row r="23" spans="1:7" ht="40.5" customHeight="1">
      <c r="A23" s="131" t="s">
        <v>7</v>
      </c>
      <c r="B23" s="132" t="s">
        <v>316</v>
      </c>
      <c r="C23" s="132"/>
      <c r="D23" s="132"/>
      <c r="E23" s="132"/>
      <c r="F23" s="132"/>
      <c r="G23" s="132"/>
    </row>
    <row r="24" spans="1:7" ht="114" customHeight="1">
      <c r="A24" s="131" t="s">
        <v>8</v>
      </c>
      <c r="B24" s="133" t="s">
        <v>315</v>
      </c>
      <c r="C24" s="133"/>
      <c r="D24" s="133"/>
      <c r="E24" s="133"/>
      <c r="F24" s="133"/>
      <c r="G24" s="133"/>
    </row>
    <row r="25" spans="1:7" ht="7.5" customHeight="1">
      <c r="A25" s="131"/>
      <c r="B25" s="134"/>
      <c r="C25" s="134"/>
      <c r="D25" s="134"/>
      <c r="E25" s="134"/>
      <c r="F25" s="134"/>
      <c r="G25" s="134"/>
    </row>
    <row r="26" spans="1:7" ht="9" customHeight="1">
      <c r="B26" s="92"/>
      <c r="C26" s="92"/>
      <c r="D26" s="92"/>
      <c r="E26" s="92"/>
      <c r="F26" s="92"/>
      <c r="G26" s="92"/>
    </row>
    <row r="27" spans="1:7" ht="19.5" customHeight="1">
      <c r="A27" s="18" t="s">
        <v>9</v>
      </c>
      <c r="B27" s="75" t="s">
        <v>46</v>
      </c>
      <c r="C27" s="75"/>
      <c r="D27" s="75"/>
      <c r="E27" s="75"/>
      <c r="F27" s="75"/>
      <c r="G27" s="75"/>
    </row>
    <row r="28" spans="1:7" ht="14.25" customHeight="1">
      <c r="A28" s="19"/>
    </row>
    <row r="29" spans="1:7" ht="19.5" customHeight="1">
      <c r="A29" s="67" t="s">
        <v>11</v>
      </c>
      <c r="B29" s="77" t="s">
        <v>47</v>
      </c>
      <c r="C29" s="77"/>
      <c r="D29" s="77"/>
      <c r="E29" s="77"/>
      <c r="F29" s="77"/>
      <c r="G29" s="77"/>
    </row>
    <row r="30" spans="1:7" ht="24" customHeight="1">
      <c r="A30" s="67">
        <v>1</v>
      </c>
      <c r="B30" s="70" t="s">
        <v>93</v>
      </c>
      <c r="C30" s="71"/>
      <c r="D30" s="71"/>
      <c r="E30" s="71"/>
      <c r="F30" s="71"/>
      <c r="G30" s="72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90" t="s">
        <v>92</v>
      </c>
      <c r="D32" s="91"/>
      <c r="E32" s="91"/>
      <c r="F32" s="91"/>
      <c r="G32" s="91"/>
    </row>
    <row r="33" spans="1:9" ht="19.5" customHeight="1">
      <c r="A33" s="18" t="s">
        <v>13</v>
      </c>
      <c r="B33" s="75" t="s">
        <v>48</v>
      </c>
      <c r="C33" s="75"/>
      <c r="D33" s="75"/>
      <c r="E33" s="75"/>
      <c r="F33" s="75"/>
      <c r="G33" s="75"/>
    </row>
    <row r="34" spans="1:9" ht="11.25" customHeight="1">
      <c r="A34" s="18"/>
      <c r="B34" s="64"/>
      <c r="C34" s="64"/>
      <c r="D34" s="64"/>
      <c r="E34" s="64"/>
      <c r="F34" s="64"/>
      <c r="G34" s="64"/>
    </row>
    <row r="35" spans="1:9" ht="18.75" customHeight="1">
      <c r="A35" s="67" t="s">
        <v>11</v>
      </c>
      <c r="B35" s="77" t="s">
        <v>12</v>
      </c>
      <c r="C35" s="77"/>
      <c r="D35" s="77"/>
      <c r="E35" s="77"/>
      <c r="F35" s="77"/>
      <c r="G35" s="77"/>
    </row>
    <row r="36" spans="1:9" ht="19.5" customHeight="1">
      <c r="A36" s="22">
        <v>1</v>
      </c>
      <c r="B36" s="93" t="s">
        <v>94</v>
      </c>
      <c r="C36" s="93"/>
      <c r="D36" s="93"/>
      <c r="E36" s="93"/>
      <c r="F36" s="93"/>
      <c r="G36" s="93"/>
    </row>
    <row r="37" spans="1:9" ht="12.75" customHeight="1">
      <c r="A37" s="18"/>
      <c r="B37" s="64"/>
      <c r="C37" s="64"/>
      <c r="D37" s="64"/>
      <c r="E37" s="64"/>
      <c r="F37" s="64"/>
      <c r="G37" s="64"/>
    </row>
    <row r="38" spans="1:9" ht="15.75">
      <c r="A38" s="18" t="s">
        <v>19</v>
      </c>
      <c r="B38" s="23" t="s">
        <v>15</v>
      </c>
      <c r="C38" s="64"/>
      <c r="D38" s="64"/>
      <c r="E38" s="73" t="s">
        <v>49</v>
      </c>
      <c r="F38" s="64"/>
      <c r="G38" s="64"/>
    </row>
    <row r="39" spans="1:9" ht="8.25" customHeight="1">
      <c r="A39" s="19"/>
      <c r="E39" s="74"/>
    </row>
    <row r="40" spans="1:9" ht="23.25" customHeight="1">
      <c r="A40" s="67" t="s">
        <v>11</v>
      </c>
      <c r="B40" s="181" t="s">
        <v>15</v>
      </c>
      <c r="C40" s="182"/>
      <c r="D40" s="67" t="s">
        <v>16</v>
      </c>
      <c r="E40" s="67" t="s">
        <v>17</v>
      </c>
      <c r="F40" s="67" t="s">
        <v>18</v>
      </c>
    </row>
    <row r="41" spans="1:9" ht="12" customHeight="1">
      <c r="A41" s="29">
        <v>1</v>
      </c>
      <c r="B41" s="174">
        <v>2</v>
      </c>
      <c r="C41" s="175"/>
      <c r="D41" s="29">
        <v>3</v>
      </c>
      <c r="E41" s="29">
        <v>4</v>
      </c>
      <c r="F41" s="29">
        <v>5</v>
      </c>
    </row>
    <row r="42" spans="1:9" ht="18" customHeight="1">
      <c r="A42" s="67"/>
      <c r="B42" s="177" t="s">
        <v>95</v>
      </c>
      <c r="C42" s="178"/>
      <c r="E42" s="60">
        <f>E43+E44+E45+E46+E47+E48+E49+E50+E51+E52+E53</f>
        <v>7661613</v>
      </c>
      <c r="F42" s="27">
        <f>E42</f>
        <v>7661613</v>
      </c>
    </row>
    <row r="43" spans="1:9" ht="26.25" customHeight="1">
      <c r="A43" s="24" t="s">
        <v>102</v>
      </c>
      <c r="B43" s="180" t="s">
        <v>117</v>
      </c>
      <c r="C43" s="175"/>
      <c r="D43" s="25"/>
      <c r="E43" s="26">
        <v>860000</v>
      </c>
      <c r="F43" s="26">
        <f t="shared" ref="F43:F72" si="0">E43</f>
        <v>860000</v>
      </c>
    </row>
    <row r="44" spans="1:9" ht="29.25" customHeight="1">
      <c r="A44" s="24" t="s">
        <v>103</v>
      </c>
      <c r="B44" s="176" t="s">
        <v>110</v>
      </c>
      <c r="C44" s="175"/>
      <c r="D44" s="25"/>
      <c r="E44" s="26">
        <v>1150000</v>
      </c>
      <c r="F44" s="26">
        <f t="shared" ref="F44" si="1">E44</f>
        <v>1150000</v>
      </c>
    </row>
    <row r="45" spans="1:9" ht="30.75" customHeight="1">
      <c r="A45" s="24" t="s">
        <v>104</v>
      </c>
      <c r="B45" s="176" t="s">
        <v>125</v>
      </c>
      <c r="C45" s="175"/>
      <c r="D45" s="25"/>
      <c r="E45" s="26">
        <v>464000</v>
      </c>
      <c r="F45" s="26">
        <f t="shared" si="0"/>
        <v>464000</v>
      </c>
    </row>
    <row r="46" spans="1:9" ht="43.5" customHeight="1">
      <c r="A46" s="24" t="s">
        <v>106</v>
      </c>
      <c r="B46" s="176" t="s">
        <v>140</v>
      </c>
      <c r="C46" s="175"/>
      <c r="D46" s="25"/>
      <c r="E46" s="26">
        <v>2400000</v>
      </c>
      <c r="F46" s="26">
        <f t="shared" si="0"/>
        <v>2400000</v>
      </c>
      <c r="I46" s="61"/>
    </row>
    <row r="47" spans="1:9" ht="27.75" customHeight="1">
      <c r="A47" s="24" t="s">
        <v>107</v>
      </c>
      <c r="B47" s="176" t="s">
        <v>132</v>
      </c>
      <c r="C47" s="175"/>
      <c r="D47" s="25"/>
      <c r="E47" s="26">
        <v>470000</v>
      </c>
      <c r="F47" s="26">
        <f t="shared" si="0"/>
        <v>470000</v>
      </c>
    </row>
    <row r="48" spans="1:9" ht="32.25" customHeight="1">
      <c r="A48" s="24" t="s">
        <v>108</v>
      </c>
      <c r="B48" s="176" t="s">
        <v>133</v>
      </c>
      <c r="C48" s="175"/>
      <c r="D48" s="25"/>
      <c r="E48" s="26">
        <v>1200000</v>
      </c>
      <c r="F48" s="26">
        <f t="shared" si="0"/>
        <v>1200000</v>
      </c>
    </row>
    <row r="49" spans="1:6" ht="26.25" customHeight="1">
      <c r="A49" s="24" t="s">
        <v>109</v>
      </c>
      <c r="B49" s="176" t="s">
        <v>134</v>
      </c>
      <c r="C49" s="175"/>
      <c r="D49" s="25"/>
      <c r="E49" s="26">
        <v>1000000</v>
      </c>
      <c r="F49" s="26">
        <f t="shared" si="0"/>
        <v>1000000</v>
      </c>
    </row>
    <row r="50" spans="1:6" ht="29.25" customHeight="1">
      <c r="A50" s="24" t="s">
        <v>169</v>
      </c>
      <c r="B50" s="176" t="s">
        <v>168</v>
      </c>
      <c r="C50" s="175"/>
      <c r="D50" s="25"/>
      <c r="E50" s="26">
        <f>F160</f>
        <v>6047</v>
      </c>
      <c r="F50" s="26">
        <f t="shared" si="0"/>
        <v>6047</v>
      </c>
    </row>
    <row r="51" spans="1:6" ht="25.5" customHeight="1">
      <c r="A51" s="24" t="s">
        <v>181</v>
      </c>
      <c r="B51" s="176" t="s">
        <v>182</v>
      </c>
      <c r="C51" s="175"/>
      <c r="D51" s="25"/>
      <c r="E51" s="26">
        <f>F169</f>
        <v>6503</v>
      </c>
      <c r="F51" s="26">
        <f t="shared" si="0"/>
        <v>6503</v>
      </c>
    </row>
    <row r="52" spans="1:6" ht="25.5" customHeight="1">
      <c r="A52" s="24" t="s">
        <v>189</v>
      </c>
      <c r="B52" s="176" t="s">
        <v>190</v>
      </c>
      <c r="C52" s="175"/>
      <c r="D52" s="25"/>
      <c r="E52" s="26">
        <f>F178</f>
        <v>5063</v>
      </c>
      <c r="F52" s="26">
        <f t="shared" si="0"/>
        <v>5063</v>
      </c>
    </row>
    <row r="53" spans="1:6" ht="32.25" customHeight="1">
      <c r="A53" s="24" t="s">
        <v>188</v>
      </c>
      <c r="B53" s="176" t="s">
        <v>317</v>
      </c>
      <c r="C53" s="175"/>
      <c r="D53" s="25"/>
      <c r="E53" s="26">
        <f>F187</f>
        <v>100000</v>
      </c>
      <c r="F53" s="26">
        <f t="shared" si="0"/>
        <v>100000</v>
      </c>
    </row>
    <row r="54" spans="1:6" ht="21" customHeight="1">
      <c r="A54" s="24"/>
      <c r="B54" s="94" t="s">
        <v>202</v>
      </c>
      <c r="C54" s="175"/>
      <c r="D54" s="25"/>
      <c r="E54" s="27">
        <f>E55+E56+E57+E58+E59+E60+E61+E62+E63+E64+E65+E66+E67+E68+E69</f>
        <v>8416000</v>
      </c>
      <c r="F54" s="27">
        <f>E54</f>
        <v>8416000</v>
      </c>
    </row>
    <row r="55" spans="1:6" ht="37.5" customHeight="1">
      <c r="A55" s="24" t="s">
        <v>281</v>
      </c>
      <c r="B55" s="176" t="s">
        <v>298</v>
      </c>
      <c r="C55" s="175"/>
      <c r="D55" s="25"/>
      <c r="E55" s="26">
        <f>F197</f>
        <v>500000</v>
      </c>
      <c r="F55" s="26">
        <f t="shared" si="0"/>
        <v>500000</v>
      </c>
    </row>
    <row r="56" spans="1:6" ht="38.25" customHeight="1">
      <c r="A56" s="24" t="s">
        <v>282</v>
      </c>
      <c r="B56" s="176" t="s">
        <v>299</v>
      </c>
      <c r="C56" s="175"/>
      <c r="D56" s="25"/>
      <c r="E56" s="26">
        <f>F206</f>
        <v>500000</v>
      </c>
      <c r="F56" s="26">
        <f t="shared" si="0"/>
        <v>500000</v>
      </c>
    </row>
    <row r="57" spans="1:6" ht="38.25" customHeight="1">
      <c r="A57" s="24" t="s">
        <v>283</v>
      </c>
      <c r="B57" s="176" t="s">
        <v>300</v>
      </c>
      <c r="C57" s="175"/>
      <c r="D57" s="25"/>
      <c r="E57" s="26">
        <f>F215</f>
        <v>250000</v>
      </c>
      <c r="F57" s="26">
        <f t="shared" si="0"/>
        <v>250000</v>
      </c>
    </row>
    <row r="58" spans="1:6" ht="42" customHeight="1">
      <c r="A58" s="24" t="s">
        <v>284</v>
      </c>
      <c r="B58" s="176" t="s">
        <v>301</v>
      </c>
      <c r="C58" s="175"/>
      <c r="D58" s="25"/>
      <c r="E58" s="26">
        <f>F224</f>
        <v>250000</v>
      </c>
      <c r="F58" s="26">
        <f t="shared" si="0"/>
        <v>250000</v>
      </c>
    </row>
    <row r="59" spans="1:6" ht="34.5" customHeight="1">
      <c r="A59" s="24" t="s">
        <v>285</v>
      </c>
      <c r="B59" s="176" t="s">
        <v>302</v>
      </c>
      <c r="C59" s="175"/>
      <c r="D59" s="25"/>
      <c r="E59" s="26">
        <f>F233</f>
        <v>100000</v>
      </c>
      <c r="F59" s="26">
        <f t="shared" si="0"/>
        <v>100000</v>
      </c>
    </row>
    <row r="60" spans="1:6" ht="29.25" customHeight="1">
      <c r="A60" s="24" t="s">
        <v>286</v>
      </c>
      <c r="B60" s="176" t="s">
        <v>303</v>
      </c>
      <c r="C60" s="175"/>
      <c r="D60" s="25"/>
      <c r="E60" s="26">
        <f>F242</f>
        <v>1500000</v>
      </c>
      <c r="F60" s="26">
        <f t="shared" si="0"/>
        <v>1500000</v>
      </c>
    </row>
    <row r="61" spans="1:6" ht="29.25" customHeight="1">
      <c r="A61" s="24" t="s">
        <v>287</v>
      </c>
      <c r="B61" s="176" t="s">
        <v>304</v>
      </c>
      <c r="C61" s="175"/>
      <c r="D61" s="25"/>
      <c r="E61" s="26">
        <f>F251</f>
        <v>3000000</v>
      </c>
      <c r="F61" s="26">
        <f t="shared" si="0"/>
        <v>3000000</v>
      </c>
    </row>
    <row r="62" spans="1:6" ht="41.25" customHeight="1">
      <c r="A62" s="24" t="s">
        <v>288</v>
      </c>
      <c r="B62" s="176" t="s">
        <v>305</v>
      </c>
      <c r="C62" s="175"/>
      <c r="D62" s="25"/>
      <c r="E62" s="26">
        <f>F260</f>
        <v>56000</v>
      </c>
      <c r="F62" s="26">
        <f t="shared" si="0"/>
        <v>56000</v>
      </c>
    </row>
    <row r="63" spans="1:6" ht="28.5" customHeight="1">
      <c r="A63" s="24" t="s">
        <v>289</v>
      </c>
      <c r="B63" s="176" t="s">
        <v>306</v>
      </c>
      <c r="C63" s="175"/>
      <c r="D63" s="25"/>
      <c r="E63" s="26">
        <f>F269</f>
        <v>300000</v>
      </c>
      <c r="F63" s="26">
        <f t="shared" si="0"/>
        <v>300000</v>
      </c>
    </row>
    <row r="64" spans="1:6" ht="33.75" customHeight="1">
      <c r="A64" s="24" t="s">
        <v>290</v>
      </c>
      <c r="B64" s="176" t="s">
        <v>307</v>
      </c>
      <c r="C64" s="175"/>
      <c r="D64" s="25"/>
      <c r="E64" s="26">
        <f>F278</f>
        <v>100000</v>
      </c>
      <c r="F64" s="26">
        <f t="shared" si="0"/>
        <v>100000</v>
      </c>
    </row>
    <row r="65" spans="1:7" ht="30.75" customHeight="1">
      <c r="A65" s="24" t="s">
        <v>291</v>
      </c>
      <c r="B65" s="176" t="s">
        <v>308</v>
      </c>
      <c r="C65" s="175"/>
      <c r="D65" s="25"/>
      <c r="E65" s="26">
        <f>F287</f>
        <v>60000</v>
      </c>
      <c r="F65" s="26">
        <f t="shared" si="0"/>
        <v>60000</v>
      </c>
    </row>
    <row r="66" spans="1:7" ht="29.25" customHeight="1">
      <c r="A66" s="24" t="s">
        <v>292</v>
      </c>
      <c r="B66" s="176" t="s">
        <v>309</v>
      </c>
      <c r="C66" s="175"/>
      <c r="D66" s="25"/>
      <c r="E66" s="26">
        <f>F296</f>
        <v>1500000</v>
      </c>
      <c r="F66" s="26">
        <f t="shared" si="0"/>
        <v>1500000</v>
      </c>
    </row>
    <row r="67" spans="1:7" ht="28.5" customHeight="1">
      <c r="A67" s="24" t="s">
        <v>293</v>
      </c>
      <c r="B67" s="176" t="s">
        <v>310</v>
      </c>
      <c r="C67" s="175"/>
      <c r="D67" s="25"/>
      <c r="E67" s="26">
        <f>F305</f>
        <v>100000</v>
      </c>
      <c r="F67" s="26">
        <f t="shared" si="0"/>
        <v>100000</v>
      </c>
    </row>
    <row r="68" spans="1:7" ht="33" customHeight="1">
      <c r="A68" s="24" t="s">
        <v>294</v>
      </c>
      <c r="B68" s="176" t="s">
        <v>311</v>
      </c>
      <c r="C68" s="175"/>
      <c r="D68" s="25"/>
      <c r="E68" s="26">
        <f>F314</f>
        <v>100000</v>
      </c>
      <c r="F68" s="26">
        <f t="shared" si="0"/>
        <v>100000</v>
      </c>
    </row>
    <row r="69" spans="1:7" ht="35.25" customHeight="1">
      <c r="A69" s="24" t="s">
        <v>295</v>
      </c>
      <c r="B69" s="176" t="s">
        <v>312</v>
      </c>
      <c r="C69" s="175"/>
      <c r="D69" s="25"/>
      <c r="E69" s="26">
        <f>F323</f>
        <v>100000</v>
      </c>
      <c r="F69" s="26">
        <f t="shared" si="0"/>
        <v>100000</v>
      </c>
    </row>
    <row r="70" spans="1:7" ht="21.75" customHeight="1">
      <c r="A70" s="24"/>
      <c r="B70" s="94" t="s">
        <v>270</v>
      </c>
      <c r="C70" s="175"/>
      <c r="D70" s="25"/>
      <c r="E70" s="27">
        <f>E71+E72</f>
        <v>800000</v>
      </c>
      <c r="F70" s="27">
        <f>E70</f>
        <v>800000</v>
      </c>
    </row>
    <row r="71" spans="1:7" ht="23.25" customHeight="1">
      <c r="A71" s="24" t="s">
        <v>296</v>
      </c>
      <c r="B71" s="176" t="s">
        <v>313</v>
      </c>
      <c r="C71" s="175"/>
      <c r="D71" s="25"/>
      <c r="E71" s="26">
        <f>F333</f>
        <v>500000</v>
      </c>
      <c r="F71" s="26">
        <f t="shared" si="0"/>
        <v>500000</v>
      </c>
    </row>
    <row r="72" spans="1:7" ht="28.5" customHeight="1">
      <c r="A72" s="179" t="s">
        <v>297</v>
      </c>
      <c r="B72" s="176" t="s">
        <v>314</v>
      </c>
      <c r="C72" s="175"/>
      <c r="D72" s="25"/>
      <c r="E72" s="26">
        <f>F342</f>
        <v>300000</v>
      </c>
      <c r="F72" s="26">
        <f t="shared" si="0"/>
        <v>300000</v>
      </c>
    </row>
    <row r="73" spans="1:7" ht="20.25" customHeight="1">
      <c r="A73" s="97" t="s">
        <v>18</v>
      </c>
      <c r="B73" s="97"/>
      <c r="C73" s="175"/>
      <c r="D73" s="27"/>
      <c r="E73" s="27">
        <f>SUM(E43:E72)-E70-E54</f>
        <v>16877613</v>
      </c>
      <c r="F73" s="27">
        <f>D73+E73</f>
        <v>16877613</v>
      </c>
    </row>
    <row r="74" spans="1:7" ht="18" customHeight="1">
      <c r="A74" s="19"/>
    </row>
    <row r="75" spans="1:7" ht="18.75" customHeight="1">
      <c r="A75" s="19" t="s">
        <v>22</v>
      </c>
      <c r="B75" s="75" t="s">
        <v>20</v>
      </c>
      <c r="C75" s="75"/>
      <c r="D75" s="75"/>
      <c r="E75" s="75"/>
      <c r="F75" s="75"/>
      <c r="G75" s="75"/>
    </row>
    <row r="76" spans="1:7" ht="12" customHeight="1">
      <c r="A76" s="19"/>
      <c r="E76" s="28" t="s">
        <v>14</v>
      </c>
    </row>
    <row r="77" spans="1:7" ht="25.5">
      <c r="A77" s="67" t="s">
        <v>11</v>
      </c>
      <c r="B77" s="29" t="s">
        <v>21</v>
      </c>
      <c r="C77" s="67" t="s">
        <v>16</v>
      </c>
      <c r="D77" s="67" t="s">
        <v>17</v>
      </c>
      <c r="E77" s="67" t="s">
        <v>18</v>
      </c>
    </row>
    <row r="78" spans="1:7" ht="11.25" customHeight="1">
      <c r="A78" s="29">
        <v>1</v>
      </c>
      <c r="B78" s="29">
        <v>2</v>
      </c>
      <c r="C78" s="29">
        <v>3</v>
      </c>
      <c r="D78" s="29">
        <v>4</v>
      </c>
      <c r="E78" s="29">
        <v>5</v>
      </c>
    </row>
    <row r="79" spans="1:7" ht="14.25" customHeight="1">
      <c r="A79" s="67"/>
      <c r="B79" s="30"/>
      <c r="C79" s="31"/>
      <c r="D79" s="67"/>
      <c r="E79" s="31"/>
    </row>
    <row r="80" spans="1:7" ht="19.5" customHeight="1">
      <c r="A80" s="97" t="s">
        <v>18</v>
      </c>
      <c r="B80" s="97"/>
      <c r="C80" s="32"/>
      <c r="D80" s="32"/>
      <c r="E80" s="32"/>
    </row>
    <row r="81" spans="1:7" ht="16.5" customHeight="1">
      <c r="A81" s="19"/>
    </row>
    <row r="82" spans="1:7" ht="16.5" customHeight="1">
      <c r="A82" s="18" t="s">
        <v>50</v>
      </c>
      <c r="B82" s="75" t="s">
        <v>23</v>
      </c>
      <c r="C82" s="75"/>
      <c r="D82" s="75"/>
      <c r="E82" s="75"/>
      <c r="F82" s="75"/>
      <c r="G82" s="75"/>
    </row>
    <row r="83" spans="1:7" ht="9.75" customHeight="1">
      <c r="A83" s="19"/>
    </row>
    <row r="84" spans="1:7" ht="25.5" customHeight="1">
      <c r="A84" s="67" t="s">
        <v>11</v>
      </c>
      <c r="B84" s="67" t="s">
        <v>24</v>
      </c>
      <c r="C84" s="22" t="s">
        <v>25</v>
      </c>
      <c r="D84" s="22" t="s">
        <v>26</v>
      </c>
      <c r="E84" s="67" t="s">
        <v>16</v>
      </c>
      <c r="F84" s="67" t="s">
        <v>17</v>
      </c>
      <c r="G84" s="67" t="s">
        <v>18</v>
      </c>
    </row>
    <row r="85" spans="1:7">
      <c r="A85" s="29">
        <v>1</v>
      </c>
      <c r="B85" s="29">
        <v>2</v>
      </c>
      <c r="C85" s="29">
        <v>3</v>
      </c>
      <c r="D85" s="29">
        <v>4</v>
      </c>
      <c r="E85" s="29">
        <v>5</v>
      </c>
      <c r="F85" s="29">
        <v>6</v>
      </c>
      <c r="G85" s="29">
        <v>7</v>
      </c>
    </row>
    <row r="86" spans="1:7" ht="17.25" customHeight="1">
      <c r="A86" s="67"/>
      <c r="B86" s="94" t="s">
        <v>95</v>
      </c>
      <c r="C86" s="94"/>
      <c r="D86" s="95"/>
      <c r="E86" s="67"/>
      <c r="F86" s="67"/>
      <c r="G86" s="67"/>
    </row>
    <row r="87" spans="1:7" ht="29.25" customHeight="1">
      <c r="A87" s="65"/>
      <c r="B87" s="183" t="s">
        <v>135</v>
      </c>
      <c r="C87" s="183"/>
      <c r="D87" s="183"/>
      <c r="E87" s="33"/>
      <c r="F87" s="34"/>
      <c r="G87" s="34"/>
    </row>
    <row r="88" spans="1:7" s="157" customFormat="1" ht="15" customHeight="1">
      <c r="A88" s="165">
        <v>1</v>
      </c>
      <c r="B88" s="166" t="s">
        <v>27</v>
      </c>
      <c r="C88" s="170" t="s">
        <v>83</v>
      </c>
      <c r="D88" s="170" t="s">
        <v>83</v>
      </c>
      <c r="E88" s="167"/>
      <c r="F88" s="168"/>
      <c r="G88" s="168"/>
    </row>
    <row r="89" spans="1:7" ht="34.5" customHeight="1">
      <c r="A89" s="65"/>
      <c r="B89" s="62" t="s">
        <v>118</v>
      </c>
      <c r="C89" s="17" t="s">
        <v>96</v>
      </c>
      <c r="D89" s="51" t="s">
        <v>166</v>
      </c>
      <c r="E89" s="33"/>
      <c r="F89" s="34">
        <f>E43</f>
        <v>860000</v>
      </c>
      <c r="G89" s="34">
        <f>F89</f>
        <v>860000</v>
      </c>
    </row>
    <row r="90" spans="1:7" s="157" customFormat="1" ht="15" customHeight="1">
      <c r="A90" s="165">
        <v>2</v>
      </c>
      <c r="B90" s="166" t="s">
        <v>28</v>
      </c>
      <c r="C90" s="170" t="s">
        <v>83</v>
      </c>
      <c r="D90" s="170" t="s">
        <v>83</v>
      </c>
      <c r="E90" s="167"/>
      <c r="F90" s="168"/>
      <c r="G90" s="168"/>
    </row>
    <row r="91" spans="1:7" ht="31.5" customHeight="1">
      <c r="A91" s="65"/>
      <c r="B91" s="62" t="s">
        <v>119</v>
      </c>
      <c r="C91" s="17" t="s">
        <v>97</v>
      </c>
      <c r="D91" s="17" t="s">
        <v>98</v>
      </c>
      <c r="E91" s="33"/>
      <c r="F91" s="34">
        <v>1</v>
      </c>
      <c r="G91" s="34">
        <f>F91</f>
        <v>1</v>
      </c>
    </row>
    <row r="92" spans="1:7" s="157" customFormat="1" ht="15" customHeight="1">
      <c r="A92" s="165">
        <v>3</v>
      </c>
      <c r="B92" s="166" t="s">
        <v>29</v>
      </c>
      <c r="C92" s="170"/>
      <c r="D92" s="170"/>
      <c r="E92" s="167"/>
      <c r="F92" s="168"/>
      <c r="G92" s="168"/>
    </row>
    <row r="93" spans="1:7" ht="27" customHeight="1">
      <c r="A93" s="65"/>
      <c r="B93" s="63" t="s">
        <v>120</v>
      </c>
      <c r="C93" s="17" t="s">
        <v>89</v>
      </c>
      <c r="D93" s="17" t="s">
        <v>87</v>
      </c>
      <c r="E93" s="33"/>
      <c r="F93" s="34">
        <f>F89/F91</f>
        <v>860000</v>
      </c>
      <c r="G93" s="34">
        <f>F93</f>
        <v>860000</v>
      </c>
    </row>
    <row r="94" spans="1:7" s="157" customFormat="1" ht="15" customHeight="1">
      <c r="A94" s="165">
        <v>4</v>
      </c>
      <c r="B94" s="166" t="s">
        <v>30</v>
      </c>
      <c r="C94" s="170"/>
      <c r="D94" s="170"/>
      <c r="E94" s="167"/>
      <c r="F94" s="168"/>
      <c r="G94" s="168"/>
    </row>
    <row r="95" spans="1:7" ht="38.25" customHeight="1">
      <c r="A95" s="65"/>
      <c r="B95" s="63" t="s">
        <v>121</v>
      </c>
      <c r="C95" s="17" t="s">
        <v>88</v>
      </c>
      <c r="D95" s="17" t="s">
        <v>87</v>
      </c>
      <c r="E95" s="33"/>
      <c r="F95" s="34">
        <v>100</v>
      </c>
      <c r="G95" s="34">
        <f>F95</f>
        <v>100</v>
      </c>
    </row>
    <row r="96" spans="1:7" ht="30" customHeight="1">
      <c r="A96" s="65"/>
      <c r="B96" s="183" t="s">
        <v>136</v>
      </c>
      <c r="C96" s="183"/>
      <c r="D96" s="183"/>
      <c r="E96" s="33"/>
      <c r="F96" s="34"/>
      <c r="G96" s="34"/>
    </row>
    <row r="97" spans="1:7" s="157" customFormat="1" ht="15" customHeight="1">
      <c r="A97" s="165">
        <v>1</v>
      </c>
      <c r="B97" s="166" t="s">
        <v>27</v>
      </c>
      <c r="C97" s="17"/>
      <c r="D97" s="17"/>
      <c r="E97" s="167"/>
      <c r="F97" s="168"/>
      <c r="G97" s="168"/>
    </row>
    <row r="98" spans="1:7" ht="31.5" customHeight="1">
      <c r="A98" s="65"/>
      <c r="B98" s="63" t="s">
        <v>111</v>
      </c>
      <c r="C98" s="17" t="s">
        <v>96</v>
      </c>
      <c r="D98" s="51" t="s">
        <v>166</v>
      </c>
      <c r="E98" s="33"/>
      <c r="F98" s="34">
        <f>E44</f>
        <v>1150000</v>
      </c>
      <c r="G98" s="34">
        <f>F98</f>
        <v>1150000</v>
      </c>
    </row>
    <row r="99" spans="1:7" s="157" customFormat="1" ht="15" customHeight="1">
      <c r="A99" s="165">
        <v>2</v>
      </c>
      <c r="B99" s="166" t="s">
        <v>28</v>
      </c>
      <c r="C99" s="17"/>
      <c r="D99" s="17"/>
      <c r="E99" s="167"/>
      <c r="F99" s="168"/>
      <c r="G99" s="168"/>
    </row>
    <row r="100" spans="1:7" ht="28.5" customHeight="1">
      <c r="A100" s="65"/>
      <c r="B100" s="63" t="s">
        <v>122</v>
      </c>
      <c r="C100" s="17" t="s">
        <v>113</v>
      </c>
      <c r="D100" s="17" t="s">
        <v>105</v>
      </c>
      <c r="E100" s="33"/>
      <c r="F100" s="34">
        <f>F98/F102</f>
        <v>575</v>
      </c>
      <c r="G100" s="34">
        <f>F100</f>
        <v>575</v>
      </c>
    </row>
    <row r="101" spans="1:7" s="157" customFormat="1" ht="15" customHeight="1">
      <c r="A101" s="165">
        <v>3</v>
      </c>
      <c r="B101" s="166" t="s">
        <v>29</v>
      </c>
      <c r="C101" s="17"/>
      <c r="D101" s="17"/>
      <c r="E101" s="167"/>
      <c r="F101" s="168"/>
      <c r="G101" s="168"/>
    </row>
    <row r="102" spans="1:7" ht="30.75" customHeight="1">
      <c r="A102" s="65"/>
      <c r="B102" s="63" t="s">
        <v>123</v>
      </c>
      <c r="C102" s="17" t="s">
        <v>89</v>
      </c>
      <c r="D102" s="17" t="s">
        <v>87</v>
      </c>
      <c r="E102" s="33"/>
      <c r="F102" s="34">
        <v>2000</v>
      </c>
      <c r="G102" s="34">
        <f>F102</f>
        <v>2000</v>
      </c>
    </row>
    <row r="103" spans="1:7" s="157" customFormat="1" ht="15" customHeight="1">
      <c r="A103" s="165">
        <v>4</v>
      </c>
      <c r="B103" s="166" t="s">
        <v>30</v>
      </c>
      <c r="C103" s="17"/>
      <c r="D103" s="17"/>
      <c r="E103" s="167"/>
      <c r="F103" s="168"/>
      <c r="G103" s="168"/>
    </row>
    <row r="104" spans="1:7" ht="35.25" customHeight="1">
      <c r="A104" s="65"/>
      <c r="B104" s="63" t="s">
        <v>112</v>
      </c>
      <c r="C104" s="17" t="s">
        <v>88</v>
      </c>
      <c r="D104" s="17" t="s">
        <v>87</v>
      </c>
      <c r="E104" s="33"/>
      <c r="F104" s="34">
        <v>100</v>
      </c>
      <c r="G104" s="34">
        <f>F104</f>
        <v>100</v>
      </c>
    </row>
    <row r="105" spans="1:7" ht="30" customHeight="1">
      <c r="A105" s="65"/>
      <c r="B105" s="183" t="s">
        <v>137</v>
      </c>
      <c r="C105" s="183"/>
      <c r="D105" s="183"/>
      <c r="E105" s="33"/>
      <c r="F105" s="34"/>
      <c r="G105" s="34"/>
    </row>
    <row r="106" spans="1:7" s="157" customFormat="1" ht="15" customHeight="1">
      <c r="A106" s="165">
        <v>1</v>
      </c>
      <c r="B106" s="169" t="s">
        <v>27</v>
      </c>
      <c r="C106" s="17"/>
      <c r="D106" s="17"/>
      <c r="E106" s="167"/>
      <c r="F106" s="168"/>
      <c r="G106" s="168"/>
    </row>
    <row r="107" spans="1:7" ht="37.5" customHeight="1">
      <c r="A107" s="65"/>
      <c r="B107" s="62" t="s">
        <v>126</v>
      </c>
      <c r="C107" s="17" t="s">
        <v>96</v>
      </c>
      <c r="D107" s="51" t="s">
        <v>166</v>
      </c>
      <c r="E107" s="33"/>
      <c r="F107" s="34">
        <f>E45</f>
        <v>464000</v>
      </c>
      <c r="G107" s="34">
        <f>F107</f>
        <v>464000</v>
      </c>
    </row>
    <row r="108" spans="1:7" s="157" customFormat="1" ht="15" customHeight="1">
      <c r="A108" s="165">
        <v>2</v>
      </c>
      <c r="B108" s="169" t="s">
        <v>28</v>
      </c>
      <c r="C108" s="17"/>
      <c r="D108" s="17"/>
      <c r="E108" s="167"/>
      <c r="F108" s="168"/>
      <c r="G108" s="168"/>
    </row>
    <row r="109" spans="1:7" ht="48" customHeight="1">
      <c r="A109" s="65"/>
      <c r="B109" s="62" t="s">
        <v>127</v>
      </c>
      <c r="C109" s="17" t="s">
        <v>97</v>
      </c>
      <c r="D109" s="17" t="s">
        <v>105</v>
      </c>
      <c r="E109" s="33"/>
      <c r="F109" s="34">
        <v>1</v>
      </c>
      <c r="G109" s="34">
        <f>F109</f>
        <v>1</v>
      </c>
    </row>
    <row r="110" spans="1:7" ht="30" customHeight="1">
      <c r="A110" s="65"/>
      <c r="B110" s="171" t="s">
        <v>138</v>
      </c>
      <c r="C110" s="17" t="s">
        <v>113</v>
      </c>
      <c r="D110" s="17" t="s">
        <v>105</v>
      </c>
      <c r="E110" s="33"/>
      <c r="F110" s="34">
        <v>200</v>
      </c>
      <c r="G110" s="34">
        <f>F110</f>
        <v>200</v>
      </c>
    </row>
    <row r="111" spans="1:7" s="157" customFormat="1" ht="15" customHeight="1">
      <c r="A111" s="165">
        <v>3</v>
      </c>
      <c r="B111" s="169" t="s">
        <v>29</v>
      </c>
      <c r="C111" s="17"/>
      <c r="D111" s="17"/>
      <c r="E111" s="167"/>
      <c r="F111" s="168"/>
      <c r="G111" s="168"/>
    </row>
    <row r="112" spans="1:7" ht="48" customHeight="1">
      <c r="A112" s="65"/>
      <c r="B112" s="62" t="s">
        <v>128</v>
      </c>
      <c r="C112" s="17" t="s">
        <v>89</v>
      </c>
      <c r="D112" s="17" t="s">
        <v>87</v>
      </c>
      <c r="E112" s="33"/>
      <c r="F112" s="34">
        <v>64000</v>
      </c>
      <c r="G112" s="34">
        <f>F112</f>
        <v>64000</v>
      </c>
    </row>
    <row r="113" spans="1:7" ht="27" customHeight="1">
      <c r="A113" s="65"/>
      <c r="B113" s="171" t="s">
        <v>139</v>
      </c>
      <c r="C113" s="17" t="s">
        <v>89</v>
      </c>
      <c r="D113" s="17" t="s">
        <v>87</v>
      </c>
      <c r="E113" s="33"/>
      <c r="F113" s="34">
        <f>(F107-F112)/F110</f>
        <v>2000</v>
      </c>
      <c r="G113" s="34">
        <f>F113</f>
        <v>2000</v>
      </c>
    </row>
    <row r="114" spans="1:7" s="157" customFormat="1" ht="15" customHeight="1">
      <c r="A114" s="165">
        <v>4</v>
      </c>
      <c r="B114" s="169" t="s">
        <v>30</v>
      </c>
      <c r="C114" s="17"/>
      <c r="D114" s="17"/>
      <c r="E114" s="167"/>
      <c r="F114" s="168"/>
      <c r="G114" s="168"/>
    </row>
    <row r="115" spans="1:7" ht="45" customHeight="1">
      <c r="A115" s="65"/>
      <c r="B115" s="171" t="s">
        <v>129</v>
      </c>
      <c r="C115" s="17" t="s">
        <v>88</v>
      </c>
      <c r="D115" s="17" t="s">
        <v>87</v>
      </c>
      <c r="E115" s="33"/>
      <c r="F115" s="34">
        <v>100</v>
      </c>
      <c r="G115" s="34">
        <f>F115</f>
        <v>100</v>
      </c>
    </row>
    <row r="116" spans="1:7" ht="45.75" customHeight="1">
      <c r="A116" s="65"/>
      <c r="B116" s="183" t="s">
        <v>167</v>
      </c>
      <c r="C116" s="183"/>
      <c r="D116" s="183"/>
      <c r="E116" s="33"/>
      <c r="F116" s="34"/>
      <c r="G116" s="34"/>
    </row>
    <row r="117" spans="1:7" s="157" customFormat="1" ht="15" customHeight="1">
      <c r="A117" s="165">
        <v>1</v>
      </c>
      <c r="B117" s="166" t="s">
        <v>27</v>
      </c>
      <c r="C117" s="17"/>
      <c r="D117" s="17"/>
      <c r="E117" s="167"/>
      <c r="F117" s="168"/>
      <c r="G117" s="168"/>
    </row>
    <row r="118" spans="1:7" ht="70.5" customHeight="1">
      <c r="A118" s="65"/>
      <c r="B118" s="62" t="s">
        <v>142</v>
      </c>
      <c r="C118" s="17" t="s">
        <v>96</v>
      </c>
      <c r="D118" s="51" t="s">
        <v>166</v>
      </c>
      <c r="E118" s="33"/>
      <c r="F118" s="34">
        <f>E46</f>
        <v>2400000</v>
      </c>
      <c r="G118" s="34">
        <f>F118</f>
        <v>2400000</v>
      </c>
    </row>
    <row r="119" spans="1:7" s="157" customFormat="1" ht="15" customHeight="1">
      <c r="A119" s="165">
        <v>2</v>
      </c>
      <c r="B119" s="166" t="s">
        <v>28</v>
      </c>
      <c r="C119" s="17"/>
      <c r="D119" s="17"/>
      <c r="E119" s="167"/>
      <c r="F119" s="168"/>
      <c r="G119" s="168"/>
    </row>
    <row r="120" spans="1:7" ht="62.25" customHeight="1">
      <c r="A120" s="65"/>
      <c r="B120" s="62" t="s">
        <v>141</v>
      </c>
      <c r="C120" s="17" t="s">
        <v>97</v>
      </c>
      <c r="D120" s="17" t="s">
        <v>105</v>
      </c>
      <c r="E120" s="33"/>
      <c r="F120" s="34">
        <v>1</v>
      </c>
      <c r="G120" s="34">
        <f>F120</f>
        <v>1</v>
      </c>
    </row>
    <row r="121" spans="1:7" ht="39.75" customHeight="1">
      <c r="A121" s="65"/>
      <c r="B121" s="63" t="s">
        <v>143</v>
      </c>
      <c r="C121" s="17" t="s">
        <v>113</v>
      </c>
      <c r="D121" s="17" t="s">
        <v>105</v>
      </c>
      <c r="E121" s="33"/>
      <c r="F121" s="34">
        <v>657</v>
      </c>
      <c r="G121" s="34">
        <f>F121</f>
        <v>657</v>
      </c>
    </row>
    <row r="122" spans="1:7" s="157" customFormat="1" ht="15" customHeight="1">
      <c r="A122" s="165">
        <v>3</v>
      </c>
      <c r="B122" s="166" t="s">
        <v>29</v>
      </c>
      <c r="C122" s="17"/>
      <c r="D122" s="17"/>
      <c r="E122" s="167"/>
      <c r="F122" s="168"/>
      <c r="G122" s="168"/>
    </row>
    <row r="123" spans="1:7" ht="49.5" customHeight="1">
      <c r="A123" s="65"/>
      <c r="B123" s="62" t="s">
        <v>144</v>
      </c>
      <c r="C123" s="17" t="s">
        <v>89</v>
      </c>
      <c r="D123" s="17" t="s">
        <v>87</v>
      </c>
      <c r="E123" s="33"/>
      <c r="F123" s="34">
        <v>100000</v>
      </c>
      <c r="G123" s="34">
        <f>F123</f>
        <v>100000</v>
      </c>
    </row>
    <row r="124" spans="1:7" ht="28.5" customHeight="1">
      <c r="A124" s="65"/>
      <c r="B124" s="63" t="s">
        <v>145</v>
      </c>
      <c r="C124" s="17" t="s">
        <v>89</v>
      </c>
      <c r="D124" s="17" t="s">
        <v>87</v>
      </c>
      <c r="E124" s="33"/>
      <c r="F124" s="26">
        <f>(F118-F123)/F121-0.76</f>
        <v>3500.00103500761</v>
      </c>
      <c r="G124" s="26">
        <f>F124</f>
        <v>3500.00103500761</v>
      </c>
    </row>
    <row r="125" spans="1:7" s="157" customFormat="1" ht="15" customHeight="1">
      <c r="A125" s="165">
        <v>4</v>
      </c>
      <c r="B125" s="166" t="s">
        <v>30</v>
      </c>
      <c r="C125" s="17"/>
      <c r="D125" s="17"/>
      <c r="E125" s="167"/>
      <c r="F125" s="168"/>
      <c r="G125" s="168"/>
    </row>
    <row r="126" spans="1:7" ht="36.75" customHeight="1">
      <c r="A126" s="65"/>
      <c r="B126" s="62" t="s">
        <v>146</v>
      </c>
      <c r="C126" s="17" t="s">
        <v>88</v>
      </c>
      <c r="D126" s="17" t="s">
        <v>87</v>
      </c>
      <c r="E126" s="33"/>
      <c r="F126" s="34">
        <v>100</v>
      </c>
      <c r="G126" s="34">
        <f>F126</f>
        <v>100</v>
      </c>
    </row>
    <row r="127" spans="1:7" ht="28.5" customHeight="1">
      <c r="A127" s="65"/>
      <c r="B127" s="183" t="s">
        <v>147</v>
      </c>
      <c r="C127" s="183"/>
      <c r="D127" s="183"/>
      <c r="E127" s="33"/>
      <c r="F127" s="34"/>
      <c r="G127" s="34"/>
    </row>
    <row r="128" spans="1:7" s="157" customFormat="1" ht="15" customHeight="1">
      <c r="A128" s="165">
        <v>1</v>
      </c>
      <c r="B128" s="169" t="s">
        <v>27</v>
      </c>
      <c r="C128" s="17"/>
      <c r="D128" s="17"/>
      <c r="E128" s="167"/>
      <c r="F128" s="168"/>
      <c r="G128" s="168"/>
    </row>
    <row r="129" spans="1:7" ht="27" customHeight="1">
      <c r="A129" s="65"/>
      <c r="B129" s="62" t="s">
        <v>148</v>
      </c>
      <c r="C129" s="17" t="s">
        <v>96</v>
      </c>
      <c r="D129" s="51" t="s">
        <v>166</v>
      </c>
      <c r="E129" s="33"/>
      <c r="F129" s="34">
        <f>E47</f>
        <v>470000</v>
      </c>
      <c r="G129" s="34">
        <f>F129</f>
        <v>470000</v>
      </c>
    </row>
    <row r="130" spans="1:7" s="157" customFormat="1" ht="15" customHeight="1">
      <c r="A130" s="165">
        <v>2</v>
      </c>
      <c r="B130" s="169" t="s">
        <v>28</v>
      </c>
      <c r="C130" s="17"/>
      <c r="D130" s="17"/>
      <c r="E130" s="167"/>
      <c r="F130" s="168"/>
      <c r="G130" s="168"/>
    </row>
    <row r="131" spans="1:7" ht="27.75" customHeight="1">
      <c r="A131" s="65"/>
      <c r="B131" s="63" t="s">
        <v>149</v>
      </c>
      <c r="C131" s="17" t="s">
        <v>97</v>
      </c>
      <c r="D131" s="17" t="s">
        <v>105</v>
      </c>
      <c r="E131" s="33"/>
      <c r="F131" s="34">
        <f>F129/F133</f>
        <v>134.28571428571428</v>
      </c>
      <c r="G131" s="34">
        <f>F131</f>
        <v>134.28571428571428</v>
      </c>
    </row>
    <row r="132" spans="1:7" s="157" customFormat="1" ht="15" customHeight="1">
      <c r="A132" s="165">
        <v>3</v>
      </c>
      <c r="B132" s="169" t="s">
        <v>29</v>
      </c>
      <c r="C132" s="17"/>
      <c r="D132" s="17"/>
      <c r="E132" s="167"/>
      <c r="F132" s="168"/>
      <c r="G132" s="168"/>
    </row>
    <row r="133" spans="1:7" ht="31.5" customHeight="1">
      <c r="A133" s="65"/>
      <c r="B133" s="63" t="s">
        <v>149</v>
      </c>
      <c r="C133" s="17" t="s">
        <v>89</v>
      </c>
      <c r="D133" s="17" t="s">
        <v>87</v>
      </c>
      <c r="E133" s="33"/>
      <c r="F133" s="34">
        <f>3500</f>
        <v>3500</v>
      </c>
      <c r="G133" s="34">
        <f>F133</f>
        <v>3500</v>
      </c>
    </row>
    <row r="134" spans="1:7" s="157" customFormat="1" ht="15" customHeight="1">
      <c r="A134" s="165">
        <v>4</v>
      </c>
      <c r="B134" s="169" t="s">
        <v>30</v>
      </c>
      <c r="C134" s="17"/>
      <c r="D134" s="17"/>
      <c r="E134" s="167"/>
      <c r="F134" s="168"/>
      <c r="G134" s="168"/>
    </row>
    <row r="135" spans="1:7" ht="30.75" customHeight="1">
      <c r="A135" s="65"/>
      <c r="B135" s="62" t="s">
        <v>150</v>
      </c>
      <c r="C135" s="17" t="s">
        <v>88</v>
      </c>
      <c r="D135" s="17" t="s">
        <v>87</v>
      </c>
      <c r="E135" s="33"/>
      <c r="F135" s="34">
        <v>100</v>
      </c>
      <c r="G135" s="34">
        <f>F135</f>
        <v>100</v>
      </c>
    </row>
    <row r="136" spans="1:7" ht="32.25" customHeight="1">
      <c r="A136" s="65"/>
      <c r="B136" s="183" t="s">
        <v>151</v>
      </c>
      <c r="C136" s="183"/>
      <c r="D136" s="183"/>
      <c r="E136" s="33"/>
      <c r="F136" s="34"/>
      <c r="G136" s="34"/>
    </row>
    <row r="137" spans="1:7" s="157" customFormat="1" ht="15" customHeight="1">
      <c r="A137" s="165">
        <v>1</v>
      </c>
      <c r="B137" s="166" t="s">
        <v>27</v>
      </c>
      <c r="C137" s="17"/>
      <c r="D137" s="17"/>
      <c r="E137" s="167"/>
      <c r="F137" s="168"/>
      <c r="G137" s="168"/>
    </row>
    <row r="138" spans="1:7" ht="42.75" customHeight="1">
      <c r="A138" s="65"/>
      <c r="B138" s="62" t="s">
        <v>152</v>
      </c>
      <c r="C138" s="36" t="s">
        <v>96</v>
      </c>
      <c r="D138" s="51" t="s">
        <v>166</v>
      </c>
      <c r="E138" s="33"/>
      <c r="F138" s="34">
        <f>E48</f>
        <v>1200000</v>
      </c>
      <c r="G138" s="34">
        <f>F138</f>
        <v>1200000</v>
      </c>
    </row>
    <row r="139" spans="1:7" s="157" customFormat="1" ht="15" customHeight="1">
      <c r="A139" s="165">
        <v>2</v>
      </c>
      <c r="B139" s="169" t="s">
        <v>28</v>
      </c>
      <c r="C139" s="170"/>
      <c r="D139" s="170"/>
      <c r="E139" s="167"/>
      <c r="F139" s="168"/>
      <c r="G139" s="168"/>
    </row>
    <row r="140" spans="1:7" ht="59.25" customHeight="1">
      <c r="A140" s="65"/>
      <c r="B140" s="62" t="s">
        <v>153</v>
      </c>
      <c r="C140" s="49" t="s">
        <v>97</v>
      </c>
      <c r="D140" s="17" t="s">
        <v>105</v>
      </c>
      <c r="E140" s="33"/>
      <c r="F140" s="34">
        <v>1</v>
      </c>
      <c r="G140" s="34">
        <f>F140</f>
        <v>1</v>
      </c>
    </row>
    <row r="141" spans="1:7" ht="49.5" customHeight="1">
      <c r="A141" s="65"/>
      <c r="B141" s="63" t="s">
        <v>158</v>
      </c>
      <c r="C141" s="49" t="s">
        <v>113</v>
      </c>
      <c r="D141" s="17" t="s">
        <v>105</v>
      </c>
      <c r="E141" s="33"/>
      <c r="F141" s="34">
        <f>(F138-F143)/F144</f>
        <v>314.28571428571428</v>
      </c>
      <c r="G141" s="34">
        <f>F141</f>
        <v>314.28571428571428</v>
      </c>
    </row>
    <row r="142" spans="1:7" s="157" customFormat="1" ht="15" customHeight="1">
      <c r="A142" s="165">
        <v>3</v>
      </c>
      <c r="B142" s="169" t="s">
        <v>29</v>
      </c>
      <c r="C142" s="17"/>
      <c r="D142" s="17"/>
      <c r="E142" s="167"/>
      <c r="F142" s="168"/>
      <c r="G142" s="168"/>
    </row>
    <row r="143" spans="1:7" ht="51.75" customHeight="1">
      <c r="A143" s="65"/>
      <c r="B143" s="62" t="s">
        <v>155</v>
      </c>
      <c r="C143" s="49" t="s">
        <v>89</v>
      </c>
      <c r="D143" s="17" t="s">
        <v>156</v>
      </c>
      <c r="E143" s="33"/>
      <c r="F143" s="34">
        <v>100000</v>
      </c>
      <c r="G143" s="34">
        <f>F143</f>
        <v>100000</v>
      </c>
    </row>
    <row r="144" spans="1:7" ht="39" customHeight="1">
      <c r="A144" s="65"/>
      <c r="B144" s="63" t="s">
        <v>154</v>
      </c>
      <c r="C144" s="49" t="s">
        <v>89</v>
      </c>
      <c r="D144" s="17" t="s">
        <v>156</v>
      </c>
      <c r="E144" s="33"/>
      <c r="F144" s="34">
        <v>3500</v>
      </c>
      <c r="G144" s="34">
        <f>F144</f>
        <v>3500</v>
      </c>
    </row>
    <row r="145" spans="1:7" s="157" customFormat="1" ht="15" customHeight="1">
      <c r="A145" s="165">
        <v>4</v>
      </c>
      <c r="B145" s="169" t="s">
        <v>30</v>
      </c>
      <c r="C145" s="170"/>
      <c r="D145" s="170"/>
      <c r="E145" s="167"/>
      <c r="F145" s="168"/>
      <c r="G145" s="168"/>
    </row>
    <row r="146" spans="1:7" ht="43.5" customHeight="1">
      <c r="A146" s="65"/>
      <c r="B146" s="62" t="s">
        <v>157</v>
      </c>
      <c r="C146" s="36" t="s">
        <v>88</v>
      </c>
      <c r="D146" s="35" t="s">
        <v>156</v>
      </c>
      <c r="E146" s="33"/>
      <c r="F146" s="34">
        <v>100</v>
      </c>
      <c r="G146" s="34">
        <f>F146</f>
        <v>100</v>
      </c>
    </row>
    <row r="147" spans="1:7" ht="33.75" customHeight="1">
      <c r="A147" s="65"/>
      <c r="B147" s="183" t="s">
        <v>159</v>
      </c>
      <c r="C147" s="183"/>
      <c r="D147" s="183"/>
      <c r="E147" s="33"/>
      <c r="F147" s="34"/>
      <c r="G147" s="34"/>
    </row>
    <row r="148" spans="1:7" s="157" customFormat="1" ht="15" customHeight="1">
      <c r="A148" s="165">
        <v>1</v>
      </c>
      <c r="B148" s="166" t="s">
        <v>27</v>
      </c>
      <c r="C148" s="17"/>
      <c r="D148" s="17"/>
      <c r="E148" s="167"/>
      <c r="F148" s="168"/>
      <c r="G148" s="168"/>
    </row>
    <row r="149" spans="1:7" ht="41.25" customHeight="1">
      <c r="A149" s="65"/>
      <c r="B149" s="63" t="s">
        <v>160</v>
      </c>
      <c r="C149" s="17" t="s">
        <v>96</v>
      </c>
      <c r="D149" s="17" t="s">
        <v>166</v>
      </c>
      <c r="E149" s="33"/>
      <c r="F149" s="34">
        <f>E49</f>
        <v>1000000</v>
      </c>
      <c r="G149" s="34">
        <f>F149</f>
        <v>1000000</v>
      </c>
    </row>
    <row r="150" spans="1:7" s="157" customFormat="1" ht="15" customHeight="1">
      <c r="A150" s="165">
        <v>2</v>
      </c>
      <c r="B150" s="166" t="s">
        <v>28</v>
      </c>
      <c r="C150" s="17"/>
      <c r="D150" s="17"/>
      <c r="E150" s="167"/>
      <c r="F150" s="168"/>
      <c r="G150" s="168"/>
    </row>
    <row r="151" spans="1:7" ht="53.25" customHeight="1">
      <c r="A151" s="65"/>
      <c r="B151" s="62" t="s">
        <v>161</v>
      </c>
      <c r="C151" s="49" t="s">
        <v>97</v>
      </c>
      <c r="D151" s="17" t="s">
        <v>105</v>
      </c>
      <c r="E151" s="33"/>
      <c r="F151" s="34">
        <v>1</v>
      </c>
      <c r="G151" s="34">
        <f>F151</f>
        <v>1</v>
      </c>
    </row>
    <row r="152" spans="1:7" ht="39" customHeight="1">
      <c r="A152" s="65"/>
      <c r="B152" s="63" t="s">
        <v>163</v>
      </c>
      <c r="C152" s="49" t="s">
        <v>113</v>
      </c>
      <c r="D152" s="17" t="s">
        <v>105</v>
      </c>
      <c r="E152" s="33"/>
      <c r="F152" s="34">
        <f>(F149-F154)/F155</f>
        <v>257.14285714285717</v>
      </c>
      <c r="G152" s="34">
        <f>F152</f>
        <v>257.14285714285717</v>
      </c>
    </row>
    <row r="153" spans="1:7" s="157" customFormat="1" ht="15" customHeight="1">
      <c r="A153" s="165">
        <v>3</v>
      </c>
      <c r="B153" s="169" t="s">
        <v>29</v>
      </c>
      <c r="C153" s="17"/>
      <c r="D153" s="17"/>
      <c r="E153" s="167"/>
      <c r="F153" s="168"/>
      <c r="G153" s="168"/>
    </row>
    <row r="154" spans="1:7" ht="48.75" customHeight="1">
      <c r="A154" s="65"/>
      <c r="B154" s="62" t="s">
        <v>164</v>
      </c>
      <c r="C154" s="49" t="s">
        <v>89</v>
      </c>
      <c r="D154" s="17" t="s">
        <v>156</v>
      </c>
      <c r="E154" s="33"/>
      <c r="F154" s="34">
        <v>100000</v>
      </c>
      <c r="G154" s="34">
        <f>F154</f>
        <v>100000</v>
      </c>
    </row>
    <row r="155" spans="1:7" ht="38.25" customHeight="1">
      <c r="A155" s="65"/>
      <c r="B155" s="63" t="s">
        <v>162</v>
      </c>
      <c r="C155" s="49" t="s">
        <v>89</v>
      </c>
      <c r="D155" s="17" t="s">
        <v>156</v>
      </c>
      <c r="E155" s="33"/>
      <c r="F155" s="34">
        <v>3500</v>
      </c>
      <c r="G155" s="34">
        <f>F155</f>
        <v>3500</v>
      </c>
    </row>
    <row r="156" spans="1:7" s="157" customFormat="1" ht="15" customHeight="1">
      <c r="A156" s="165">
        <v>4</v>
      </c>
      <c r="B156" s="169" t="s">
        <v>30</v>
      </c>
      <c r="C156" s="170"/>
      <c r="D156" s="170"/>
      <c r="E156" s="167"/>
      <c r="F156" s="168"/>
      <c r="G156" s="168"/>
    </row>
    <row r="157" spans="1:7" ht="43.5" customHeight="1">
      <c r="A157" s="65"/>
      <c r="B157" s="62" t="s">
        <v>165</v>
      </c>
      <c r="C157" s="36" t="s">
        <v>88</v>
      </c>
      <c r="D157" s="35" t="s">
        <v>156</v>
      </c>
      <c r="E157" s="33"/>
      <c r="F157" s="34">
        <v>100</v>
      </c>
      <c r="G157" s="34">
        <f>F157</f>
        <v>100</v>
      </c>
    </row>
    <row r="158" spans="1:7" ht="35.25" customHeight="1">
      <c r="A158" s="65"/>
      <c r="B158" s="183" t="s">
        <v>175</v>
      </c>
      <c r="C158" s="183"/>
      <c r="D158" s="183"/>
      <c r="E158" s="33"/>
      <c r="F158" s="34"/>
      <c r="G158" s="34"/>
    </row>
    <row r="159" spans="1:7" s="157" customFormat="1" ht="15" customHeight="1">
      <c r="A159" s="165">
        <v>1</v>
      </c>
      <c r="B159" s="166" t="s">
        <v>27</v>
      </c>
      <c r="C159" s="17"/>
      <c r="D159" s="17"/>
      <c r="E159" s="167"/>
      <c r="F159" s="168"/>
      <c r="G159" s="168"/>
    </row>
    <row r="160" spans="1:7" ht="28.5" customHeight="1">
      <c r="A160" s="65"/>
      <c r="B160" s="63" t="s">
        <v>170</v>
      </c>
      <c r="C160" s="17" t="s">
        <v>96</v>
      </c>
      <c r="D160" s="50" t="s">
        <v>171</v>
      </c>
      <c r="E160" s="33"/>
      <c r="F160" s="34">
        <f>6047</f>
        <v>6047</v>
      </c>
      <c r="G160" s="34">
        <f>F160</f>
        <v>6047</v>
      </c>
    </row>
    <row r="161" spans="1:7" s="157" customFormat="1" ht="15" customHeight="1">
      <c r="A161" s="165">
        <v>2</v>
      </c>
      <c r="B161" s="166" t="s">
        <v>28</v>
      </c>
      <c r="C161" s="17"/>
      <c r="D161" s="17"/>
      <c r="E161" s="167"/>
      <c r="F161" s="168"/>
      <c r="G161" s="168"/>
    </row>
    <row r="162" spans="1:7" ht="39.75" customHeight="1">
      <c r="A162" s="65"/>
      <c r="B162" s="63" t="s">
        <v>173</v>
      </c>
      <c r="C162" s="17" t="s">
        <v>97</v>
      </c>
      <c r="D162" s="17" t="s">
        <v>105</v>
      </c>
      <c r="E162" s="33"/>
      <c r="F162" s="34">
        <v>1</v>
      </c>
      <c r="G162" s="34">
        <f>F162</f>
        <v>1</v>
      </c>
    </row>
    <row r="163" spans="1:7" s="157" customFormat="1" ht="15" customHeight="1">
      <c r="A163" s="165">
        <v>3</v>
      </c>
      <c r="B163" s="166" t="s">
        <v>29</v>
      </c>
      <c r="C163" s="17"/>
      <c r="D163" s="17"/>
      <c r="E163" s="167"/>
      <c r="F163" s="168"/>
      <c r="G163" s="168"/>
    </row>
    <row r="164" spans="1:7" ht="42.75" customHeight="1">
      <c r="A164" s="65"/>
      <c r="B164" s="63" t="s">
        <v>174</v>
      </c>
      <c r="C164" s="17" t="s">
        <v>89</v>
      </c>
      <c r="D164" s="17" t="s">
        <v>87</v>
      </c>
      <c r="E164" s="33"/>
      <c r="F164" s="34">
        <f>F160</f>
        <v>6047</v>
      </c>
      <c r="G164" s="34">
        <f>F164</f>
        <v>6047</v>
      </c>
    </row>
    <row r="165" spans="1:7" s="157" customFormat="1" ht="15" customHeight="1">
      <c r="A165" s="165">
        <v>4</v>
      </c>
      <c r="B165" s="166" t="s">
        <v>30</v>
      </c>
      <c r="C165" s="17"/>
      <c r="D165" s="17"/>
      <c r="E165" s="167"/>
      <c r="F165" s="168"/>
      <c r="G165" s="168"/>
    </row>
    <row r="166" spans="1:7" ht="34.5" customHeight="1">
      <c r="A166" s="65"/>
      <c r="B166" s="63" t="s">
        <v>172</v>
      </c>
      <c r="C166" s="17" t="s">
        <v>88</v>
      </c>
      <c r="D166" s="17" t="s">
        <v>87</v>
      </c>
      <c r="E166" s="33"/>
      <c r="F166" s="34">
        <v>100</v>
      </c>
      <c r="G166" s="34">
        <f>F166</f>
        <v>100</v>
      </c>
    </row>
    <row r="167" spans="1:7" ht="27" customHeight="1">
      <c r="A167" s="65"/>
      <c r="B167" s="183" t="s">
        <v>178</v>
      </c>
      <c r="C167" s="183"/>
      <c r="D167" s="183"/>
      <c r="E167" s="33"/>
      <c r="F167" s="34"/>
      <c r="G167" s="34"/>
    </row>
    <row r="168" spans="1:7" s="157" customFormat="1" ht="15" customHeight="1">
      <c r="A168" s="165">
        <v>1</v>
      </c>
      <c r="B168" s="166" t="s">
        <v>27</v>
      </c>
      <c r="C168" s="17"/>
      <c r="D168" s="17"/>
      <c r="E168" s="167"/>
      <c r="F168" s="168"/>
      <c r="G168" s="168"/>
    </row>
    <row r="169" spans="1:7" ht="30" customHeight="1">
      <c r="A169" s="65"/>
      <c r="B169" s="63" t="s">
        <v>176</v>
      </c>
      <c r="C169" s="17" t="s">
        <v>96</v>
      </c>
      <c r="D169" s="50" t="s">
        <v>171</v>
      </c>
      <c r="E169" s="33"/>
      <c r="F169" s="34">
        <f>6503</f>
        <v>6503</v>
      </c>
      <c r="G169" s="34">
        <f>F169</f>
        <v>6503</v>
      </c>
    </row>
    <row r="170" spans="1:7" s="157" customFormat="1" ht="15" customHeight="1">
      <c r="A170" s="165">
        <v>2</v>
      </c>
      <c r="B170" s="166" t="s">
        <v>28</v>
      </c>
      <c r="C170" s="17"/>
      <c r="D170" s="17"/>
      <c r="E170" s="167"/>
      <c r="F170" s="168"/>
      <c r="G170" s="168"/>
    </row>
    <row r="171" spans="1:7" ht="39" customHeight="1">
      <c r="A171" s="65"/>
      <c r="B171" s="63" t="s">
        <v>179</v>
      </c>
      <c r="C171" s="17" t="s">
        <v>97</v>
      </c>
      <c r="D171" s="17" t="s">
        <v>105</v>
      </c>
      <c r="E171" s="33"/>
      <c r="F171" s="34">
        <v>1</v>
      </c>
      <c r="G171" s="34">
        <f>F171</f>
        <v>1</v>
      </c>
    </row>
    <row r="172" spans="1:7" s="157" customFormat="1" ht="15" customHeight="1">
      <c r="A172" s="165">
        <v>3</v>
      </c>
      <c r="B172" s="166" t="s">
        <v>29</v>
      </c>
      <c r="C172" s="17"/>
      <c r="D172" s="17"/>
      <c r="E172" s="167"/>
      <c r="F172" s="168"/>
      <c r="G172" s="168"/>
    </row>
    <row r="173" spans="1:7" ht="41.25" customHeight="1">
      <c r="A173" s="65"/>
      <c r="B173" s="63" t="s">
        <v>180</v>
      </c>
      <c r="C173" s="17" t="s">
        <v>89</v>
      </c>
      <c r="D173" s="17" t="s">
        <v>87</v>
      </c>
      <c r="E173" s="33"/>
      <c r="F173" s="34">
        <f>F169/F171</f>
        <v>6503</v>
      </c>
      <c r="G173" s="34">
        <f>F173</f>
        <v>6503</v>
      </c>
    </row>
    <row r="174" spans="1:7" s="157" customFormat="1" ht="15" customHeight="1">
      <c r="A174" s="165">
        <v>4</v>
      </c>
      <c r="B174" s="166" t="s">
        <v>30</v>
      </c>
      <c r="C174" s="17"/>
      <c r="D174" s="17"/>
      <c r="E174" s="167"/>
      <c r="F174" s="168"/>
      <c r="G174" s="168"/>
    </row>
    <row r="175" spans="1:7" ht="33" customHeight="1">
      <c r="A175" s="65"/>
      <c r="B175" s="63" t="s">
        <v>177</v>
      </c>
      <c r="C175" s="17" t="s">
        <v>88</v>
      </c>
      <c r="D175" s="17" t="s">
        <v>87</v>
      </c>
      <c r="E175" s="33"/>
      <c r="F175" s="34">
        <v>100</v>
      </c>
      <c r="G175" s="34">
        <f>F175</f>
        <v>100</v>
      </c>
    </row>
    <row r="176" spans="1:7" ht="29.25" customHeight="1">
      <c r="A176" s="65"/>
      <c r="B176" s="183" t="s">
        <v>185</v>
      </c>
      <c r="C176" s="183"/>
      <c r="D176" s="183"/>
      <c r="E176" s="33"/>
      <c r="F176" s="34"/>
      <c r="G176" s="34"/>
    </row>
    <row r="177" spans="1:7" s="157" customFormat="1" ht="15" customHeight="1">
      <c r="A177" s="165">
        <v>1</v>
      </c>
      <c r="B177" s="169" t="s">
        <v>27</v>
      </c>
      <c r="C177" s="17"/>
      <c r="D177" s="17"/>
      <c r="E177" s="167"/>
      <c r="F177" s="168"/>
      <c r="G177" s="168"/>
    </row>
    <row r="178" spans="1:7" ht="33" customHeight="1">
      <c r="A178" s="65"/>
      <c r="B178" s="62" t="s">
        <v>183</v>
      </c>
      <c r="C178" s="17" t="s">
        <v>96</v>
      </c>
      <c r="D178" s="50" t="s">
        <v>171</v>
      </c>
      <c r="E178" s="33"/>
      <c r="F178" s="34">
        <f>5063</f>
        <v>5063</v>
      </c>
      <c r="G178" s="34">
        <f>F178</f>
        <v>5063</v>
      </c>
    </row>
    <row r="179" spans="1:7" s="157" customFormat="1" ht="15" customHeight="1">
      <c r="A179" s="165">
        <v>2</v>
      </c>
      <c r="B179" s="169" t="s">
        <v>28</v>
      </c>
      <c r="C179" s="17"/>
      <c r="D179" s="17"/>
      <c r="E179" s="167"/>
      <c r="F179" s="168"/>
      <c r="G179" s="168"/>
    </row>
    <row r="180" spans="1:7" ht="42.75" customHeight="1">
      <c r="A180" s="65"/>
      <c r="B180" s="62" t="s">
        <v>322</v>
      </c>
      <c r="C180" s="17" t="s">
        <v>97</v>
      </c>
      <c r="D180" s="17" t="s">
        <v>105</v>
      </c>
      <c r="E180" s="33"/>
      <c r="F180" s="34">
        <v>1</v>
      </c>
      <c r="G180" s="34">
        <f>F180</f>
        <v>1</v>
      </c>
    </row>
    <row r="181" spans="1:7" s="157" customFormat="1" ht="15" customHeight="1">
      <c r="A181" s="165">
        <v>3</v>
      </c>
      <c r="B181" s="169" t="s">
        <v>29</v>
      </c>
      <c r="C181" s="17"/>
      <c r="D181" s="17"/>
      <c r="E181" s="167"/>
      <c r="F181" s="168"/>
      <c r="G181" s="168"/>
    </row>
    <row r="182" spans="1:7" ht="40.5" customHeight="1">
      <c r="A182" s="65"/>
      <c r="B182" s="62" t="s">
        <v>186</v>
      </c>
      <c r="C182" s="17" t="s">
        <v>89</v>
      </c>
      <c r="D182" s="17" t="s">
        <v>87</v>
      </c>
      <c r="E182" s="33"/>
      <c r="F182" s="34">
        <f>F178</f>
        <v>5063</v>
      </c>
      <c r="G182" s="34">
        <f>F182</f>
        <v>5063</v>
      </c>
    </row>
    <row r="183" spans="1:7" s="157" customFormat="1" ht="15" customHeight="1">
      <c r="A183" s="165">
        <v>4</v>
      </c>
      <c r="B183" s="169" t="s">
        <v>30</v>
      </c>
      <c r="C183" s="17"/>
      <c r="D183" s="17"/>
      <c r="E183" s="167"/>
      <c r="F183" s="168"/>
      <c r="G183" s="168"/>
    </row>
    <row r="184" spans="1:7" ht="36" customHeight="1">
      <c r="A184" s="65"/>
      <c r="B184" s="171" t="s">
        <v>184</v>
      </c>
      <c r="C184" s="17" t="s">
        <v>88</v>
      </c>
      <c r="D184" s="17" t="s">
        <v>87</v>
      </c>
      <c r="E184" s="33"/>
      <c r="F184" s="34">
        <v>100</v>
      </c>
      <c r="G184" s="34">
        <f>F184</f>
        <v>100</v>
      </c>
    </row>
    <row r="185" spans="1:7" ht="31.5" customHeight="1">
      <c r="A185" s="65"/>
      <c r="B185" s="183" t="s">
        <v>318</v>
      </c>
      <c r="C185" s="183"/>
      <c r="D185" s="183"/>
      <c r="E185" s="33"/>
      <c r="F185" s="34"/>
      <c r="G185" s="34"/>
    </row>
    <row r="186" spans="1:7" s="157" customFormat="1" ht="15" customHeight="1">
      <c r="A186" s="165">
        <v>1</v>
      </c>
      <c r="B186" s="166" t="s">
        <v>27</v>
      </c>
      <c r="C186" s="17"/>
      <c r="D186" s="17"/>
      <c r="E186" s="167"/>
      <c r="F186" s="168"/>
      <c r="G186" s="168"/>
    </row>
    <row r="187" spans="1:7" ht="37.5" customHeight="1">
      <c r="A187" s="65"/>
      <c r="B187" s="63" t="s">
        <v>319</v>
      </c>
      <c r="C187" s="17" t="s">
        <v>96</v>
      </c>
      <c r="D187" s="50" t="s">
        <v>171</v>
      </c>
      <c r="E187" s="33"/>
      <c r="F187" s="34">
        <f>100000</f>
        <v>100000</v>
      </c>
      <c r="G187" s="34">
        <f>F187</f>
        <v>100000</v>
      </c>
    </row>
    <row r="188" spans="1:7" s="157" customFormat="1" ht="15" customHeight="1">
      <c r="A188" s="165">
        <v>2</v>
      </c>
      <c r="B188" s="166" t="s">
        <v>28</v>
      </c>
      <c r="C188" s="17"/>
      <c r="D188" s="17"/>
      <c r="E188" s="167"/>
      <c r="F188" s="168"/>
      <c r="G188" s="168"/>
    </row>
    <row r="189" spans="1:7" ht="33" customHeight="1">
      <c r="A189" s="65"/>
      <c r="B189" s="63" t="s">
        <v>320</v>
      </c>
      <c r="C189" s="17" t="s">
        <v>113</v>
      </c>
      <c r="D189" s="17" t="s">
        <v>105</v>
      </c>
      <c r="E189" s="33"/>
      <c r="F189" s="34">
        <f>F187/F191</f>
        <v>76.92307692307692</v>
      </c>
      <c r="G189" s="34">
        <f>F189</f>
        <v>76.92307692307692</v>
      </c>
    </row>
    <row r="190" spans="1:7" s="157" customFormat="1" ht="15" customHeight="1">
      <c r="A190" s="165">
        <v>3</v>
      </c>
      <c r="B190" s="166" t="s">
        <v>29</v>
      </c>
      <c r="C190" s="17"/>
      <c r="D190" s="17"/>
      <c r="E190" s="167"/>
      <c r="F190" s="168"/>
      <c r="G190" s="168"/>
    </row>
    <row r="191" spans="1:7" ht="27.75" customHeight="1">
      <c r="A191" s="65"/>
      <c r="B191" s="63" t="s">
        <v>187</v>
      </c>
      <c r="C191" s="17" t="s">
        <v>89</v>
      </c>
      <c r="D191" s="17" t="s">
        <v>87</v>
      </c>
      <c r="E191" s="33"/>
      <c r="F191" s="26">
        <v>1300</v>
      </c>
      <c r="G191" s="26">
        <f>F191</f>
        <v>1300</v>
      </c>
    </row>
    <row r="192" spans="1:7" s="157" customFormat="1" ht="15" customHeight="1">
      <c r="A192" s="165">
        <v>4</v>
      </c>
      <c r="B192" s="166" t="s">
        <v>30</v>
      </c>
      <c r="C192" s="17"/>
      <c r="D192" s="17"/>
      <c r="E192" s="167"/>
      <c r="F192" s="168"/>
      <c r="G192" s="168"/>
    </row>
    <row r="193" spans="1:7" ht="30" customHeight="1">
      <c r="A193" s="65"/>
      <c r="B193" s="63" t="s">
        <v>321</v>
      </c>
      <c r="C193" s="17" t="s">
        <v>88</v>
      </c>
      <c r="D193" s="17" t="s">
        <v>87</v>
      </c>
      <c r="E193" s="33"/>
      <c r="F193" s="34">
        <v>100</v>
      </c>
      <c r="G193" s="34">
        <f>F193</f>
        <v>100</v>
      </c>
    </row>
    <row r="194" spans="1:7" ht="22.5" customHeight="1">
      <c r="A194" s="65"/>
      <c r="B194" s="184" t="s">
        <v>202</v>
      </c>
      <c r="C194" s="184"/>
      <c r="D194" s="184"/>
      <c r="E194" s="33"/>
      <c r="F194" s="135">
        <f>F197+F206+F215+F224+F233+F242+F251+F260+F269+F278+F287+F296+F305+F314+F323</f>
        <v>8416000</v>
      </c>
      <c r="G194" s="135">
        <f>F194</f>
        <v>8416000</v>
      </c>
    </row>
    <row r="195" spans="1:7" ht="33.75" customHeight="1">
      <c r="A195" s="136"/>
      <c r="B195" s="185" t="s">
        <v>204</v>
      </c>
      <c r="C195" s="185"/>
      <c r="D195" s="185"/>
      <c r="E195" s="185"/>
      <c r="F195" s="137"/>
      <c r="G195" s="138"/>
    </row>
    <row r="196" spans="1:7" s="157" customFormat="1" ht="15" customHeight="1">
      <c r="A196" s="160">
        <v>1</v>
      </c>
      <c r="B196" s="164" t="s">
        <v>27</v>
      </c>
      <c r="C196" s="142"/>
      <c r="D196" s="142"/>
      <c r="E196" s="162"/>
      <c r="F196" s="162"/>
      <c r="G196" s="162"/>
    </row>
    <row r="197" spans="1:7" ht="48.75" customHeight="1">
      <c r="A197" s="136"/>
      <c r="B197" s="172" t="s">
        <v>203</v>
      </c>
      <c r="C197" s="141" t="s">
        <v>89</v>
      </c>
      <c r="D197" s="142" t="s">
        <v>192</v>
      </c>
      <c r="E197" s="140"/>
      <c r="F197" s="137">
        <f>500000</f>
        <v>500000</v>
      </c>
      <c r="G197" s="137">
        <f>F197</f>
        <v>500000</v>
      </c>
    </row>
    <row r="198" spans="1:7" s="157" customFormat="1" ht="15" customHeight="1">
      <c r="A198" s="160">
        <v>2</v>
      </c>
      <c r="B198" s="161" t="s">
        <v>28</v>
      </c>
      <c r="C198" s="142"/>
      <c r="D198" s="142"/>
      <c r="E198" s="162"/>
      <c r="F198" s="162"/>
      <c r="G198" s="162"/>
    </row>
    <row r="199" spans="1:7" ht="63.75" customHeight="1">
      <c r="A199" s="136"/>
      <c r="B199" s="172" t="s">
        <v>205</v>
      </c>
      <c r="C199" s="141" t="s">
        <v>194</v>
      </c>
      <c r="D199" s="141" t="s">
        <v>195</v>
      </c>
      <c r="E199" s="139"/>
      <c r="F199" s="137">
        <v>1</v>
      </c>
      <c r="G199" s="143">
        <f>F199</f>
        <v>1</v>
      </c>
    </row>
    <row r="200" spans="1:7" s="157" customFormat="1" ht="15" customHeight="1">
      <c r="A200" s="160">
        <v>3</v>
      </c>
      <c r="B200" s="161" t="s">
        <v>29</v>
      </c>
      <c r="C200" s="142"/>
      <c r="D200" s="142"/>
      <c r="E200" s="142"/>
      <c r="F200" s="162"/>
      <c r="G200" s="163"/>
    </row>
    <row r="201" spans="1:7" ht="57.75" customHeight="1">
      <c r="A201" s="136"/>
      <c r="B201" s="172" t="s">
        <v>206</v>
      </c>
      <c r="C201" s="141" t="s">
        <v>89</v>
      </c>
      <c r="D201" s="141" t="s">
        <v>87</v>
      </c>
      <c r="E201" s="139"/>
      <c r="F201" s="137">
        <f>F197/F199</f>
        <v>500000</v>
      </c>
      <c r="G201" s="143">
        <f>F201</f>
        <v>500000</v>
      </c>
    </row>
    <row r="202" spans="1:7" s="157" customFormat="1" ht="15" customHeight="1">
      <c r="A202" s="160">
        <v>4</v>
      </c>
      <c r="B202" s="161" t="s">
        <v>30</v>
      </c>
      <c r="C202" s="142"/>
      <c r="D202" s="142"/>
      <c r="E202" s="142"/>
      <c r="F202" s="162"/>
      <c r="G202" s="163"/>
    </row>
    <row r="203" spans="1:7" ht="49.5" customHeight="1">
      <c r="A203" s="136"/>
      <c r="B203" s="172" t="s">
        <v>207</v>
      </c>
      <c r="C203" s="141"/>
      <c r="D203" s="141"/>
      <c r="E203" s="139"/>
      <c r="F203" s="137">
        <v>100</v>
      </c>
      <c r="G203" s="143">
        <f>F203</f>
        <v>100</v>
      </c>
    </row>
    <row r="204" spans="1:7" ht="33.75" customHeight="1">
      <c r="A204" s="136"/>
      <c r="B204" s="185" t="s">
        <v>250</v>
      </c>
      <c r="C204" s="185"/>
      <c r="D204" s="185"/>
      <c r="E204" s="185"/>
      <c r="F204" s="137"/>
      <c r="G204" s="138"/>
    </row>
    <row r="205" spans="1:7" s="157" customFormat="1" ht="15" customHeight="1">
      <c r="A205" s="160">
        <v>1</v>
      </c>
      <c r="B205" s="164" t="s">
        <v>27</v>
      </c>
      <c r="C205" s="142"/>
      <c r="D205" s="142"/>
      <c r="E205" s="162"/>
      <c r="F205" s="162"/>
      <c r="G205" s="162"/>
    </row>
    <row r="206" spans="1:7" ht="61.5" customHeight="1">
      <c r="A206" s="136"/>
      <c r="B206" s="172" t="s">
        <v>251</v>
      </c>
      <c r="C206" s="141" t="s">
        <v>89</v>
      </c>
      <c r="D206" s="142" t="s">
        <v>192</v>
      </c>
      <c r="E206" s="140"/>
      <c r="F206" s="137">
        <f>500000</f>
        <v>500000</v>
      </c>
      <c r="G206" s="137">
        <f>F206</f>
        <v>500000</v>
      </c>
    </row>
    <row r="207" spans="1:7" s="157" customFormat="1" ht="15" customHeight="1">
      <c r="A207" s="160">
        <v>2</v>
      </c>
      <c r="B207" s="161" t="s">
        <v>28</v>
      </c>
      <c r="C207" s="142"/>
      <c r="D207" s="142"/>
      <c r="E207" s="162"/>
      <c r="F207" s="162"/>
      <c r="G207" s="162"/>
    </row>
    <row r="208" spans="1:7" ht="69.75" customHeight="1">
      <c r="A208" s="136"/>
      <c r="B208" s="172" t="s">
        <v>252</v>
      </c>
      <c r="C208" s="141" t="s">
        <v>194</v>
      </c>
      <c r="D208" s="141" t="s">
        <v>195</v>
      </c>
      <c r="E208" s="139"/>
      <c r="F208" s="137">
        <v>1</v>
      </c>
      <c r="G208" s="143">
        <f>F208</f>
        <v>1</v>
      </c>
    </row>
    <row r="209" spans="1:7" s="157" customFormat="1" ht="15" customHeight="1">
      <c r="A209" s="160">
        <v>3</v>
      </c>
      <c r="B209" s="161" t="s">
        <v>29</v>
      </c>
      <c r="C209" s="142"/>
      <c r="D209" s="142"/>
      <c r="E209" s="142"/>
      <c r="F209" s="162"/>
      <c r="G209" s="163"/>
    </row>
    <row r="210" spans="1:7" ht="69" customHeight="1">
      <c r="A210" s="136"/>
      <c r="B210" s="172" t="s">
        <v>253</v>
      </c>
      <c r="C210" s="141" t="s">
        <v>89</v>
      </c>
      <c r="D210" s="141" t="s">
        <v>87</v>
      </c>
      <c r="E210" s="139"/>
      <c r="F210" s="137">
        <f>F206/F208</f>
        <v>500000</v>
      </c>
      <c r="G210" s="143">
        <f>F210</f>
        <v>500000</v>
      </c>
    </row>
    <row r="211" spans="1:7" s="157" customFormat="1" ht="15" customHeight="1">
      <c r="A211" s="160">
        <v>4</v>
      </c>
      <c r="B211" s="161" t="s">
        <v>30</v>
      </c>
      <c r="C211" s="142"/>
      <c r="D211" s="142"/>
      <c r="E211" s="142"/>
      <c r="F211" s="162"/>
      <c r="G211" s="163"/>
    </row>
    <row r="212" spans="1:7" ht="63.75" customHeight="1">
      <c r="A212" s="136"/>
      <c r="B212" s="172" t="s">
        <v>254</v>
      </c>
      <c r="C212" s="141"/>
      <c r="D212" s="141"/>
      <c r="E212" s="139"/>
      <c r="F212" s="137">
        <v>100</v>
      </c>
      <c r="G212" s="143">
        <f>F212</f>
        <v>100</v>
      </c>
    </row>
    <row r="213" spans="1:7" ht="32.25" customHeight="1">
      <c r="A213" s="136"/>
      <c r="B213" s="185" t="s">
        <v>208</v>
      </c>
      <c r="C213" s="185"/>
      <c r="D213" s="185"/>
      <c r="E213" s="185"/>
      <c r="F213" s="137"/>
      <c r="G213" s="138"/>
    </row>
    <row r="214" spans="1:7" s="157" customFormat="1" ht="15" customHeight="1">
      <c r="A214" s="160">
        <v>1</v>
      </c>
      <c r="B214" s="164" t="s">
        <v>27</v>
      </c>
      <c r="C214" s="142"/>
      <c r="D214" s="142"/>
      <c r="E214" s="162"/>
      <c r="F214" s="162"/>
      <c r="G214" s="162"/>
    </row>
    <row r="215" spans="1:7" ht="54" customHeight="1">
      <c r="A215" s="136"/>
      <c r="B215" s="172" t="s">
        <v>191</v>
      </c>
      <c r="C215" s="141" t="s">
        <v>89</v>
      </c>
      <c r="D215" s="142" t="s">
        <v>192</v>
      </c>
      <c r="E215" s="140"/>
      <c r="F215" s="137">
        <v>250000</v>
      </c>
      <c r="G215" s="137">
        <f>F215</f>
        <v>250000</v>
      </c>
    </row>
    <row r="216" spans="1:7" s="157" customFormat="1" ht="15" customHeight="1">
      <c r="A216" s="160">
        <v>2</v>
      </c>
      <c r="B216" s="161" t="s">
        <v>28</v>
      </c>
      <c r="C216" s="142"/>
      <c r="D216" s="142"/>
      <c r="E216" s="162"/>
      <c r="F216" s="162"/>
      <c r="G216" s="162"/>
    </row>
    <row r="217" spans="1:7" ht="63" customHeight="1">
      <c r="A217" s="136"/>
      <c r="B217" s="172" t="s">
        <v>193</v>
      </c>
      <c r="C217" s="141" t="s">
        <v>194</v>
      </c>
      <c r="D217" s="141" t="s">
        <v>195</v>
      </c>
      <c r="E217" s="139"/>
      <c r="F217" s="137">
        <v>1</v>
      </c>
      <c r="G217" s="143">
        <f>F217</f>
        <v>1</v>
      </c>
    </row>
    <row r="218" spans="1:7" s="157" customFormat="1" ht="15" customHeight="1">
      <c r="A218" s="160">
        <v>3</v>
      </c>
      <c r="B218" s="161" t="s">
        <v>29</v>
      </c>
      <c r="C218" s="142"/>
      <c r="D218" s="142"/>
      <c r="E218" s="142"/>
      <c r="F218" s="162"/>
      <c r="G218" s="163"/>
    </row>
    <row r="219" spans="1:7" ht="63" customHeight="1">
      <c r="A219" s="136"/>
      <c r="B219" s="172" t="s">
        <v>196</v>
      </c>
      <c r="C219" s="141" t="s">
        <v>89</v>
      </c>
      <c r="D219" s="141" t="s">
        <v>87</v>
      </c>
      <c r="E219" s="139"/>
      <c r="F219" s="137">
        <f>F215/F217</f>
        <v>250000</v>
      </c>
      <c r="G219" s="143">
        <f>F219</f>
        <v>250000</v>
      </c>
    </row>
    <row r="220" spans="1:7" s="157" customFormat="1" ht="15" customHeight="1">
      <c r="A220" s="160">
        <v>4</v>
      </c>
      <c r="B220" s="161" t="s">
        <v>30</v>
      </c>
      <c r="C220" s="142"/>
      <c r="D220" s="142"/>
      <c r="E220" s="142"/>
      <c r="F220" s="162"/>
      <c r="G220" s="163"/>
    </row>
    <row r="221" spans="1:7" ht="50.25" customHeight="1">
      <c r="A221" s="136"/>
      <c r="B221" s="172" t="s">
        <v>197</v>
      </c>
      <c r="C221" s="141"/>
      <c r="D221" s="141"/>
      <c r="E221" s="139"/>
      <c r="F221" s="137">
        <v>100</v>
      </c>
      <c r="G221" s="143">
        <f>F221</f>
        <v>100</v>
      </c>
    </row>
    <row r="222" spans="1:7" ht="38.25" customHeight="1">
      <c r="A222" s="136"/>
      <c r="B222" s="185" t="s">
        <v>209</v>
      </c>
      <c r="C222" s="185"/>
      <c r="D222" s="185"/>
      <c r="E222" s="185"/>
      <c r="F222" s="137"/>
      <c r="G222" s="143"/>
    </row>
    <row r="223" spans="1:7" s="157" customFormat="1" ht="15" customHeight="1">
      <c r="A223" s="160">
        <v>1</v>
      </c>
      <c r="B223" s="164" t="s">
        <v>27</v>
      </c>
      <c r="C223" s="142"/>
      <c r="D223" s="142"/>
      <c r="E223" s="162"/>
      <c r="F223" s="162"/>
      <c r="G223" s="162"/>
    </row>
    <row r="224" spans="1:7" ht="52.5" customHeight="1">
      <c r="A224" s="136"/>
      <c r="B224" s="172" t="s">
        <v>198</v>
      </c>
      <c r="C224" s="141" t="s">
        <v>89</v>
      </c>
      <c r="D224" s="142" t="s">
        <v>192</v>
      </c>
      <c r="E224" s="140"/>
      <c r="F224" s="137">
        <f>250000</f>
        <v>250000</v>
      </c>
      <c r="G224" s="137">
        <f>F224</f>
        <v>250000</v>
      </c>
    </row>
    <row r="225" spans="1:7" s="157" customFormat="1" ht="15" customHeight="1">
      <c r="A225" s="160">
        <v>2</v>
      </c>
      <c r="B225" s="161" t="s">
        <v>28</v>
      </c>
      <c r="C225" s="142"/>
      <c r="D225" s="142"/>
      <c r="E225" s="162"/>
      <c r="F225" s="162"/>
      <c r="G225" s="162"/>
    </row>
    <row r="226" spans="1:7" ht="60.75" customHeight="1">
      <c r="A226" s="136"/>
      <c r="B226" s="172" t="s">
        <v>199</v>
      </c>
      <c r="C226" s="141" t="s">
        <v>194</v>
      </c>
      <c r="D226" s="141" t="s">
        <v>195</v>
      </c>
      <c r="E226" s="139"/>
      <c r="F226" s="137">
        <v>1</v>
      </c>
      <c r="G226" s="143">
        <f>F226</f>
        <v>1</v>
      </c>
    </row>
    <row r="227" spans="1:7" s="157" customFormat="1" ht="15" customHeight="1">
      <c r="A227" s="160">
        <v>3</v>
      </c>
      <c r="B227" s="161" t="s">
        <v>29</v>
      </c>
      <c r="C227" s="142"/>
      <c r="D227" s="142"/>
      <c r="E227" s="142"/>
      <c r="F227" s="162"/>
      <c r="G227" s="163"/>
    </row>
    <row r="228" spans="1:7" ht="65.25" customHeight="1">
      <c r="A228" s="136"/>
      <c r="B228" s="172" t="s">
        <v>200</v>
      </c>
      <c r="C228" s="141" t="s">
        <v>89</v>
      </c>
      <c r="D228" s="141" t="s">
        <v>87</v>
      </c>
      <c r="E228" s="139"/>
      <c r="F228" s="137">
        <f>F224/F226</f>
        <v>250000</v>
      </c>
      <c r="G228" s="143">
        <f>F228</f>
        <v>250000</v>
      </c>
    </row>
    <row r="229" spans="1:7" s="157" customFormat="1" ht="15" customHeight="1">
      <c r="A229" s="160">
        <v>4</v>
      </c>
      <c r="B229" s="161" t="s">
        <v>30</v>
      </c>
      <c r="C229" s="142"/>
      <c r="D229" s="142"/>
      <c r="E229" s="142"/>
      <c r="F229" s="162"/>
      <c r="G229" s="163"/>
    </row>
    <row r="230" spans="1:7" ht="57" customHeight="1">
      <c r="A230" s="136"/>
      <c r="B230" s="172" t="s">
        <v>201</v>
      </c>
      <c r="C230" s="141"/>
      <c r="D230" s="141"/>
      <c r="E230" s="139"/>
      <c r="F230" s="137">
        <v>100</v>
      </c>
      <c r="G230" s="143">
        <f>F230</f>
        <v>100</v>
      </c>
    </row>
    <row r="231" spans="1:7" ht="38.25" customHeight="1">
      <c r="A231" s="136"/>
      <c r="B231" s="185" t="s">
        <v>210</v>
      </c>
      <c r="C231" s="185"/>
      <c r="D231" s="185"/>
      <c r="E231" s="185"/>
      <c r="F231" s="137"/>
      <c r="G231" s="143"/>
    </row>
    <row r="232" spans="1:7" s="157" customFormat="1" ht="15" customHeight="1">
      <c r="A232" s="160">
        <v>1</v>
      </c>
      <c r="B232" s="164" t="s">
        <v>27</v>
      </c>
      <c r="C232" s="142"/>
      <c r="D232" s="142"/>
      <c r="E232" s="162"/>
      <c r="F232" s="162"/>
      <c r="G232" s="162"/>
    </row>
    <row r="233" spans="1:7" ht="54" customHeight="1">
      <c r="A233" s="136"/>
      <c r="B233" s="172" t="s">
        <v>211</v>
      </c>
      <c r="C233" s="141" t="s">
        <v>89</v>
      </c>
      <c r="D233" s="142" t="s">
        <v>192</v>
      </c>
      <c r="E233" s="140"/>
      <c r="F233" s="137">
        <f>100000</f>
        <v>100000</v>
      </c>
      <c r="G233" s="137">
        <f>F233</f>
        <v>100000</v>
      </c>
    </row>
    <row r="234" spans="1:7" s="157" customFormat="1" ht="15" customHeight="1">
      <c r="A234" s="160">
        <v>2</v>
      </c>
      <c r="B234" s="161" t="s">
        <v>28</v>
      </c>
      <c r="C234" s="142"/>
      <c r="D234" s="142"/>
      <c r="E234" s="162"/>
      <c r="F234" s="162"/>
      <c r="G234" s="162"/>
    </row>
    <row r="235" spans="1:7" ht="61.5" customHeight="1">
      <c r="A235" s="136"/>
      <c r="B235" s="172" t="s">
        <v>212</v>
      </c>
      <c r="C235" s="141" t="s">
        <v>194</v>
      </c>
      <c r="D235" s="141" t="s">
        <v>195</v>
      </c>
      <c r="E235" s="139"/>
      <c r="F235" s="137">
        <v>1</v>
      </c>
      <c r="G235" s="143">
        <f>F235</f>
        <v>1</v>
      </c>
    </row>
    <row r="236" spans="1:7" s="157" customFormat="1" ht="15" customHeight="1">
      <c r="A236" s="160">
        <v>3</v>
      </c>
      <c r="B236" s="161" t="s">
        <v>29</v>
      </c>
      <c r="C236" s="142"/>
      <c r="D236" s="142"/>
      <c r="E236" s="142"/>
      <c r="F236" s="162"/>
      <c r="G236" s="163"/>
    </row>
    <row r="237" spans="1:7" ht="60.75" customHeight="1">
      <c r="A237" s="136"/>
      <c r="B237" s="172" t="s">
        <v>213</v>
      </c>
      <c r="C237" s="141" t="s">
        <v>89</v>
      </c>
      <c r="D237" s="141" t="s">
        <v>87</v>
      </c>
      <c r="E237" s="139"/>
      <c r="F237" s="137">
        <f>F233/F235</f>
        <v>100000</v>
      </c>
      <c r="G237" s="143">
        <f>F237</f>
        <v>100000</v>
      </c>
    </row>
    <row r="238" spans="1:7" s="157" customFormat="1" ht="15" customHeight="1">
      <c r="A238" s="160">
        <v>4</v>
      </c>
      <c r="B238" s="161" t="s">
        <v>30</v>
      </c>
      <c r="C238" s="142"/>
      <c r="D238" s="142"/>
      <c r="E238" s="142"/>
      <c r="F238" s="162"/>
      <c r="G238" s="163"/>
    </row>
    <row r="239" spans="1:7" ht="52.5" customHeight="1">
      <c r="A239" s="136"/>
      <c r="B239" s="172" t="s">
        <v>214</v>
      </c>
      <c r="C239" s="141"/>
      <c r="D239" s="141"/>
      <c r="E239" s="139"/>
      <c r="F239" s="137">
        <v>100</v>
      </c>
      <c r="G239" s="143">
        <f>F239</f>
        <v>100</v>
      </c>
    </row>
    <row r="240" spans="1:7" ht="33.75" customHeight="1">
      <c r="A240" s="136"/>
      <c r="B240" s="185" t="s">
        <v>215</v>
      </c>
      <c r="C240" s="185"/>
      <c r="D240" s="185"/>
      <c r="E240" s="185"/>
      <c r="F240" s="137"/>
      <c r="G240" s="143"/>
    </row>
    <row r="241" spans="1:7" s="157" customFormat="1" ht="15" customHeight="1">
      <c r="A241" s="160">
        <v>1</v>
      </c>
      <c r="B241" s="164" t="s">
        <v>27</v>
      </c>
      <c r="C241" s="142"/>
      <c r="D241" s="142"/>
      <c r="E241" s="162"/>
      <c r="F241" s="162"/>
      <c r="G241" s="162"/>
    </row>
    <row r="242" spans="1:7" ht="39.75" customHeight="1">
      <c r="A242" s="136"/>
      <c r="B242" s="172" t="s">
        <v>216</v>
      </c>
      <c r="C242" s="141" t="s">
        <v>89</v>
      </c>
      <c r="D242" s="142" t="s">
        <v>192</v>
      </c>
      <c r="E242" s="140"/>
      <c r="F242" s="137">
        <f>1500000</f>
        <v>1500000</v>
      </c>
      <c r="G242" s="137">
        <f>F242</f>
        <v>1500000</v>
      </c>
    </row>
    <row r="243" spans="1:7" s="157" customFormat="1" ht="15" customHeight="1">
      <c r="A243" s="160">
        <v>2</v>
      </c>
      <c r="B243" s="161" t="s">
        <v>28</v>
      </c>
      <c r="C243" s="142"/>
      <c r="D243" s="142"/>
      <c r="E243" s="162"/>
      <c r="F243" s="162"/>
      <c r="G243" s="162"/>
    </row>
    <row r="244" spans="1:7" ht="54" customHeight="1">
      <c r="A244" s="136"/>
      <c r="B244" s="172" t="s">
        <v>217</v>
      </c>
      <c r="C244" s="141" t="s">
        <v>194</v>
      </c>
      <c r="D244" s="141" t="s">
        <v>195</v>
      </c>
      <c r="E244" s="139"/>
      <c r="F244" s="137">
        <v>1</v>
      </c>
      <c r="G244" s="143">
        <f>F244</f>
        <v>1</v>
      </c>
    </row>
    <row r="245" spans="1:7" s="157" customFormat="1" ht="15" customHeight="1">
      <c r="A245" s="160">
        <v>3</v>
      </c>
      <c r="B245" s="161" t="s">
        <v>29</v>
      </c>
      <c r="C245" s="142"/>
      <c r="D245" s="142"/>
      <c r="E245" s="142"/>
      <c r="F245" s="162"/>
      <c r="G245" s="163"/>
    </row>
    <row r="246" spans="1:7" ht="51.75" customHeight="1">
      <c r="A246" s="136"/>
      <c r="B246" s="172" t="s">
        <v>218</v>
      </c>
      <c r="C246" s="141" t="s">
        <v>89</v>
      </c>
      <c r="D246" s="141" t="s">
        <v>87</v>
      </c>
      <c r="E246" s="139"/>
      <c r="F246" s="137">
        <f>F242/F244</f>
        <v>1500000</v>
      </c>
      <c r="G246" s="143">
        <f>F246</f>
        <v>1500000</v>
      </c>
    </row>
    <row r="247" spans="1:7" s="157" customFormat="1" ht="15" customHeight="1">
      <c r="A247" s="160">
        <v>4</v>
      </c>
      <c r="B247" s="161" t="s">
        <v>30</v>
      </c>
      <c r="C247" s="142"/>
      <c r="D247" s="142"/>
      <c r="E247" s="142"/>
      <c r="F247" s="162"/>
      <c r="G247" s="163"/>
    </row>
    <row r="248" spans="1:7" ht="42.75" customHeight="1">
      <c r="A248" s="136"/>
      <c r="B248" s="172" t="s">
        <v>219</v>
      </c>
      <c r="C248" s="141"/>
      <c r="D248" s="141"/>
      <c r="E248" s="139"/>
      <c r="F248" s="137">
        <v>100</v>
      </c>
      <c r="G248" s="143">
        <f>F248</f>
        <v>100</v>
      </c>
    </row>
    <row r="249" spans="1:7" ht="29.25" customHeight="1">
      <c r="A249" s="136"/>
      <c r="B249" s="185" t="s">
        <v>220</v>
      </c>
      <c r="C249" s="185"/>
      <c r="D249" s="185"/>
      <c r="E249" s="185"/>
      <c r="F249" s="137"/>
      <c r="G249" s="143"/>
    </row>
    <row r="250" spans="1:7" s="157" customFormat="1" ht="15" customHeight="1">
      <c r="A250" s="160">
        <v>1</v>
      </c>
      <c r="B250" s="164" t="s">
        <v>27</v>
      </c>
      <c r="C250" s="142"/>
      <c r="D250" s="142"/>
      <c r="E250" s="162"/>
      <c r="F250" s="162"/>
      <c r="G250" s="162"/>
    </row>
    <row r="251" spans="1:7" ht="41.25" customHeight="1">
      <c r="A251" s="136"/>
      <c r="B251" s="172" t="s">
        <v>221</v>
      </c>
      <c r="C251" s="141" t="s">
        <v>89</v>
      </c>
      <c r="D251" s="142" t="s">
        <v>192</v>
      </c>
      <c r="E251" s="140"/>
      <c r="F251" s="137">
        <f>3000000</f>
        <v>3000000</v>
      </c>
      <c r="G251" s="137">
        <f>F251</f>
        <v>3000000</v>
      </c>
    </row>
    <row r="252" spans="1:7" s="157" customFormat="1" ht="15" customHeight="1">
      <c r="A252" s="160">
        <v>2</v>
      </c>
      <c r="B252" s="161" t="s">
        <v>28</v>
      </c>
      <c r="C252" s="142"/>
      <c r="D252" s="142"/>
      <c r="E252" s="162"/>
      <c r="F252" s="162"/>
      <c r="G252" s="162"/>
    </row>
    <row r="253" spans="1:7" ht="59.25" customHeight="1">
      <c r="A253" s="136"/>
      <c r="B253" s="172" t="s">
        <v>222</v>
      </c>
      <c r="C253" s="141" t="s">
        <v>194</v>
      </c>
      <c r="D253" s="141" t="s">
        <v>195</v>
      </c>
      <c r="E253" s="139"/>
      <c r="F253" s="137">
        <v>1</v>
      </c>
      <c r="G253" s="143">
        <f>F253</f>
        <v>1</v>
      </c>
    </row>
    <row r="254" spans="1:7" s="157" customFormat="1" ht="15" customHeight="1">
      <c r="A254" s="160">
        <v>3</v>
      </c>
      <c r="B254" s="161" t="s">
        <v>29</v>
      </c>
      <c r="C254" s="142"/>
      <c r="D254" s="142"/>
      <c r="E254" s="142"/>
      <c r="F254" s="162"/>
      <c r="G254" s="163"/>
    </row>
    <row r="255" spans="1:7" ht="51" customHeight="1">
      <c r="A255" s="136"/>
      <c r="B255" s="172" t="s">
        <v>223</v>
      </c>
      <c r="C255" s="141" t="s">
        <v>89</v>
      </c>
      <c r="D255" s="141" t="s">
        <v>87</v>
      </c>
      <c r="E255" s="139"/>
      <c r="F255" s="137">
        <f>F251/F253</f>
        <v>3000000</v>
      </c>
      <c r="G255" s="143">
        <f>F255</f>
        <v>3000000</v>
      </c>
    </row>
    <row r="256" spans="1:7" s="157" customFormat="1" ht="15" customHeight="1">
      <c r="A256" s="160">
        <v>4</v>
      </c>
      <c r="B256" s="161" t="s">
        <v>30</v>
      </c>
      <c r="C256" s="142"/>
      <c r="D256" s="142"/>
      <c r="E256" s="142"/>
      <c r="F256" s="162"/>
      <c r="G256" s="163"/>
    </row>
    <row r="257" spans="1:7" ht="42" customHeight="1">
      <c r="A257" s="136"/>
      <c r="B257" s="172" t="s">
        <v>224</v>
      </c>
      <c r="C257" s="141"/>
      <c r="D257" s="141"/>
      <c r="E257" s="139"/>
      <c r="F257" s="137">
        <v>100</v>
      </c>
      <c r="G257" s="143">
        <f>F257</f>
        <v>100</v>
      </c>
    </row>
    <row r="258" spans="1:7" ht="30.75" customHeight="1">
      <c r="A258" s="136"/>
      <c r="B258" s="185" t="s">
        <v>225</v>
      </c>
      <c r="C258" s="185"/>
      <c r="D258" s="185"/>
      <c r="E258" s="185"/>
      <c r="F258" s="137"/>
      <c r="G258" s="143"/>
    </row>
    <row r="259" spans="1:7" s="157" customFormat="1" ht="15" customHeight="1">
      <c r="A259" s="160">
        <v>1</v>
      </c>
      <c r="B259" s="164" t="s">
        <v>27</v>
      </c>
      <c r="C259" s="142"/>
      <c r="D259" s="142"/>
      <c r="E259" s="162"/>
      <c r="F259" s="162"/>
      <c r="G259" s="162"/>
    </row>
    <row r="260" spans="1:7" ht="50.25" customHeight="1">
      <c r="A260" s="136"/>
      <c r="B260" s="172" t="s">
        <v>226</v>
      </c>
      <c r="C260" s="141" t="s">
        <v>89</v>
      </c>
      <c r="D260" s="142" t="s">
        <v>192</v>
      </c>
      <c r="E260" s="140"/>
      <c r="F260" s="137">
        <f>56000</f>
        <v>56000</v>
      </c>
      <c r="G260" s="137">
        <f>F260</f>
        <v>56000</v>
      </c>
    </row>
    <row r="261" spans="1:7" s="157" customFormat="1" ht="15" customHeight="1">
      <c r="A261" s="160">
        <v>2</v>
      </c>
      <c r="B261" s="161" t="s">
        <v>28</v>
      </c>
      <c r="C261" s="142"/>
      <c r="D261" s="142"/>
      <c r="E261" s="162"/>
      <c r="F261" s="162"/>
      <c r="G261" s="162"/>
    </row>
    <row r="262" spans="1:7" ht="60.75" customHeight="1">
      <c r="A262" s="136"/>
      <c r="B262" s="172" t="s">
        <v>227</v>
      </c>
      <c r="C262" s="141" t="s">
        <v>194</v>
      </c>
      <c r="D262" s="141" t="s">
        <v>195</v>
      </c>
      <c r="E262" s="139"/>
      <c r="F262" s="137">
        <v>1</v>
      </c>
      <c r="G262" s="143">
        <f>F262</f>
        <v>1</v>
      </c>
    </row>
    <row r="263" spans="1:7" s="157" customFormat="1" ht="15" customHeight="1">
      <c r="A263" s="160">
        <v>3</v>
      </c>
      <c r="B263" s="161" t="s">
        <v>29</v>
      </c>
      <c r="C263" s="142"/>
      <c r="D263" s="142"/>
      <c r="E263" s="142"/>
      <c r="F263" s="162"/>
      <c r="G263" s="163"/>
    </row>
    <row r="264" spans="1:7" ht="57.75" customHeight="1">
      <c r="A264" s="136"/>
      <c r="B264" s="172" t="s">
        <v>228</v>
      </c>
      <c r="C264" s="141" t="s">
        <v>89</v>
      </c>
      <c r="D264" s="141" t="s">
        <v>87</v>
      </c>
      <c r="E264" s="139"/>
      <c r="F264" s="137">
        <f>F260/F262</f>
        <v>56000</v>
      </c>
      <c r="G264" s="143">
        <f>F264</f>
        <v>56000</v>
      </c>
    </row>
    <row r="265" spans="1:7" s="157" customFormat="1" ht="15" customHeight="1">
      <c r="A265" s="160">
        <v>4</v>
      </c>
      <c r="B265" s="161" t="s">
        <v>30</v>
      </c>
      <c r="C265" s="142"/>
      <c r="D265" s="142"/>
      <c r="E265" s="142"/>
      <c r="F265" s="162"/>
      <c r="G265" s="163"/>
    </row>
    <row r="266" spans="1:7" ht="52.5" customHeight="1">
      <c r="A266" s="136"/>
      <c r="B266" s="172" t="s">
        <v>229</v>
      </c>
      <c r="C266" s="141"/>
      <c r="D266" s="141"/>
      <c r="E266" s="139"/>
      <c r="F266" s="137">
        <v>100</v>
      </c>
      <c r="G266" s="143">
        <f>F266</f>
        <v>100</v>
      </c>
    </row>
    <row r="267" spans="1:7" ht="30" customHeight="1">
      <c r="A267" s="136"/>
      <c r="B267" s="185" t="s">
        <v>230</v>
      </c>
      <c r="C267" s="185"/>
      <c r="D267" s="185"/>
      <c r="E267" s="185"/>
      <c r="F267" s="137"/>
      <c r="G267" s="143"/>
    </row>
    <row r="268" spans="1:7" s="157" customFormat="1" ht="15" customHeight="1">
      <c r="A268" s="160">
        <v>1</v>
      </c>
      <c r="B268" s="164" t="s">
        <v>27</v>
      </c>
      <c r="C268" s="142"/>
      <c r="D268" s="142"/>
      <c r="E268" s="162"/>
      <c r="F268" s="162"/>
      <c r="G268" s="162"/>
    </row>
    <row r="269" spans="1:7" ht="41.25" customHeight="1">
      <c r="A269" s="136"/>
      <c r="B269" s="172" t="s">
        <v>231</v>
      </c>
      <c r="C269" s="141" t="s">
        <v>89</v>
      </c>
      <c r="D269" s="142" t="s">
        <v>192</v>
      </c>
      <c r="E269" s="140"/>
      <c r="F269" s="137">
        <f>300000</f>
        <v>300000</v>
      </c>
      <c r="G269" s="137">
        <f>F269</f>
        <v>300000</v>
      </c>
    </row>
    <row r="270" spans="1:7" s="157" customFormat="1" ht="15" customHeight="1">
      <c r="A270" s="160">
        <v>2</v>
      </c>
      <c r="B270" s="161" t="s">
        <v>28</v>
      </c>
      <c r="C270" s="142"/>
      <c r="D270" s="142"/>
      <c r="E270" s="162"/>
      <c r="F270" s="162"/>
      <c r="G270" s="162"/>
    </row>
    <row r="271" spans="1:7" ht="49.5" customHeight="1">
      <c r="A271" s="136"/>
      <c r="B271" s="172" t="s">
        <v>232</v>
      </c>
      <c r="C271" s="141" t="s">
        <v>194</v>
      </c>
      <c r="D271" s="141" t="s">
        <v>195</v>
      </c>
      <c r="E271" s="139"/>
      <c r="F271" s="137">
        <v>1</v>
      </c>
      <c r="G271" s="143">
        <f>F271</f>
        <v>1</v>
      </c>
    </row>
    <row r="272" spans="1:7" s="157" customFormat="1" ht="15" customHeight="1">
      <c r="A272" s="160">
        <v>3</v>
      </c>
      <c r="B272" s="161" t="s">
        <v>29</v>
      </c>
      <c r="C272" s="142"/>
      <c r="D272" s="142"/>
      <c r="E272" s="142"/>
      <c r="F272" s="162"/>
      <c r="G272" s="163"/>
    </row>
    <row r="273" spans="1:7" ht="49.5" customHeight="1">
      <c r="A273" s="136"/>
      <c r="B273" s="172" t="s">
        <v>233</v>
      </c>
      <c r="C273" s="141" t="s">
        <v>89</v>
      </c>
      <c r="D273" s="141" t="s">
        <v>87</v>
      </c>
      <c r="E273" s="139"/>
      <c r="F273" s="137">
        <f>F269/F271</f>
        <v>300000</v>
      </c>
      <c r="G273" s="143">
        <f>F273</f>
        <v>300000</v>
      </c>
    </row>
    <row r="274" spans="1:7" s="157" customFormat="1" ht="15" customHeight="1">
      <c r="A274" s="160">
        <v>4</v>
      </c>
      <c r="B274" s="161" t="s">
        <v>30</v>
      </c>
      <c r="C274" s="142"/>
      <c r="D274" s="142"/>
      <c r="E274" s="142"/>
      <c r="F274" s="162"/>
      <c r="G274" s="163"/>
    </row>
    <row r="275" spans="1:7" ht="43.5" customHeight="1">
      <c r="A275" s="136"/>
      <c r="B275" s="172" t="s">
        <v>234</v>
      </c>
      <c r="C275" s="141"/>
      <c r="D275" s="141"/>
      <c r="E275" s="139"/>
      <c r="F275" s="137">
        <v>100</v>
      </c>
      <c r="G275" s="143">
        <f>F275</f>
        <v>100</v>
      </c>
    </row>
    <row r="276" spans="1:7" ht="33.75" customHeight="1">
      <c r="A276" s="136"/>
      <c r="B276" s="185" t="s">
        <v>235</v>
      </c>
      <c r="C276" s="185"/>
      <c r="D276" s="185"/>
      <c r="E276" s="185"/>
      <c r="F276" s="137"/>
      <c r="G276" s="143"/>
    </row>
    <row r="277" spans="1:7" s="157" customFormat="1" ht="15" customHeight="1">
      <c r="A277" s="160">
        <v>1</v>
      </c>
      <c r="B277" s="164" t="s">
        <v>27</v>
      </c>
      <c r="C277" s="142"/>
      <c r="D277" s="142"/>
      <c r="E277" s="162"/>
      <c r="F277" s="162"/>
      <c r="G277" s="162"/>
    </row>
    <row r="278" spans="1:7" ht="42" customHeight="1">
      <c r="A278" s="136"/>
      <c r="B278" s="172" t="s">
        <v>236</v>
      </c>
      <c r="C278" s="141" t="s">
        <v>89</v>
      </c>
      <c r="D278" s="142" t="s">
        <v>192</v>
      </c>
      <c r="E278" s="140"/>
      <c r="F278" s="137">
        <f>100000</f>
        <v>100000</v>
      </c>
      <c r="G278" s="137">
        <f>F278</f>
        <v>100000</v>
      </c>
    </row>
    <row r="279" spans="1:7" s="157" customFormat="1" ht="15" customHeight="1">
      <c r="A279" s="160">
        <v>2</v>
      </c>
      <c r="B279" s="161" t="s">
        <v>28</v>
      </c>
      <c r="C279" s="142"/>
      <c r="D279" s="142"/>
      <c r="E279" s="162"/>
      <c r="F279" s="162"/>
      <c r="G279" s="162"/>
    </row>
    <row r="280" spans="1:7" ht="60" customHeight="1">
      <c r="A280" s="136"/>
      <c r="B280" s="172" t="s">
        <v>237</v>
      </c>
      <c r="C280" s="141" t="s">
        <v>194</v>
      </c>
      <c r="D280" s="141" t="s">
        <v>195</v>
      </c>
      <c r="E280" s="139"/>
      <c r="F280" s="137">
        <v>1</v>
      </c>
      <c r="G280" s="143">
        <f>F280</f>
        <v>1</v>
      </c>
    </row>
    <row r="281" spans="1:7" s="157" customFormat="1" ht="15" customHeight="1">
      <c r="A281" s="160">
        <v>3</v>
      </c>
      <c r="B281" s="161" t="s">
        <v>29</v>
      </c>
      <c r="C281" s="142"/>
      <c r="D281" s="142"/>
      <c r="E281" s="142"/>
      <c r="F281" s="162"/>
      <c r="G281" s="163"/>
    </row>
    <row r="282" spans="1:7" ht="60" customHeight="1">
      <c r="A282" s="136"/>
      <c r="B282" s="172" t="s">
        <v>238</v>
      </c>
      <c r="C282" s="141" t="s">
        <v>89</v>
      </c>
      <c r="D282" s="141" t="s">
        <v>87</v>
      </c>
      <c r="E282" s="139"/>
      <c r="F282" s="137">
        <f>F278/F280</f>
        <v>100000</v>
      </c>
      <c r="G282" s="143">
        <f>F282</f>
        <v>100000</v>
      </c>
    </row>
    <row r="283" spans="1:7" s="157" customFormat="1" ht="15" customHeight="1">
      <c r="A283" s="160">
        <v>4</v>
      </c>
      <c r="B283" s="161" t="s">
        <v>30</v>
      </c>
      <c r="C283" s="142"/>
      <c r="D283" s="142"/>
      <c r="E283" s="142"/>
      <c r="F283" s="162"/>
      <c r="G283" s="163"/>
    </row>
    <row r="284" spans="1:7" ht="49.5" customHeight="1">
      <c r="A284" s="136"/>
      <c r="B284" s="172" t="s">
        <v>239</v>
      </c>
      <c r="C284" s="141"/>
      <c r="D284" s="141"/>
      <c r="E284" s="139"/>
      <c r="F284" s="137">
        <v>100</v>
      </c>
      <c r="G284" s="143">
        <f>F284</f>
        <v>100</v>
      </c>
    </row>
    <row r="285" spans="1:7" ht="33" customHeight="1">
      <c r="A285" s="136"/>
      <c r="B285" s="185" t="s">
        <v>240</v>
      </c>
      <c r="C285" s="185"/>
      <c r="D285" s="185"/>
      <c r="E285" s="185"/>
      <c r="F285" s="137"/>
      <c r="G285" s="143"/>
    </row>
    <row r="286" spans="1:7" s="157" customFormat="1" ht="15" customHeight="1">
      <c r="A286" s="160">
        <v>1</v>
      </c>
      <c r="B286" s="164" t="s">
        <v>27</v>
      </c>
      <c r="C286" s="142"/>
      <c r="D286" s="142"/>
      <c r="E286" s="162"/>
      <c r="F286" s="162"/>
      <c r="G286" s="162"/>
    </row>
    <row r="287" spans="1:7" ht="47.25" customHeight="1">
      <c r="A287" s="136"/>
      <c r="B287" s="172" t="s">
        <v>241</v>
      </c>
      <c r="C287" s="141" t="s">
        <v>89</v>
      </c>
      <c r="D287" s="142" t="s">
        <v>192</v>
      </c>
      <c r="E287" s="140"/>
      <c r="F287" s="137">
        <f>60000</f>
        <v>60000</v>
      </c>
      <c r="G287" s="137">
        <f>F287</f>
        <v>60000</v>
      </c>
    </row>
    <row r="288" spans="1:7" s="157" customFormat="1" ht="15" customHeight="1">
      <c r="A288" s="160">
        <v>2</v>
      </c>
      <c r="B288" s="161" t="s">
        <v>28</v>
      </c>
      <c r="C288" s="142"/>
      <c r="D288" s="142"/>
      <c r="E288" s="162"/>
      <c r="F288" s="162"/>
      <c r="G288" s="162"/>
    </row>
    <row r="289" spans="1:7" ht="59.25" customHeight="1">
      <c r="A289" s="136"/>
      <c r="B289" s="172" t="s">
        <v>242</v>
      </c>
      <c r="C289" s="141" t="s">
        <v>194</v>
      </c>
      <c r="D289" s="141" t="s">
        <v>195</v>
      </c>
      <c r="E289" s="139"/>
      <c r="F289" s="137">
        <v>1</v>
      </c>
      <c r="G289" s="143">
        <f>F289</f>
        <v>1</v>
      </c>
    </row>
    <row r="290" spans="1:7" s="157" customFormat="1" ht="15" customHeight="1">
      <c r="A290" s="160">
        <v>3</v>
      </c>
      <c r="B290" s="161" t="s">
        <v>29</v>
      </c>
      <c r="C290" s="142"/>
      <c r="D290" s="142"/>
      <c r="E290" s="142"/>
      <c r="F290" s="162"/>
      <c r="G290" s="163"/>
    </row>
    <row r="291" spans="1:7" ht="57.75" customHeight="1">
      <c r="A291" s="136"/>
      <c r="B291" s="172" t="s">
        <v>243</v>
      </c>
      <c r="C291" s="141" t="s">
        <v>89</v>
      </c>
      <c r="D291" s="141" t="s">
        <v>87</v>
      </c>
      <c r="E291" s="139"/>
      <c r="F291" s="137">
        <f>F287/F289</f>
        <v>60000</v>
      </c>
      <c r="G291" s="143">
        <f>F291</f>
        <v>60000</v>
      </c>
    </row>
    <row r="292" spans="1:7" s="157" customFormat="1" ht="15" customHeight="1">
      <c r="A292" s="160">
        <v>4</v>
      </c>
      <c r="B292" s="161" t="s">
        <v>30</v>
      </c>
      <c r="C292" s="142"/>
      <c r="D292" s="142"/>
      <c r="E292" s="142"/>
      <c r="F292" s="162"/>
      <c r="G292" s="163"/>
    </row>
    <row r="293" spans="1:7" ht="46.5" customHeight="1">
      <c r="A293" s="136"/>
      <c r="B293" s="172" t="s">
        <v>244</v>
      </c>
      <c r="C293" s="141"/>
      <c r="D293" s="141"/>
      <c r="E293" s="139"/>
      <c r="F293" s="137">
        <v>100</v>
      </c>
      <c r="G293" s="143">
        <f>F293</f>
        <v>100</v>
      </c>
    </row>
    <row r="294" spans="1:7" ht="27" customHeight="1">
      <c r="A294" s="136"/>
      <c r="B294" s="185" t="s">
        <v>245</v>
      </c>
      <c r="C294" s="185"/>
      <c r="D294" s="185"/>
      <c r="E294" s="185"/>
      <c r="F294" s="137"/>
      <c r="G294" s="143"/>
    </row>
    <row r="295" spans="1:7" s="157" customFormat="1" ht="15" customHeight="1">
      <c r="A295" s="160">
        <v>1</v>
      </c>
      <c r="B295" s="164" t="s">
        <v>27</v>
      </c>
      <c r="C295" s="142"/>
      <c r="D295" s="142"/>
      <c r="E295" s="162"/>
      <c r="F295" s="162"/>
      <c r="G295" s="162"/>
    </row>
    <row r="296" spans="1:7" ht="39.75" customHeight="1">
      <c r="A296" s="136"/>
      <c r="B296" s="172" t="s">
        <v>246</v>
      </c>
      <c r="C296" s="141" t="s">
        <v>89</v>
      </c>
      <c r="D296" s="142" t="s">
        <v>192</v>
      </c>
      <c r="E296" s="140"/>
      <c r="F296" s="137">
        <f>1500000</f>
        <v>1500000</v>
      </c>
      <c r="G296" s="137">
        <f>F296</f>
        <v>1500000</v>
      </c>
    </row>
    <row r="297" spans="1:7" s="157" customFormat="1" ht="15" customHeight="1">
      <c r="A297" s="160">
        <v>2</v>
      </c>
      <c r="B297" s="161" t="s">
        <v>28</v>
      </c>
      <c r="C297" s="142"/>
      <c r="D297" s="142"/>
      <c r="E297" s="162"/>
      <c r="F297" s="162"/>
      <c r="G297" s="162"/>
    </row>
    <row r="298" spans="1:7" ht="51" customHeight="1">
      <c r="A298" s="136"/>
      <c r="B298" s="172" t="s">
        <v>247</v>
      </c>
      <c r="C298" s="141" t="s">
        <v>194</v>
      </c>
      <c r="D298" s="141" t="s">
        <v>195</v>
      </c>
      <c r="E298" s="139"/>
      <c r="F298" s="137">
        <v>1</v>
      </c>
      <c r="G298" s="143">
        <f>F298</f>
        <v>1</v>
      </c>
    </row>
    <row r="299" spans="1:7" s="157" customFormat="1" ht="15" customHeight="1">
      <c r="A299" s="160">
        <v>3</v>
      </c>
      <c r="B299" s="161" t="s">
        <v>29</v>
      </c>
      <c r="C299" s="142"/>
      <c r="D299" s="142"/>
      <c r="E299" s="142"/>
      <c r="F299" s="162"/>
      <c r="G299" s="163"/>
    </row>
    <row r="300" spans="1:7" ht="48.75" customHeight="1">
      <c r="A300" s="136"/>
      <c r="B300" s="172" t="s">
        <v>248</v>
      </c>
      <c r="C300" s="141" t="s">
        <v>89</v>
      </c>
      <c r="D300" s="141" t="s">
        <v>87</v>
      </c>
      <c r="E300" s="139"/>
      <c r="F300" s="137">
        <f>F296/F298</f>
        <v>1500000</v>
      </c>
      <c r="G300" s="143">
        <f>F300</f>
        <v>1500000</v>
      </c>
    </row>
    <row r="301" spans="1:7" s="157" customFormat="1" ht="15" customHeight="1">
      <c r="A301" s="160">
        <v>4</v>
      </c>
      <c r="B301" s="161" t="s">
        <v>30</v>
      </c>
      <c r="C301" s="142"/>
      <c r="D301" s="142"/>
      <c r="E301" s="142"/>
      <c r="F301" s="162"/>
      <c r="G301" s="163"/>
    </row>
    <row r="302" spans="1:7" ht="45" customHeight="1">
      <c r="A302" s="136"/>
      <c r="B302" s="172" t="s">
        <v>249</v>
      </c>
      <c r="C302" s="141"/>
      <c r="D302" s="141"/>
      <c r="E302" s="139"/>
      <c r="F302" s="137">
        <v>100</v>
      </c>
      <c r="G302" s="143">
        <f>F302</f>
        <v>100</v>
      </c>
    </row>
    <row r="303" spans="1:7" ht="33.75" customHeight="1">
      <c r="A303" s="136"/>
      <c r="B303" s="185" t="s">
        <v>255</v>
      </c>
      <c r="C303" s="185"/>
      <c r="D303" s="185"/>
      <c r="E303" s="185"/>
      <c r="F303" s="137"/>
      <c r="G303" s="143"/>
    </row>
    <row r="304" spans="1:7" s="157" customFormat="1" ht="15" customHeight="1">
      <c r="A304" s="160">
        <v>1</v>
      </c>
      <c r="B304" s="164" t="s">
        <v>27</v>
      </c>
      <c r="C304" s="142"/>
      <c r="D304" s="142"/>
      <c r="E304" s="162"/>
      <c r="F304" s="162"/>
      <c r="G304" s="162"/>
    </row>
    <row r="305" spans="1:7" ht="41.25" customHeight="1">
      <c r="A305" s="136"/>
      <c r="B305" s="172" t="s">
        <v>256</v>
      </c>
      <c r="C305" s="141" t="s">
        <v>89</v>
      </c>
      <c r="D305" s="142" t="s">
        <v>192</v>
      </c>
      <c r="E305" s="140"/>
      <c r="F305" s="137">
        <f>100000</f>
        <v>100000</v>
      </c>
      <c r="G305" s="137">
        <f>F305</f>
        <v>100000</v>
      </c>
    </row>
    <row r="306" spans="1:7" s="157" customFormat="1" ht="15" customHeight="1">
      <c r="A306" s="160">
        <v>2</v>
      </c>
      <c r="B306" s="161" t="s">
        <v>28</v>
      </c>
      <c r="C306" s="142"/>
      <c r="D306" s="142"/>
      <c r="E306" s="162"/>
      <c r="F306" s="162"/>
      <c r="G306" s="162"/>
    </row>
    <row r="307" spans="1:7" ht="49.5" customHeight="1">
      <c r="A307" s="136"/>
      <c r="B307" s="172" t="s">
        <v>257</v>
      </c>
      <c r="C307" s="141" t="s">
        <v>194</v>
      </c>
      <c r="D307" s="141" t="s">
        <v>195</v>
      </c>
      <c r="E307" s="139"/>
      <c r="F307" s="137">
        <v>1</v>
      </c>
      <c r="G307" s="143">
        <f>F307</f>
        <v>1</v>
      </c>
    </row>
    <row r="308" spans="1:7" s="157" customFormat="1" ht="15" customHeight="1">
      <c r="A308" s="160">
        <v>3</v>
      </c>
      <c r="B308" s="161" t="s">
        <v>29</v>
      </c>
      <c r="C308" s="142"/>
      <c r="D308" s="142"/>
      <c r="E308" s="142"/>
      <c r="F308" s="162"/>
      <c r="G308" s="163"/>
    </row>
    <row r="309" spans="1:7" ht="52.5" customHeight="1">
      <c r="A309" s="136"/>
      <c r="B309" s="172" t="s">
        <v>258</v>
      </c>
      <c r="C309" s="141" t="s">
        <v>89</v>
      </c>
      <c r="D309" s="141" t="s">
        <v>87</v>
      </c>
      <c r="E309" s="139"/>
      <c r="F309" s="137">
        <f>F305/F307</f>
        <v>100000</v>
      </c>
      <c r="G309" s="143">
        <f>F309</f>
        <v>100000</v>
      </c>
    </row>
    <row r="310" spans="1:7" s="157" customFormat="1" ht="15" customHeight="1">
      <c r="A310" s="160">
        <v>4</v>
      </c>
      <c r="B310" s="161" t="s">
        <v>30</v>
      </c>
      <c r="C310" s="142"/>
      <c r="D310" s="142"/>
      <c r="E310" s="142"/>
      <c r="F310" s="162"/>
      <c r="G310" s="163"/>
    </row>
    <row r="311" spans="1:7" ht="45" customHeight="1">
      <c r="A311" s="136"/>
      <c r="B311" s="172" t="s">
        <v>259</v>
      </c>
      <c r="C311" s="141"/>
      <c r="D311" s="141"/>
      <c r="E311" s="139"/>
      <c r="F311" s="137">
        <v>100</v>
      </c>
      <c r="G311" s="143">
        <f>F311</f>
        <v>100</v>
      </c>
    </row>
    <row r="312" spans="1:7" ht="33" customHeight="1">
      <c r="A312" s="136"/>
      <c r="B312" s="185" t="s">
        <v>260</v>
      </c>
      <c r="C312" s="185"/>
      <c r="D312" s="185"/>
      <c r="E312" s="185"/>
      <c r="F312" s="137"/>
      <c r="G312" s="143"/>
    </row>
    <row r="313" spans="1:7" s="157" customFormat="1" ht="15" customHeight="1">
      <c r="A313" s="160">
        <v>1</v>
      </c>
      <c r="B313" s="164" t="s">
        <v>27</v>
      </c>
      <c r="C313" s="142"/>
      <c r="D313" s="142"/>
      <c r="E313" s="162"/>
      <c r="F313" s="162"/>
      <c r="G313" s="162"/>
    </row>
    <row r="314" spans="1:7" ht="47.25" customHeight="1">
      <c r="A314" s="136"/>
      <c r="B314" s="172" t="s">
        <v>261</v>
      </c>
      <c r="C314" s="141" t="s">
        <v>89</v>
      </c>
      <c r="D314" s="142" t="s">
        <v>192</v>
      </c>
      <c r="E314" s="140"/>
      <c r="F314" s="137">
        <f>100000</f>
        <v>100000</v>
      </c>
      <c r="G314" s="137">
        <f>F314</f>
        <v>100000</v>
      </c>
    </row>
    <row r="315" spans="1:7" s="157" customFormat="1" ht="15" customHeight="1">
      <c r="A315" s="160">
        <v>2</v>
      </c>
      <c r="B315" s="161" t="s">
        <v>28</v>
      </c>
      <c r="C315" s="142"/>
      <c r="D315" s="142"/>
      <c r="E315" s="162"/>
      <c r="F315" s="162"/>
      <c r="G315" s="162"/>
    </row>
    <row r="316" spans="1:7" ht="57.75" customHeight="1">
      <c r="A316" s="136"/>
      <c r="B316" s="172" t="s">
        <v>262</v>
      </c>
      <c r="C316" s="141" t="s">
        <v>194</v>
      </c>
      <c r="D316" s="141" t="s">
        <v>195</v>
      </c>
      <c r="E316" s="139"/>
      <c r="F316" s="137">
        <v>1</v>
      </c>
      <c r="G316" s="143">
        <f>F316</f>
        <v>1</v>
      </c>
    </row>
    <row r="317" spans="1:7" s="157" customFormat="1" ht="15" customHeight="1">
      <c r="A317" s="160">
        <v>3</v>
      </c>
      <c r="B317" s="161" t="s">
        <v>29</v>
      </c>
      <c r="C317" s="142"/>
      <c r="D317" s="142"/>
      <c r="E317" s="142"/>
      <c r="F317" s="162"/>
      <c r="G317" s="163"/>
    </row>
    <row r="318" spans="1:7" ht="59.25" customHeight="1">
      <c r="A318" s="136"/>
      <c r="B318" s="172" t="s">
        <v>263</v>
      </c>
      <c r="C318" s="141" t="s">
        <v>89</v>
      </c>
      <c r="D318" s="141" t="s">
        <v>87</v>
      </c>
      <c r="E318" s="139"/>
      <c r="F318" s="137">
        <f>F314/F316</f>
        <v>100000</v>
      </c>
      <c r="G318" s="143">
        <f>F318</f>
        <v>100000</v>
      </c>
    </row>
    <row r="319" spans="1:7" s="157" customFormat="1" ht="15" customHeight="1">
      <c r="A319" s="160">
        <v>4</v>
      </c>
      <c r="B319" s="161" t="s">
        <v>30</v>
      </c>
      <c r="C319" s="142"/>
      <c r="D319" s="142"/>
      <c r="E319" s="142"/>
      <c r="F319" s="162"/>
      <c r="G319" s="163"/>
    </row>
    <row r="320" spans="1:7" ht="51.75" customHeight="1">
      <c r="A320" s="136"/>
      <c r="B320" s="172" t="s">
        <v>264</v>
      </c>
      <c r="C320" s="141"/>
      <c r="D320" s="141"/>
      <c r="E320" s="139"/>
      <c r="F320" s="137">
        <v>100</v>
      </c>
      <c r="G320" s="143">
        <f>F320</f>
        <v>100</v>
      </c>
    </row>
    <row r="321" spans="1:7" ht="25.5" customHeight="1">
      <c r="A321" s="136"/>
      <c r="B321" s="185" t="s">
        <v>265</v>
      </c>
      <c r="C321" s="185"/>
      <c r="D321" s="185"/>
      <c r="E321" s="185"/>
      <c r="F321" s="137"/>
      <c r="G321" s="143"/>
    </row>
    <row r="322" spans="1:7" s="157" customFormat="1" ht="15" customHeight="1">
      <c r="A322" s="160">
        <v>1</v>
      </c>
      <c r="B322" s="164" t="s">
        <v>27</v>
      </c>
      <c r="C322" s="142"/>
      <c r="D322" s="142"/>
      <c r="E322" s="162"/>
      <c r="F322" s="162"/>
      <c r="G322" s="162"/>
    </row>
    <row r="323" spans="1:7" ht="40.5" customHeight="1">
      <c r="A323" s="136"/>
      <c r="B323" s="172" t="s">
        <v>266</v>
      </c>
      <c r="C323" s="141" t="s">
        <v>89</v>
      </c>
      <c r="D323" s="142" t="s">
        <v>192</v>
      </c>
      <c r="E323" s="140"/>
      <c r="F323" s="137">
        <f>100000</f>
        <v>100000</v>
      </c>
      <c r="G323" s="137">
        <f>F323</f>
        <v>100000</v>
      </c>
    </row>
    <row r="324" spans="1:7" s="157" customFormat="1" ht="15" customHeight="1">
      <c r="A324" s="160">
        <v>2</v>
      </c>
      <c r="B324" s="161" t="s">
        <v>28</v>
      </c>
      <c r="C324" s="142"/>
      <c r="D324" s="142"/>
      <c r="E324" s="162"/>
      <c r="F324" s="162"/>
      <c r="G324" s="162"/>
    </row>
    <row r="325" spans="1:7" ht="49.5" customHeight="1">
      <c r="A325" s="136"/>
      <c r="B325" s="172" t="s">
        <v>267</v>
      </c>
      <c r="C325" s="141" t="s">
        <v>194</v>
      </c>
      <c r="D325" s="141" t="s">
        <v>195</v>
      </c>
      <c r="E325" s="139"/>
      <c r="F325" s="137">
        <v>1</v>
      </c>
      <c r="G325" s="143">
        <f>F325</f>
        <v>1</v>
      </c>
    </row>
    <row r="326" spans="1:7" s="157" customFormat="1" ht="15" customHeight="1">
      <c r="A326" s="160">
        <v>3</v>
      </c>
      <c r="B326" s="161" t="s">
        <v>29</v>
      </c>
      <c r="C326" s="142"/>
      <c r="D326" s="142"/>
      <c r="E326" s="142"/>
      <c r="F326" s="162"/>
      <c r="G326" s="163"/>
    </row>
    <row r="327" spans="1:7" ht="51" customHeight="1">
      <c r="A327" s="136"/>
      <c r="B327" s="172" t="s">
        <v>268</v>
      </c>
      <c r="C327" s="141" t="s">
        <v>89</v>
      </c>
      <c r="D327" s="141" t="s">
        <v>87</v>
      </c>
      <c r="E327" s="139"/>
      <c r="F327" s="137">
        <f>F323/F325</f>
        <v>100000</v>
      </c>
      <c r="G327" s="143">
        <f>F327</f>
        <v>100000</v>
      </c>
    </row>
    <row r="328" spans="1:7" s="157" customFormat="1" ht="15" customHeight="1">
      <c r="A328" s="160">
        <v>4</v>
      </c>
      <c r="B328" s="161" t="s">
        <v>30</v>
      </c>
      <c r="C328" s="142"/>
      <c r="D328" s="142"/>
      <c r="E328" s="142"/>
      <c r="F328" s="162"/>
      <c r="G328" s="163"/>
    </row>
    <row r="329" spans="1:7" ht="42.75" customHeight="1">
      <c r="A329" s="136"/>
      <c r="B329" s="172" t="s">
        <v>269</v>
      </c>
      <c r="C329" s="141"/>
      <c r="D329" s="141"/>
      <c r="E329" s="139"/>
      <c r="F329" s="137">
        <v>100</v>
      </c>
      <c r="G329" s="143">
        <f>F329</f>
        <v>100</v>
      </c>
    </row>
    <row r="330" spans="1:7" ht="25.5" customHeight="1">
      <c r="A330" s="136"/>
      <c r="B330" s="186" t="s">
        <v>270</v>
      </c>
      <c r="C330" s="186"/>
      <c r="D330" s="186"/>
      <c r="E330" s="139"/>
      <c r="F330" s="138">
        <f>F333+F342</f>
        <v>800000</v>
      </c>
      <c r="G330" s="144">
        <f>F330</f>
        <v>800000</v>
      </c>
    </row>
    <row r="331" spans="1:7" ht="25.5" customHeight="1">
      <c r="A331" s="52"/>
      <c r="B331" s="68" t="s">
        <v>271</v>
      </c>
      <c r="C331" s="68"/>
      <c r="D331" s="68"/>
      <c r="E331" s="68"/>
      <c r="F331" s="53"/>
      <c r="G331" s="53"/>
    </row>
    <row r="332" spans="1:7" s="157" customFormat="1" ht="15" customHeight="1">
      <c r="A332" s="152">
        <v>1</v>
      </c>
      <c r="B332" s="159" t="s">
        <v>27</v>
      </c>
      <c r="C332" s="154"/>
      <c r="D332" s="154"/>
      <c r="E332" s="158"/>
      <c r="F332" s="155"/>
      <c r="G332" s="155"/>
    </row>
    <row r="333" spans="1:7" ht="30" customHeight="1">
      <c r="A333" s="52"/>
      <c r="B333" s="173" t="s">
        <v>272</v>
      </c>
      <c r="C333" s="56" t="s">
        <v>89</v>
      </c>
      <c r="D333" s="57" t="s">
        <v>192</v>
      </c>
      <c r="E333" s="55"/>
      <c r="F333" s="53">
        <f>500000</f>
        <v>500000</v>
      </c>
      <c r="G333" s="53">
        <f>F333</f>
        <v>500000</v>
      </c>
    </row>
    <row r="334" spans="1:7" s="157" customFormat="1" ht="15" customHeight="1">
      <c r="A334" s="152">
        <v>2</v>
      </c>
      <c r="B334" s="153" t="s">
        <v>28</v>
      </c>
      <c r="C334" s="57"/>
      <c r="D334" s="57"/>
      <c r="E334" s="158"/>
      <c r="F334" s="155"/>
      <c r="G334" s="155"/>
    </row>
    <row r="335" spans="1:7" ht="42.75" customHeight="1">
      <c r="A335" s="52"/>
      <c r="B335" s="173" t="s">
        <v>273</v>
      </c>
      <c r="C335" s="56" t="s">
        <v>194</v>
      </c>
      <c r="D335" s="56" t="s">
        <v>195</v>
      </c>
      <c r="E335" s="54"/>
      <c r="F335" s="53">
        <v>1</v>
      </c>
      <c r="G335" s="58">
        <f>F335</f>
        <v>1</v>
      </c>
    </row>
    <row r="336" spans="1:7" s="157" customFormat="1" ht="15" customHeight="1">
      <c r="A336" s="152">
        <v>3</v>
      </c>
      <c r="B336" s="153" t="s">
        <v>29</v>
      </c>
      <c r="C336" s="57"/>
      <c r="D336" s="57"/>
      <c r="E336" s="154"/>
      <c r="F336" s="155"/>
      <c r="G336" s="156"/>
    </row>
    <row r="337" spans="1:7" ht="34.5" customHeight="1">
      <c r="A337" s="52"/>
      <c r="B337" s="173" t="s">
        <v>274</v>
      </c>
      <c r="C337" s="56" t="s">
        <v>89</v>
      </c>
      <c r="D337" s="56" t="s">
        <v>87</v>
      </c>
      <c r="E337" s="54"/>
      <c r="F337" s="53">
        <f>F333/F335</f>
        <v>500000</v>
      </c>
      <c r="G337" s="58">
        <f>F337</f>
        <v>500000</v>
      </c>
    </row>
    <row r="338" spans="1:7" s="157" customFormat="1" ht="15" customHeight="1">
      <c r="A338" s="152">
        <v>4</v>
      </c>
      <c r="B338" s="153" t="s">
        <v>30</v>
      </c>
      <c r="C338" s="57"/>
      <c r="D338" s="57"/>
      <c r="E338" s="154"/>
      <c r="F338" s="155"/>
      <c r="G338" s="156"/>
    </row>
    <row r="339" spans="1:7" ht="38.25" customHeight="1">
      <c r="A339" s="52"/>
      <c r="B339" s="173" t="s">
        <v>275</v>
      </c>
      <c r="C339" s="59" t="s">
        <v>88</v>
      </c>
      <c r="D339" s="56" t="s">
        <v>87</v>
      </c>
      <c r="E339" s="54"/>
      <c r="F339" s="53">
        <v>100</v>
      </c>
      <c r="G339" s="58">
        <f>F339</f>
        <v>100</v>
      </c>
    </row>
    <row r="340" spans="1:7" ht="25.5" customHeight="1">
      <c r="A340" s="52"/>
      <c r="B340" s="68" t="s">
        <v>276</v>
      </c>
      <c r="C340" s="68"/>
      <c r="D340" s="68"/>
      <c r="E340" s="68"/>
      <c r="F340" s="53"/>
      <c r="G340" s="53"/>
    </row>
    <row r="341" spans="1:7" s="157" customFormat="1" ht="15" customHeight="1">
      <c r="A341" s="152">
        <v>1</v>
      </c>
      <c r="B341" s="159" t="s">
        <v>27</v>
      </c>
      <c r="C341" s="154"/>
      <c r="D341" s="154"/>
      <c r="E341" s="158"/>
      <c r="F341" s="155"/>
      <c r="G341" s="155"/>
    </row>
    <row r="342" spans="1:7" ht="44.25" customHeight="1">
      <c r="A342" s="52"/>
      <c r="B342" s="173" t="s">
        <v>277</v>
      </c>
      <c r="C342" s="56" t="s">
        <v>89</v>
      </c>
      <c r="D342" s="57" t="s">
        <v>192</v>
      </c>
      <c r="E342" s="55"/>
      <c r="F342" s="53">
        <f>300000</f>
        <v>300000</v>
      </c>
      <c r="G342" s="53">
        <f>F342</f>
        <v>300000</v>
      </c>
    </row>
    <row r="343" spans="1:7" s="157" customFormat="1" ht="15" customHeight="1">
      <c r="A343" s="152">
        <v>2</v>
      </c>
      <c r="B343" s="153" t="s">
        <v>28</v>
      </c>
      <c r="C343" s="57"/>
      <c r="D343" s="57"/>
      <c r="E343" s="158"/>
      <c r="F343" s="155"/>
      <c r="G343" s="155"/>
    </row>
    <row r="344" spans="1:7" ht="42.75" customHeight="1">
      <c r="A344" s="52"/>
      <c r="B344" s="173" t="s">
        <v>278</v>
      </c>
      <c r="C344" s="56" t="s">
        <v>194</v>
      </c>
      <c r="D344" s="56" t="s">
        <v>195</v>
      </c>
      <c r="E344" s="54"/>
      <c r="F344" s="53">
        <v>1</v>
      </c>
      <c r="G344" s="58">
        <f>F344</f>
        <v>1</v>
      </c>
    </row>
    <row r="345" spans="1:7" s="157" customFormat="1" ht="15" customHeight="1">
      <c r="A345" s="152">
        <v>3</v>
      </c>
      <c r="B345" s="153" t="s">
        <v>29</v>
      </c>
      <c r="C345" s="57"/>
      <c r="D345" s="57"/>
      <c r="E345" s="154"/>
      <c r="F345" s="155"/>
      <c r="G345" s="156"/>
    </row>
    <row r="346" spans="1:7" ht="48.75" customHeight="1">
      <c r="A346" s="52"/>
      <c r="B346" s="173" t="s">
        <v>279</v>
      </c>
      <c r="C346" s="56" t="s">
        <v>89</v>
      </c>
      <c r="D346" s="56" t="s">
        <v>87</v>
      </c>
      <c r="E346" s="54"/>
      <c r="F346" s="53">
        <f>F342/F344</f>
        <v>300000</v>
      </c>
      <c r="G346" s="58">
        <f>F346</f>
        <v>300000</v>
      </c>
    </row>
    <row r="347" spans="1:7" s="157" customFormat="1" ht="15" customHeight="1">
      <c r="A347" s="152">
        <v>4</v>
      </c>
      <c r="B347" s="153" t="s">
        <v>30</v>
      </c>
      <c r="C347" s="57"/>
      <c r="D347" s="57"/>
      <c r="E347" s="154"/>
      <c r="F347" s="155"/>
      <c r="G347" s="156"/>
    </row>
    <row r="348" spans="1:7" ht="48.75" customHeight="1">
      <c r="A348" s="52"/>
      <c r="B348" s="173" t="s">
        <v>280</v>
      </c>
      <c r="C348" s="59" t="s">
        <v>88</v>
      </c>
      <c r="D348" s="56" t="s">
        <v>87</v>
      </c>
      <c r="E348" s="54"/>
      <c r="F348" s="53">
        <v>100</v>
      </c>
      <c r="G348" s="58">
        <f>F348</f>
        <v>100</v>
      </c>
    </row>
    <row r="349" spans="1:7" ht="23.25" customHeight="1">
      <c r="A349" s="145"/>
      <c r="B349" s="146"/>
      <c r="C349" s="147"/>
      <c r="D349" s="147"/>
      <c r="E349" s="148"/>
      <c r="F349" s="149"/>
      <c r="G349" s="150"/>
    </row>
    <row r="350" spans="1:7" ht="15.75" customHeight="1">
      <c r="A350" s="145"/>
      <c r="B350" s="146"/>
      <c r="C350" s="147"/>
      <c r="D350" s="147"/>
      <c r="E350" s="148"/>
      <c r="F350" s="149"/>
      <c r="G350" s="150"/>
    </row>
    <row r="351" spans="1:7" ht="12.75" customHeight="1">
      <c r="A351" s="37"/>
      <c r="B351" s="40"/>
      <c r="C351" s="48"/>
      <c r="D351" s="48"/>
      <c r="E351" s="38"/>
      <c r="F351" s="39"/>
      <c r="G351" s="39"/>
    </row>
    <row r="352" spans="1:7" ht="18" customHeight="1">
      <c r="A352" s="87"/>
      <c r="B352" s="87"/>
      <c r="C352" s="87"/>
      <c r="D352" s="15"/>
    </row>
    <row r="353" spans="1:7" ht="36" customHeight="1">
      <c r="A353" s="88" t="s">
        <v>130</v>
      </c>
      <c r="B353" s="88"/>
      <c r="C353" s="88"/>
      <c r="D353" s="41"/>
      <c r="E353" s="42"/>
      <c r="F353" s="96" t="s">
        <v>124</v>
      </c>
      <c r="G353" s="96"/>
    </row>
    <row r="354" spans="1:7" ht="16.5" customHeight="1">
      <c r="A354" s="43"/>
      <c r="B354" s="18"/>
      <c r="D354" s="44" t="s">
        <v>31</v>
      </c>
      <c r="F354" s="69" t="s">
        <v>52</v>
      </c>
      <c r="G354" s="69"/>
    </row>
    <row r="355" spans="1:7" ht="15.75" customHeight="1">
      <c r="A355" s="75" t="s">
        <v>32</v>
      </c>
      <c r="B355" s="75"/>
      <c r="C355" s="18"/>
      <c r="D355" s="18"/>
    </row>
    <row r="356" spans="1:7" ht="15.75" customHeight="1">
      <c r="A356" s="64"/>
      <c r="B356" s="64"/>
      <c r="C356" s="18"/>
      <c r="D356" s="18"/>
    </row>
    <row r="357" spans="1:7" ht="7.5" customHeight="1">
      <c r="A357" s="86"/>
      <c r="B357" s="86"/>
      <c r="C357" s="86"/>
      <c r="D357" s="18"/>
    </row>
    <row r="358" spans="1:7" ht="14.25" customHeight="1">
      <c r="A358" s="89" t="s">
        <v>114</v>
      </c>
      <c r="B358" s="89"/>
      <c r="C358" s="89"/>
      <c r="D358" s="151"/>
    </row>
    <row r="359" spans="1:7" ht="14.25" customHeight="1">
      <c r="A359" s="66"/>
      <c r="B359" s="66"/>
      <c r="C359" s="66"/>
      <c r="D359" s="187"/>
    </row>
    <row r="360" spans="1:7" ht="51" customHeight="1">
      <c r="A360" s="83" t="s">
        <v>115</v>
      </c>
      <c r="B360" s="84"/>
      <c r="C360" s="84"/>
      <c r="D360" s="41"/>
      <c r="E360" s="42"/>
      <c r="F360" s="85" t="s">
        <v>116</v>
      </c>
      <c r="G360" s="85"/>
    </row>
    <row r="361" spans="1:7" ht="16.5" customHeight="1">
      <c r="A361" s="43"/>
      <c r="B361" s="18"/>
      <c r="D361" s="44" t="s">
        <v>31</v>
      </c>
      <c r="F361" s="69" t="s">
        <v>52</v>
      </c>
      <c r="G361" s="69"/>
    </row>
    <row r="362" spans="1:7" ht="15.75">
      <c r="A362" s="45"/>
      <c r="B362" s="18"/>
      <c r="C362" s="18"/>
      <c r="D362" s="44"/>
      <c r="F362" s="46"/>
      <c r="G362" s="46"/>
    </row>
    <row r="363" spans="1:7">
      <c r="A363" s="47" t="s">
        <v>51</v>
      </c>
    </row>
  </sheetData>
  <mergeCells count="107">
    <mergeCell ref="A73:C73"/>
    <mergeCell ref="F361:G361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0:C40"/>
    <mergeCell ref="B41:C41"/>
    <mergeCell ref="B43:C43"/>
    <mergeCell ref="B44:C44"/>
    <mergeCell ref="B45:C45"/>
    <mergeCell ref="B36:G36"/>
    <mergeCell ref="B86:D86"/>
    <mergeCell ref="A355:B355"/>
    <mergeCell ref="B75:G75"/>
    <mergeCell ref="B82:G82"/>
    <mergeCell ref="F353:G353"/>
    <mergeCell ref="A80:B80"/>
    <mergeCell ref="B96:D96"/>
    <mergeCell ref="B105:D105"/>
    <mergeCell ref="B213:E213"/>
    <mergeCell ref="B222:E222"/>
    <mergeCell ref="B194:D194"/>
    <mergeCell ref="B195:E195"/>
    <mergeCell ref="B204:E204"/>
    <mergeCell ref="B340:E340"/>
    <mergeCell ref="C32:G32"/>
    <mergeCell ref="B26:G26"/>
    <mergeCell ref="A18:C18"/>
    <mergeCell ref="D18:E18"/>
    <mergeCell ref="A20:C20"/>
    <mergeCell ref="D20:E20"/>
    <mergeCell ref="E21:F21"/>
    <mergeCell ref="A360:C360"/>
    <mergeCell ref="F360:G360"/>
    <mergeCell ref="A357:C357"/>
    <mergeCell ref="F354:G354"/>
    <mergeCell ref="B87:D87"/>
    <mergeCell ref="B116:D116"/>
    <mergeCell ref="B127:D127"/>
    <mergeCell ref="B136:D136"/>
    <mergeCell ref="B147:D147"/>
    <mergeCell ref="A352:C352"/>
    <mergeCell ref="A353:C353"/>
    <mergeCell ref="A358:D358"/>
    <mergeCell ref="B158:D158"/>
    <mergeCell ref="B167:D167"/>
    <mergeCell ref="B176:D176"/>
    <mergeCell ref="B185:D185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4:G24"/>
    <mergeCell ref="B27:G27"/>
    <mergeCell ref="B29:G29"/>
    <mergeCell ref="B33:G33"/>
    <mergeCell ref="B35:G35"/>
    <mergeCell ref="B25:G25"/>
    <mergeCell ref="B42:C42"/>
    <mergeCell ref="B312:E312"/>
    <mergeCell ref="B321:E321"/>
    <mergeCell ref="B330:D330"/>
    <mergeCell ref="B331:E331"/>
    <mergeCell ref="B267:E267"/>
    <mergeCell ref="B276:E276"/>
    <mergeCell ref="B285:E285"/>
    <mergeCell ref="B294:E294"/>
    <mergeCell ref="B303:E303"/>
    <mergeCell ref="B231:E231"/>
    <mergeCell ref="B240:E240"/>
    <mergeCell ref="B249:E249"/>
    <mergeCell ref="B258:E258"/>
    <mergeCell ref="B46:C46"/>
    <mergeCell ref="B47:C47"/>
  </mergeCells>
  <pageMargins left="0.19685039370078741" right="0.15748031496062992" top="0.55118110236220474" bottom="0.47244094488188981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08" t="s">
        <v>71</v>
      </c>
      <c r="K1" s="108"/>
      <c r="L1" s="108"/>
      <c r="M1" s="108"/>
    </row>
    <row r="2" spans="1:13">
      <c r="J2" s="108"/>
      <c r="K2" s="108"/>
      <c r="L2" s="108"/>
      <c r="M2" s="108"/>
    </row>
    <row r="3" spans="1:13">
      <c r="J3" s="108"/>
      <c r="K3" s="108"/>
      <c r="L3" s="108"/>
      <c r="M3" s="108"/>
    </row>
    <row r="4" spans="1:13">
      <c r="J4" s="108"/>
      <c r="K4" s="108"/>
      <c r="L4" s="108"/>
      <c r="M4" s="108"/>
    </row>
    <row r="5" spans="1:13">
      <c r="A5" s="112" t="s">
        <v>36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>
      <c r="A6" s="112" t="s">
        <v>53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>
      <c r="A7" s="107" t="s">
        <v>3</v>
      </c>
      <c r="B7" s="5"/>
      <c r="C7" s="3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5" customHeight="1">
      <c r="A8" s="107"/>
      <c r="B8" s="11" t="s">
        <v>45</v>
      </c>
      <c r="C8" s="13"/>
      <c r="D8" s="14"/>
      <c r="E8" s="111" t="s">
        <v>34</v>
      </c>
      <c r="F8" s="111"/>
      <c r="G8" s="111"/>
      <c r="H8" s="111"/>
      <c r="I8" s="111"/>
      <c r="J8" s="111"/>
      <c r="K8" s="111"/>
      <c r="L8" s="111"/>
      <c r="M8" s="111"/>
    </row>
    <row r="9" spans="1:13">
      <c r="A9" s="107" t="s">
        <v>4</v>
      </c>
      <c r="B9" s="5"/>
      <c r="C9" s="3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5" customHeight="1">
      <c r="A10" s="107"/>
      <c r="B10" s="11" t="s">
        <v>45</v>
      </c>
      <c r="C10" s="13"/>
      <c r="D10" s="14"/>
      <c r="E10" s="102" t="s">
        <v>33</v>
      </c>
      <c r="F10" s="102"/>
      <c r="G10" s="102"/>
      <c r="H10" s="102"/>
      <c r="I10" s="102"/>
      <c r="J10" s="102"/>
      <c r="K10" s="102"/>
      <c r="L10" s="102"/>
      <c r="M10" s="102"/>
    </row>
    <row r="11" spans="1:13">
      <c r="A11" s="107" t="s">
        <v>5</v>
      </c>
      <c r="B11" s="5"/>
      <c r="C11" s="5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5" customHeight="1">
      <c r="A12" s="107"/>
      <c r="B12" s="11" t="s">
        <v>45</v>
      </c>
      <c r="C12" s="2" t="s">
        <v>6</v>
      </c>
      <c r="D12" s="14"/>
      <c r="E12" s="111" t="s">
        <v>35</v>
      </c>
      <c r="F12" s="111"/>
      <c r="G12" s="111"/>
      <c r="H12" s="111"/>
      <c r="I12" s="111"/>
      <c r="J12" s="111"/>
      <c r="K12" s="111"/>
      <c r="L12" s="111"/>
      <c r="M12" s="111"/>
    </row>
    <row r="13" spans="1:13" ht="19.5" customHeight="1">
      <c r="A13" s="106" t="s">
        <v>54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>
      <c r="A14" s="1"/>
    </row>
    <row r="15" spans="1:13" ht="31.5">
      <c r="A15" s="4" t="s">
        <v>44</v>
      </c>
      <c r="B15" s="98" t="s">
        <v>47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>
      <c r="A16" s="4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26">
      <c r="A17" s="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98" t="s">
        <v>12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26">
      <c r="A24" s="4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26">
      <c r="A25" s="4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98" t="s">
        <v>44</v>
      </c>
      <c r="B30" s="98" t="s">
        <v>58</v>
      </c>
      <c r="C30" s="98"/>
      <c r="D30" s="98"/>
      <c r="E30" s="98" t="s">
        <v>37</v>
      </c>
      <c r="F30" s="98"/>
      <c r="G30" s="98"/>
      <c r="H30" s="98" t="s">
        <v>59</v>
      </c>
      <c r="I30" s="98"/>
      <c r="J30" s="98"/>
      <c r="K30" s="98" t="s">
        <v>38</v>
      </c>
      <c r="L30" s="98"/>
      <c r="M30" s="98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33" customHeight="1">
      <c r="A31" s="98"/>
      <c r="B31" s="98"/>
      <c r="C31" s="98"/>
      <c r="D31" s="98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98">
        <v>2</v>
      </c>
      <c r="C32" s="98"/>
      <c r="D32" s="98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98" t="s">
        <v>18</v>
      </c>
      <c r="C33" s="98"/>
      <c r="D33" s="98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98"/>
      <c r="C34" s="98"/>
      <c r="D34" s="98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103" t="s">
        <v>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26">
      <c r="A36" s="1"/>
    </row>
    <row r="37" spans="1:26" ht="33" customHeight="1">
      <c r="A37" s="105" t="s">
        <v>61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26">
      <c r="K38" s="3" t="s">
        <v>49</v>
      </c>
    </row>
    <row r="39" spans="1:26">
      <c r="A39" s="1"/>
    </row>
    <row r="40" spans="1:26" ht="31.5" customHeight="1">
      <c r="A40" s="98" t="s">
        <v>11</v>
      </c>
      <c r="B40" s="98" t="s">
        <v>62</v>
      </c>
      <c r="C40" s="98"/>
      <c r="D40" s="98"/>
      <c r="E40" s="98" t="s">
        <v>37</v>
      </c>
      <c r="F40" s="98"/>
      <c r="G40" s="98"/>
      <c r="H40" s="98" t="s">
        <v>59</v>
      </c>
      <c r="I40" s="98"/>
      <c r="J40" s="98"/>
      <c r="K40" s="98" t="s">
        <v>38</v>
      </c>
      <c r="L40" s="98"/>
      <c r="M40" s="98"/>
    </row>
    <row r="41" spans="1:26" ht="33.75" customHeight="1">
      <c r="A41" s="98"/>
      <c r="B41" s="98"/>
      <c r="C41" s="98"/>
      <c r="D41" s="98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98">
        <v>2</v>
      </c>
      <c r="C42" s="98"/>
      <c r="D42" s="98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98"/>
      <c r="C43" s="98"/>
      <c r="D43" s="98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98" t="s">
        <v>11</v>
      </c>
      <c r="B47" s="98" t="s">
        <v>42</v>
      </c>
      <c r="C47" s="98" t="s">
        <v>25</v>
      </c>
      <c r="D47" s="98" t="s">
        <v>26</v>
      </c>
      <c r="E47" s="98" t="s">
        <v>37</v>
      </c>
      <c r="F47" s="98"/>
      <c r="G47" s="98"/>
      <c r="H47" s="98" t="s">
        <v>64</v>
      </c>
      <c r="I47" s="98"/>
      <c r="J47" s="98"/>
      <c r="K47" s="98" t="s">
        <v>38</v>
      </c>
      <c r="L47" s="98"/>
      <c r="M47" s="98"/>
    </row>
    <row r="48" spans="1:26" ht="30.75" customHeight="1">
      <c r="A48" s="98"/>
      <c r="B48" s="98"/>
      <c r="C48" s="98"/>
      <c r="D48" s="98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98" t="s">
        <v>65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98" t="s">
        <v>65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98" t="s">
        <v>65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98" t="s">
        <v>65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>
      <c r="A66" s="98" t="s">
        <v>43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106" t="s">
        <v>67</v>
      </c>
      <c r="B69" s="106"/>
      <c r="C69" s="106"/>
      <c r="D69" s="106"/>
    </row>
    <row r="70" spans="1:13" ht="19.5" customHeight="1">
      <c r="A70" s="9" t="s">
        <v>68</v>
      </c>
      <c r="B70" s="9"/>
      <c r="C70" s="9"/>
      <c r="D70" s="9"/>
    </row>
    <row r="71" spans="1:13">
      <c r="A71" s="99" t="s">
        <v>70</v>
      </c>
      <c r="B71" s="99"/>
      <c r="C71" s="99"/>
      <c r="D71" s="99"/>
      <c r="E71" s="99"/>
    </row>
    <row r="72" spans="1:13">
      <c r="A72" s="99"/>
      <c r="B72" s="99"/>
      <c r="C72" s="99"/>
      <c r="D72" s="99"/>
      <c r="E72" s="99"/>
      <c r="G72" s="100"/>
      <c r="H72" s="100"/>
      <c r="J72" s="100"/>
      <c r="K72" s="100"/>
      <c r="L72" s="100"/>
      <c r="M72" s="100"/>
    </row>
    <row r="73" spans="1:13" ht="15.75" customHeight="1">
      <c r="A73" s="10"/>
      <c r="B73" s="10"/>
      <c r="C73" s="10"/>
      <c r="D73" s="10"/>
      <c r="E73" s="10"/>
      <c r="G73" s="101" t="s">
        <v>31</v>
      </c>
      <c r="H73" s="101"/>
      <c r="J73" s="102" t="s">
        <v>52</v>
      </c>
      <c r="K73" s="102"/>
      <c r="L73" s="102"/>
      <c r="M73" s="102"/>
    </row>
    <row r="74" spans="1:13" ht="43.5" customHeight="1">
      <c r="A74" s="99" t="s">
        <v>69</v>
      </c>
      <c r="B74" s="99"/>
      <c r="C74" s="99"/>
      <c r="D74" s="99"/>
      <c r="E74" s="99"/>
      <c r="G74" s="100"/>
      <c r="H74" s="100"/>
      <c r="J74" s="100"/>
      <c r="K74" s="100"/>
      <c r="L74" s="100"/>
      <c r="M74" s="100"/>
    </row>
    <row r="75" spans="1:13" ht="15.75" customHeight="1">
      <c r="A75" s="99"/>
      <c r="B75" s="99"/>
      <c r="C75" s="99"/>
      <c r="D75" s="99"/>
      <c r="E75" s="99"/>
      <c r="G75" s="101" t="s">
        <v>31</v>
      </c>
      <c r="H75" s="101"/>
      <c r="J75" s="102" t="s">
        <v>52</v>
      </c>
      <c r="K75" s="102"/>
      <c r="L75" s="102"/>
      <c r="M75" s="102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 01.01.2021</vt:lpstr>
      <vt:lpstr>звіт з 01.01.2020</vt:lpstr>
      <vt:lpstr>'звіт з 01.01.2020'!Область_печати</vt:lpstr>
      <vt:lpstr>'паспорт з 01.01.2021'!Область_печати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2022-04-05T14:12:16Z</cp:lastPrinted>
  <dcterms:created xsi:type="dcterms:W3CDTF">2018-12-28T08:43:53Z</dcterms:created>
  <dcterms:modified xsi:type="dcterms:W3CDTF">2022-04-05T14:12:19Z</dcterms:modified>
</cp:coreProperties>
</file>