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2022" sheetId="7" r:id="rId1"/>
    <sheet name="28.02.2020" sheetId="4" state="hidden" r:id="rId2"/>
    <sheet name="05.02.2020" sheetId="5" state="hidden" r:id="rId3"/>
    <sheet name="звіт з 01.01.2020" sheetId="3" state="hidden" r:id="rId4"/>
  </sheets>
  <definedNames>
    <definedName name="_xlnm.Print_Area" localSheetId="0">'2022'!$A$1:$H$144</definedName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F106" i="7"/>
  <c r="F131"/>
  <c r="G131" s="1"/>
  <c r="G127" l="1"/>
  <c r="G118"/>
  <c r="G122"/>
  <c r="E48" l="1"/>
  <c r="E47"/>
  <c r="F116" s="1"/>
  <c r="F45"/>
  <c r="G116" l="1"/>
  <c r="F120"/>
  <c r="F125"/>
  <c r="I126" l="1"/>
  <c r="F129"/>
  <c r="G129" s="1"/>
  <c r="G125"/>
  <c r="I118"/>
  <c r="I117" s="1"/>
  <c r="G120"/>
  <c r="F97"/>
  <c r="F80"/>
  <c r="F86"/>
  <c r="E43"/>
  <c r="F92" l="1"/>
  <c r="I80" s="1"/>
  <c r="G108"/>
  <c r="F112"/>
  <c r="G112" s="1"/>
  <c r="G99"/>
  <c r="F103"/>
  <c r="G103" s="1"/>
  <c r="F91"/>
  <c r="I79" s="1"/>
  <c r="F90"/>
  <c r="I78" s="1"/>
  <c r="F89"/>
  <c r="I77" s="1"/>
  <c r="G86"/>
  <c r="G85"/>
  <c r="G84"/>
  <c r="G83"/>
  <c r="F81"/>
  <c r="G80"/>
  <c r="G79"/>
  <c r="G78"/>
  <c r="G77"/>
  <c r="F76"/>
  <c r="F94" s="1"/>
  <c r="G94" s="1"/>
  <c r="G67"/>
  <c r="F66"/>
  <c r="G66" s="1"/>
  <c r="A43"/>
  <c r="A44" l="1"/>
  <c r="A48" s="1"/>
  <c r="A47"/>
  <c r="A45"/>
  <c r="G81"/>
  <c r="F88"/>
  <c r="I81" s="1"/>
  <c r="F101"/>
  <c r="G101" s="1"/>
  <c r="G106"/>
  <c r="F110"/>
  <c r="G110" s="1"/>
  <c r="G88" l="1"/>
  <c r="F43" l="1"/>
  <c r="F44"/>
  <c r="F48"/>
  <c r="G97" l="1"/>
  <c r="G76"/>
  <c r="G96" i="5" l="1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F60"/>
  <c r="G60" s="1"/>
  <c r="D44"/>
  <c r="E44" s="1"/>
  <c r="E43"/>
  <c r="E42"/>
  <c r="E41"/>
  <c r="F98" l="1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  <c r="F47" i="7"/>
  <c r="E49"/>
  <c r="F49" s="1"/>
  <c r="F65"/>
  <c r="F73" s="1"/>
  <c r="G73" s="1"/>
  <c r="F42"/>
  <c r="G65" l="1"/>
  <c r="F71"/>
  <c r="I51"/>
  <c r="G71" l="1"/>
  <c r="I69"/>
  <c r="I68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<sst xmlns="http://schemas.openxmlformats.org/spreadsheetml/2006/main" count="743" uniqueCount="228">
  <si>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</si>
  <si>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</si>
  <si>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</si>
  <si>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</si>
  <si>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</si>
  <si>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</si>
  <si>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</si>
  <si>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</si>
  <si>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</si>
  <si>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</si>
  <si>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</si>
  <si>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</si>
  <si>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</si>
  <si>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</si>
  <si>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</si>
  <si>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</si>
  <si>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</si>
  <si>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</si>
  <si>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</si>
  <si>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</si>
  <si>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</si>
  <si>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</si>
  <si>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</si>
  <si>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</si>
  <si>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</si>
  <si>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</si>
  <si>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</si>
  <si>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</si>
  <si>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</si>
  <si>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</si>
  <si>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</si>
  <si>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</si>
  <si>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</si>
  <si>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</si>
  <si>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</si>
  <si>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</si>
  <si>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</si>
  <si>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</si>
  <si>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</si>
  <si>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</si>
  <si>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</si>
  <si>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</si>
  <si>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</si>
  <si>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</si>
  <si>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</si>
  <si>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</si>
  <si>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</si>
  <si>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</si>
  <si>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</si>
  <si>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</si>
  <si>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</si>
  <si>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</si>
  <si>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</si>
  <si>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</si>
  <si>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</si>
  <si>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</si>
  <si>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</si>
  <si>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</si>
  <si>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</si>
  <si>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</si>
  <si>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</si>
  <si>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</si>
  <si>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</si>
  <si>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</si>
  <si>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</si>
  <si>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</si>
  <si>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</si>
  <si>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</si>
  <si>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</si>
  <si>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</si>
  <si>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</si>
  <si>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</si>
  <si>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</si>
  <si>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</si>
  <si>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</si>
  <si>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</si>
  <si>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</si>
  <si>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</si>
  <si>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</si>
  <si>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</si>
  <si>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</si>
  <si>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</si>
  <si>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</si>
  <si>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</si>
  <si>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</si>
  <si>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</si>
  <si>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</si>
  <si>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</si>
  <si>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</si>
  <si>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</si>
  <si>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</si>
  <si>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</si>
  <si>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</si>
  <si>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</si>
  <si>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</si>
  <si>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</si>
  <si>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</si>
  <si>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</si>
  <si>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</si>
  <si>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</si>
  <si>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</si>
  <si>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</si>
  <si>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</si>
  <si>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</si>
  <si>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</si>
  <si>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</si>
  <si>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</si>
  <si>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</si>
  <si>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</si>
  <si>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</si>
  <si>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</si>
  <si>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</si>
  <si>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</si>
  <si>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</si>
  <si>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</si>
  <si>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</si>
  <si>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</si>
  <si>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</si>
  <si>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</si>
  <si>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</si>
  <si>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</si>
  <si>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</si>
  <si>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</si>
  <si>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</si>
  <si>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</si>
  <si>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</si>
  <si>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</si>
  <si>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</si>
  <si>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</si>
  <si>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</si>
  <si>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</si>
  <si>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</si>
  <si>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</si>
  <si>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</si>
  <si>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</si>
  <si>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</si>
  <si>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</si>
  <si>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</si>
  <si>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</si>
  <si>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</si>
  <si>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</si>
  <si>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</si>
  <si>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</si>
  <si>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</si>
  <si>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</si>
  <si>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</si>
  <si>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</si>
  <si>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</si>
  <si>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</si>
  <si>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</si>
  <si>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</si>
  <si>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</si>
  <si>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</si>
  <si>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</si>
  <si>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</si>
  <si>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</si>
  <si>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</si>
  <si>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</si>
  <si>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</si>
  <si>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</si>
  <si>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</si>
  <si>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</si>
  <si>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</si>
  <si>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</si>
  <si>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</si>
  <si>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</si>
  <si>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</si>
  <si>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</si>
  <si>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</si>
  <si>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 xml:space="preserve">Наказ </t>
  </si>
  <si>
    <t>_______________________ N_______________________________</t>
  </si>
  <si>
    <t>кількість контейнерів для збору твердих побутових відходів, які планується придбати</t>
  </si>
  <si>
    <t>середня вартість придбання 1 контейнера для збору твердих побутових відходів</t>
  </si>
  <si>
    <t>кількість рішень суду щодо погашення кредитних зобовязань перед Міжнародним банком реконструкції та розвитку</t>
  </si>
  <si>
    <t>середня вартість кредитних зобовязань перед Міжнародним банком реконструкції та розвитку</t>
  </si>
  <si>
    <t>од</t>
  </si>
  <si>
    <t>Рішення Івано-Франківського окружного адміністративного суду від 05.02.2021р</t>
  </si>
  <si>
    <t>Ольга ЦИГАНЧУК</t>
  </si>
  <si>
    <t>Внески органів виконавчої влади у статуний фонд  КП "Полігон Екологія" - придбання контейнерів для збору твердих побутових відходів</t>
  </si>
  <si>
    <t xml:space="preserve">Внески органів виконавчої влади у статуний фонд  КП "Полігон Екологія" - придбання піскорозкидувального обладнання 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</si>
  <si>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</si>
  <si>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Поповнення статутного капіталу КП «Коломийська міська ритуальна служба»</t>
  </si>
  <si>
    <t>рішення міської ради від  21.12.2021 року №1659-25/2021</t>
  </si>
  <si>
    <t>Внески органів виконавчої влади у статуний фонд  КП «Коломияводоканал»</t>
  </si>
  <si>
    <t xml:space="preserve">внески органів місцевого самоврядування у статутний фонд КП «Полігон Екологія», в тому числі </t>
  </si>
  <si>
    <t>Внески органів виконавчої влади у статуний фонд  КП "Полігон Екологія" - придбання комунальної техніки (екскаватор) (субвенція з державного бюджету згідно розпорядження КМУ від 13 грудня 2021 р. № 1647-р)</t>
  </si>
  <si>
    <t>Внески органів виконавчої влади у статуний фонд  КП "Полігон Екологія" - придбання комунальної техніки (екскаватор та мініекскаватор) (субвенція з державного бюджету згідно розпорядження КМУ від 23 грудня 2021 р. № 1729-р)</t>
  </si>
  <si>
    <t>Внески органів виконавчої влади у статуний фонд  КП "Полігон Екологія" - придбання тракторів з відвалом</t>
  </si>
  <si>
    <t>нказ УКГ від 04.01.2022 №2-о</t>
  </si>
  <si>
    <t>кількість екскаваторів, які планується придбати</t>
  </si>
  <si>
    <t>кількість тракторів з відвалом, які планується придбати</t>
  </si>
  <si>
    <t>середня вартість придбання 1 екскаватора згідно розпорядження КМУ від 13 грудня 2021 року №1647-р</t>
  </si>
  <si>
    <t>середня вартість придбання 1 екскаватора згідно розпорядження КМУ від 23 грудня 2021 року №1729-р</t>
  </si>
  <si>
    <t>середня вартість придбання 1 трактора з відвалом</t>
  </si>
  <si>
    <t>Внески органів виконавчої влади у статуний фонд  КП «Зеленосвіт»</t>
  </si>
  <si>
    <t>кількість тракторів з причепом, які планується придбати</t>
  </si>
  <si>
    <t>план робіт</t>
  </si>
  <si>
    <t>середня вартість придбання трактора з причепом</t>
  </si>
  <si>
    <t>оновлення основних фондів КП "Зеленосвіт»</t>
  </si>
  <si>
    <t>Перелік об’єктів фонду розвитку</t>
  </si>
  <si>
    <t>Внески органів виконавчої влади у статуний фонд  КП «Коломийська міська ритуальна служба»</t>
  </si>
  <si>
    <t xml:space="preserve">кількість мініекскаваторів, які планується придбати </t>
  </si>
  <si>
    <t>середня вартість придбання 1  мініекскаватора</t>
  </si>
  <si>
    <t>оновлення основних фондів КП "Коломийська міська ритуальна служба»</t>
  </si>
  <si>
    <t>09530000000</t>
  </si>
  <si>
    <t>нказ УКГ від 05.04.2022 №20-0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</si>
  <si>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  № 1659-25/2021 "Про бюджет Коломийської міської територіальної громади на 2022 рік (09530000000)",рішення міської ради від 24.02.2022 року №1891-28/2022 "Про уточнення бюджету Коломийської міської територіальної громади на 2022 рік (09530000000)", рішення виконавчого комітету міської ради від 01.04.2022 р. №106 "Про уточнення бюджету Коломийської міської територіальної громади на 2022 рік (09530000000)", рішення виконавчого комітету міської ради від 05.05.2022 р. №129 "Про уточнення бюджету Коломийської міської територіальної громади на 2022 рік (09530000000)"</t>
    </r>
  </si>
  <si>
    <t>–  внески управління комунального господарства до статутного капіталу комунальних підприємств</t>
  </si>
  <si>
    <t>2. Внески управління комунального господарства до статутного капіталу комунальних підприємств</t>
  </si>
  <si>
    <t>Управління комунального господарства (внески до статутного капіталу для КП «Коломияводоканал»)</t>
  </si>
  <si>
    <t>Управління комунального господарства (внески до статутного капіталу для КП «Коломиятеплосервіс»</t>
  </si>
  <si>
    <t>рішення виконавчого комітету від 05.05.2022 №129</t>
  </si>
  <si>
    <t>Відсоток внесків до статутного капіталу підприємства, за яким сплачено кредит</t>
  </si>
  <si>
    <t>2.1. Управління комунального господарства (внески до статутного капіталу для КП «Коломияводоканал»)</t>
  </si>
  <si>
    <t>1.4. Поповнення статутного капіталу КП "Коломийська міська ритуальна служба"</t>
  </si>
  <si>
    <t>1.3. Поповнення статутного капіталу КП "Зеленосіт"</t>
  </si>
  <si>
    <t>1.2.Забезпечити належний екологічний стан міста, поповнення статутного фонду КП «Полігон Екологія»</t>
  </si>
  <si>
    <t>1.1.Забезпечення функціонування водопровідно-каналізаційного господарства, поповнення статутного капіталу КП «Коломияводоканал»</t>
  </si>
  <si>
    <t>2.2. Управління комунального господарства (внески до статутного капіталу для КП «Коломиятеплосервіс»)</t>
  </si>
  <si>
    <t>Заступник начальника - головний інженер - начальник відділу капітального будівництва управління комунального господарства</t>
  </si>
  <si>
    <t>Віктор ВОЛОШЕНЮК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</si>
  <si>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26 350 000,00_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u/>
        <sz val="12"/>
        <color indexed="8"/>
        <rFont val="Times New Roman"/>
        <family val="1"/>
        <charset val="204"/>
      </rPr>
      <t>26 350 000,00</t>
    </r>
    <r>
      <rPr>
        <u/>
        <sz val="12"/>
        <color indexed="8"/>
        <rFont val="Times New Roman"/>
        <family val="1"/>
        <charset val="204"/>
      </rPr>
      <t>__</t>
    </r>
    <r>
      <rPr>
        <sz val="12"/>
        <color indexed="8"/>
        <rFont val="Times New Roman"/>
        <family val="1"/>
        <charset val="204"/>
      </rPr>
      <t xml:space="preserve"> гривень.</t>
    </r>
  </si>
  <si>
    <t>Кількість підприємств, яким надаються внески до статутного капіталу</t>
  </si>
  <si>
    <t>Розмір внесків управління комунального господарства до статутного капіталу для КП «Коломияводоканал»</t>
  </si>
  <si>
    <t>Відсоток виконання завдання</t>
  </si>
  <si>
    <t>Обсяг внесків управління комунального господарства до статутного капіталу для КП «Коломияводоканал»</t>
  </si>
  <si>
    <t>Обсяг внесків управління комунального господарства до статутного капіталу для КП «Коломиятеплосервіс»</t>
  </si>
  <si>
    <t>Розмір внесків управління комунального господарства до статутного капіталу для КП «Коломиятеплосервіс»</t>
  </si>
</sst>
</file>

<file path=xl/styles.xml><?xml version="1.0" encoding="utf-8"?>
<styleSheet xmlns="http://schemas.openxmlformats.org/spreadsheetml/2006/main">
  <numFmts count="1">
    <numFmt numFmtId="164" formatCode="#,##0.0"/>
  </numFmts>
  <fonts count="4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312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 wrapText="1"/>
    </xf>
    <xf numFmtId="0" fontId="18" fillId="0" borderId="0" xfId="0" applyFont="1"/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1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6" fillId="0" borderId="2" xfId="0" applyFont="1" applyBorder="1" applyAlignment="1">
      <alignment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center"/>
    </xf>
    <xf numFmtId="0" fontId="2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vertical="center"/>
    </xf>
    <xf numFmtId="0" fontId="13" fillId="2" borderId="0" xfId="0" applyFont="1" applyFill="1"/>
    <xf numFmtId="3" fontId="2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7" fillId="2" borderId="3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33" fillId="2" borderId="2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38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/>
    <xf numFmtId="0" fontId="41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>
      <alignment vertical="center" wrapText="1"/>
    </xf>
    <xf numFmtId="0" fontId="36" fillId="2" borderId="7" xfId="0" applyFont="1" applyFill="1" applyBorder="1" applyAlignment="1">
      <alignment vertical="center" wrapText="1"/>
    </xf>
    <xf numFmtId="49" fontId="21" fillId="2" borderId="7" xfId="0" applyNumberFormat="1" applyFont="1" applyFill="1" applyBorder="1" applyAlignment="1">
      <alignment vertical="center" wrapText="1"/>
    </xf>
    <xf numFmtId="0" fontId="39" fillId="2" borderId="5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right"/>
    </xf>
    <xf numFmtId="0" fontId="0" fillId="2" borderId="1" xfId="0" applyFill="1" applyBorder="1" applyAlignment="1"/>
    <xf numFmtId="0" fontId="2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justify" vertical="center" wrapText="1"/>
    </xf>
    <xf numFmtId="0" fontId="3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9" fillId="2" borderId="5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17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0" fillId="0" borderId="2" xfId="0" applyFont="1" applyBorder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0" fillId="0" borderId="1" xfId="0" applyBorder="1" applyAlignment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BreakPreview" topLeftCell="A81" zoomScale="110" zoomScaleNormal="120" zoomScaleSheetLayoutView="110" workbookViewId="0">
      <selection activeCell="B129" sqref="B129"/>
    </sheetView>
  </sheetViews>
  <sheetFormatPr defaultColWidth="21.625" defaultRowHeight="15"/>
  <cols>
    <col min="1" max="1" width="6.625" style="130" customWidth="1"/>
    <col min="2" max="2" width="27.875" style="130" customWidth="1"/>
    <col min="3" max="3" width="15" style="130" customWidth="1"/>
    <col min="4" max="7" width="21.625" style="130"/>
    <col min="8" max="8" width="1.375" style="130" customWidth="1"/>
    <col min="9" max="9" width="26.375" style="130" customWidth="1"/>
    <col min="10" max="16384" width="21.625" style="130"/>
  </cols>
  <sheetData>
    <row r="1" spans="1:7">
      <c r="F1" s="239" t="s">
        <v>74</v>
      </c>
      <c r="G1" s="240"/>
    </row>
    <row r="2" spans="1:7">
      <c r="F2" s="240"/>
      <c r="G2" s="240"/>
    </row>
    <row r="3" spans="1:7" ht="32.25" customHeight="1">
      <c r="F3" s="240"/>
      <c r="G3" s="240"/>
    </row>
    <row r="4" spans="1:7" ht="15.75">
      <c r="A4" s="131"/>
      <c r="E4" s="131" t="s">
        <v>0</v>
      </c>
    </row>
    <row r="5" spans="1:7" ht="15.75">
      <c r="A5" s="131"/>
      <c r="E5" s="241" t="s">
        <v>169</v>
      </c>
      <c r="F5" s="241"/>
      <c r="G5" s="241"/>
    </row>
    <row r="6" spans="1:7" ht="15.75">
      <c r="A6" s="131"/>
      <c r="B6" s="131"/>
      <c r="E6" s="242" t="s">
        <v>88</v>
      </c>
      <c r="F6" s="242"/>
      <c r="G6" s="242"/>
    </row>
    <row r="7" spans="1:7" ht="15" customHeight="1">
      <c r="A7" s="131"/>
      <c r="E7" s="236" t="s">
        <v>2</v>
      </c>
      <c r="F7" s="236"/>
      <c r="G7" s="236"/>
    </row>
    <row r="8" spans="1:7" ht="9.75" customHeight="1">
      <c r="A8" s="131"/>
      <c r="B8" s="131"/>
      <c r="E8" s="242"/>
      <c r="F8" s="242"/>
      <c r="G8" s="242"/>
    </row>
    <row r="9" spans="1:7" ht="9" customHeight="1">
      <c r="A9" s="131"/>
      <c r="E9" s="236"/>
      <c r="F9" s="236"/>
      <c r="G9" s="236"/>
    </row>
    <row r="10" spans="1:7" ht="15.75">
      <c r="A10" s="131"/>
      <c r="E10" s="226" t="s">
        <v>170</v>
      </c>
      <c r="F10" s="226"/>
      <c r="G10" s="226"/>
    </row>
    <row r="11" spans="1:7" ht="7.5" customHeight="1"/>
    <row r="12" spans="1:7" ht="15.75">
      <c r="A12" s="237" t="s">
        <v>3</v>
      </c>
      <c r="B12" s="237"/>
      <c r="C12" s="237"/>
      <c r="D12" s="237"/>
      <c r="E12" s="237"/>
      <c r="F12" s="237"/>
      <c r="G12" s="237"/>
    </row>
    <row r="13" spans="1:7" ht="15.75">
      <c r="A13" s="237" t="s">
        <v>180</v>
      </c>
      <c r="B13" s="237"/>
      <c r="C13" s="237"/>
      <c r="D13" s="237"/>
      <c r="E13" s="237"/>
      <c r="F13" s="237"/>
      <c r="G13" s="237"/>
    </row>
    <row r="14" spans="1:7" ht="9.75" customHeight="1"/>
    <row r="15" spans="1:7" ht="9" customHeight="1"/>
    <row r="16" spans="1:7" ht="15" customHeight="1">
      <c r="A16" s="132" t="s">
        <v>75</v>
      </c>
      <c r="B16" s="133">
        <v>3100000</v>
      </c>
      <c r="C16" s="133"/>
      <c r="D16" s="238" t="s">
        <v>87</v>
      </c>
      <c r="E16" s="238"/>
      <c r="F16" s="238"/>
      <c r="G16" s="189">
        <v>31692820</v>
      </c>
    </row>
    <row r="17" spans="1:7" ht="19.5" customHeight="1">
      <c r="A17" s="225" t="s">
        <v>83</v>
      </c>
      <c r="B17" s="225"/>
      <c r="C17" s="225"/>
      <c r="D17" s="235" t="s">
        <v>2</v>
      </c>
      <c r="E17" s="235"/>
      <c r="F17" s="134" t="s">
        <v>86</v>
      </c>
      <c r="G17" s="135" t="s">
        <v>76</v>
      </c>
    </row>
    <row r="18" spans="1:7" ht="19.5" customHeight="1">
      <c r="A18" s="136" t="s">
        <v>77</v>
      </c>
      <c r="B18" s="136">
        <v>3110000</v>
      </c>
      <c r="C18" s="136"/>
      <c r="D18" s="234" t="s">
        <v>88</v>
      </c>
      <c r="E18" s="234"/>
      <c r="F18" s="234"/>
      <c r="G18" s="189">
        <v>31692820</v>
      </c>
    </row>
    <row r="19" spans="1:7" ht="18.75" customHeight="1">
      <c r="A19" s="225" t="s">
        <v>79</v>
      </c>
      <c r="B19" s="225"/>
      <c r="C19" s="225"/>
      <c r="D19" s="235" t="s">
        <v>34</v>
      </c>
      <c r="E19" s="235"/>
      <c r="F19" s="134"/>
      <c r="G19" s="135" t="s">
        <v>76</v>
      </c>
    </row>
    <row r="20" spans="1:7" ht="28.5" customHeight="1">
      <c r="A20" s="137" t="s">
        <v>78</v>
      </c>
      <c r="B20" s="138">
        <v>3117670</v>
      </c>
      <c r="C20" s="138">
        <v>7670</v>
      </c>
      <c r="D20" s="185" t="s">
        <v>97</v>
      </c>
      <c r="E20" s="224" t="s">
        <v>100</v>
      </c>
      <c r="F20" s="224"/>
      <c r="G20" s="184" t="s">
        <v>204</v>
      </c>
    </row>
    <row r="21" spans="1:7" ht="33" customHeight="1">
      <c r="B21" s="139" t="s">
        <v>79</v>
      </c>
      <c r="C21" s="193" t="s">
        <v>80</v>
      </c>
      <c r="D21" s="134" t="s">
        <v>81</v>
      </c>
      <c r="E21" s="225" t="s">
        <v>84</v>
      </c>
      <c r="F21" s="225"/>
      <c r="G21" s="186" t="s">
        <v>82</v>
      </c>
    </row>
    <row r="22" spans="1:7" ht="40.5" customHeight="1">
      <c r="A22" s="140" t="s">
        <v>8</v>
      </c>
      <c r="B22" s="226" t="s">
        <v>221</v>
      </c>
      <c r="C22" s="226"/>
      <c r="D22" s="226"/>
      <c r="E22" s="226"/>
      <c r="F22" s="226"/>
      <c r="G22" s="226"/>
    </row>
    <row r="23" spans="1:7" ht="129" customHeight="1">
      <c r="A23" s="140" t="s">
        <v>9</v>
      </c>
      <c r="B23" s="231" t="s">
        <v>206</v>
      </c>
      <c r="C23" s="231"/>
      <c r="D23" s="231"/>
      <c r="E23" s="231"/>
      <c r="F23" s="231"/>
      <c r="G23" s="231"/>
    </row>
    <row r="24" spans="1:7" ht="10.5" customHeight="1">
      <c r="B24" s="232" t="s">
        <v>86</v>
      </c>
      <c r="C24" s="232"/>
      <c r="D24" s="232"/>
      <c r="E24" s="232"/>
      <c r="F24" s="232"/>
      <c r="G24" s="232"/>
    </row>
    <row r="25" spans="1:7" ht="19.5" customHeight="1">
      <c r="A25" s="141" t="s">
        <v>10</v>
      </c>
      <c r="B25" s="226" t="s">
        <v>47</v>
      </c>
      <c r="C25" s="226"/>
      <c r="D25" s="226"/>
      <c r="E25" s="226"/>
      <c r="F25" s="226"/>
      <c r="G25" s="226"/>
    </row>
    <row r="26" spans="1:7" ht="9" customHeight="1">
      <c r="A26" s="142"/>
    </row>
    <row r="27" spans="1:7" ht="15.75">
      <c r="A27" s="188" t="s">
        <v>12</v>
      </c>
      <c r="B27" s="227" t="s">
        <v>48</v>
      </c>
      <c r="C27" s="227"/>
      <c r="D27" s="227"/>
      <c r="E27" s="227"/>
      <c r="F27" s="227"/>
      <c r="G27" s="227"/>
    </row>
    <row r="28" spans="1:7" ht="24" customHeight="1">
      <c r="A28" s="188">
        <v>1</v>
      </c>
      <c r="B28" s="228" t="s">
        <v>101</v>
      </c>
      <c r="C28" s="229"/>
      <c r="D28" s="229"/>
      <c r="E28" s="229"/>
      <c r="F28" s="229"/>
      <c r="G28" s="230"/>
    </row>
    <row r="29" spans="1:7" ht="11.25" customHeight="1">
      <c r="A29" s="142"/>
    </row>
    <row r="30" spans="1:7" ht="17.25" customHeight="1">
      <c r="A30" s="143" t="s">
        <v>11</v>
      </c>
      <c r="B30" s="144" t="s">
        <v>90</v>
      </c>
      <c r="C30" s="219" t="s">
        <v>102</v>
      </c>
      <c r="D30" s="220"/>
      <c r="E30" s="220"/>
      <c r="F30" s="220"/>
      <c r="G30" s="220"/>
    </row>
    <row r="31" spans="1:7" ht="18.75" customHeight="1">
      <c r="A31" s="141" t="s">
        <v>14</v>
      </c>
      <c r="B31" s="226" t="s">
        <v>49</v>
      </c>
      <c r="C31" s="226"/>
      <c r="D31" s="226"/>
      <c r="E31" s="226"/>
      <c r="F31" s="226"/>
      <c r="G31" s="226"/>
    </row>
    <row r="32" spans="1:7" ht="12" customHeight="1">
      <c r="A32" s="141"/>
      <c r="B32" s="187"/>
      <c r="C32" s="187"/>
      <c r="D32" s="187"/>
      <c r="E32" s="187"/>
      <c r="F32" s="187"/>
      <c r="G32" s="187"/>
    </row>
    <row r="33" spans="1:9" ht="15.75">
      <c r="A33" s="188" t="s">
        <v>12</v>
      </c>
      <c r="B33" s="227" t="s">
        <v>13</v>
      </c>
      <c r="C33" s="227"/>
      <c r="D33" s="227"/>
      <c r="E33" s="227"/>
      <c r="F33" s="227"/>
      <c r="G33" s="227"/>
    </row>
    <row r="34" spans="1:9" ht="20.25" customHeight="1">
      <c r="A34" s="195">
        <v>1</v>
      </c>
      <c r="B34" s="209" t="s">
        <v>103</v>
      </c>
      <c r="C34" s="209"/>
      <c r="D34" s="209"/>
      <c r="E34" s="209"/>
      <c r="F34" s="209"/>
      <c r="G34" s="209"/>
    </row>
    <row r="35" spans="1:9" ht="20.25" customHeight="1">
      <c r="A35" s="188">
        <v>2</v>
      </c>
      <c r="B35" s="209" t="s">
        <v>207</v>
      </c>
      <c r="C35" s="209"/>
      <c r="D35" s="209"/>
      <c r="E35" s="209"/>
      <c r="F35" s="209"/>
      <c r="G35" s="209"/>
    </row>
    <row r="36" spans="1:9" ht="9" customHeight="1">
      <c r="A36" s="141"/>
      <c r="B36" s="187"/>
      <c r="C36" s="187"/>
      <c r="D36" s="187"/>
      <c r="E36" s="187"/>
      <c r="F36" s="187"/>
      <c r="G36" s="187"/>
    </row>
    <row r="37" spans="1:9" ht="15.75">
      <c r="A37" s="141" t="s">
        <v>20</v>
      </c>
      <c r="B37" s="145" t="s">
        <v>16</v>
      </c>
      <c r="C37" s="187"/>
      <c r="D37" s="187"/>
      <c r="F37" s="217" t="s">
        <v>50</v>
      </c>
      <c r="G37" s="187"/>
    </row>
    <row r="38" spans="1:9" ht="14.25" customHeight="1">
      <c r="A38" s="142"/>
      <c r="F38" s="218"/>
    </row>
    <row r="39" spans="1:9" ht="19.5" customHeight="1">
      <c r="A39" s="188" t="s">
        <v>12</v>
      </c>
      <c r="B39" s="233" t="s">
        <v>16</v>
      </c>
      <c r="C39" s="223"/>
      <c r="D39" s="188" t="s">
        <v>17</v>
      </c>
      <c r="E39" s="188" t="s">
        <v>18</v>
      </c>
      <c r="F39" s="188" t="s">
        <v>19</v>
      </c>
    </row>
    <row r="40" spans="1:9" ht="15.75">
      <c r="A40" s="188">
        <v>1</v>
      </c>
      <c r="B40" s="243">
        <v>2</v>
      </c>
      <c r="C40" s="244"/>
      <c r="D40" s="188">
        <v>3</v>
      </c>
      <c r="E40" s="188">
        <v>4</v>
      </c>
      <c r="F40" s="188">
        <v>5</v>
      </c>
    </row>
    <row r="41" spans="1:9" ht="24.75" customHeight="1">
      <c r="A41" s="188"/>
      <c r="B41" s="213" t="s">
        <v>104</v>
      </c>
      <c r="C41" s="214"/>
      <c r="D41" s="215"/>
      <c r="E41" s="216"/>
      <c r="F41" s="146"/>
      <c r="I41" s="173"/>
    </row>
    <row r="42" spans="1:9" ht="41.25" customHeight="1">
      <c r="A42" s="147">
        <v>1</v>
      </c>
      <c r="B42" s="245" t="s">
        <v>141</v>
      </c>
      <c r="C42" s="223"/>
      <c r="D42" s="148"/>
      <c r="E42" s="149">
        <v>1785205</v>
      </c>
      <c r="F42" s="149">
        <f>E42</f>
        <v>1785205</v>
      </c>
    </row>
    <row r="43" spans="1:9" ht="27.75" customHeight="1">
      <c r="A43" s="147">
        <f>A42+1</f>
        <v>2</v>
      </c>
      <c r="B43" s="248" t="s">
        <v>105</v>
      </c>
      <c r="C43" s="249"/>
      <c r="D43" s="148"/>
      <c r="E43" s="150">
        <f>4500000+200000</f>
        <v>4700000</v>
      </c>
      <c r="F43" s="149">
        <f t="shared" ref="F43:F48" si="0">E43</f>
        <v>4700000</v>
      </c>
    </row>
    <row r="44" spans="1:9" ht="26.25" customHeight="1">
      <c r="A44" s="147">
        <f t="shared" ref="A44" si="1">A43+1</f>
        <v>3</v>
      </c>
      <c r="B44" s="210" t="s">
        <v>107</v>
      </c>
      <c r="C44" s="211"/>
      <c r="D44" s="148"/>
      <c r="E44" s="150">
        <v>750000</v>
      </c>
      <c r="F44" s="149">
        <f t="shared" si="0"/>
        <v>750000</v>
      </c>
    </row>
    <row r="45" spans="1:9" ht="26.25" customHeight="1">
      <c r="A45" s="147">
        <f>A43+1</f>
        <v>3</v>
      </c>
      <c r="B45" s="210" t="s">
        <v>181</v>
      </c>
      <c r="C45" s="211"/>
      <c r="D45" s="148"/>
      <c r="E45" s="150">
        <v>800000</v>
      </c>
      <c r="F45" s="149">
        <f t="shared" ref="F45:F47" si="2">E45</f>
        <v>800000</v>
      </c>
    </row>
    <row r="46" spans="1:9" ht="24" customHeight="1">
      <c r="A46" s="195"/>
      <c r="B46" s="213" t="s">
        <v>208</v>
      </c>
      <c r="C46" s="214"/>
      <c r="D46" s="215"/>
      <c r="E46" s="216"/>
      <c r="F46" s="146"/>
      <c r="I46" s="173"/>
    </row>
    <row r="47" spans="1:9" ht="30.75" customHeight="1">
      <c r="A47" s="147">
        <f t="shared" ref="A47" si="3">A43+1</f>
        <v>3</v>
      </c>
      <c r="B47" s="210" t="s">
        <v>209</v>
      </c>
      <c r="C47" s="212" t="s">
        <v>209</v>
      </c>
      <c r="D47" s="148"/>
      <c r="E47" s="150">
        <f>11314795</f>
        <v>11314795</v>
      </c>
      <c r="F47" s="149">
        <f t="shared" si="2"/>
        <v>11314795</v>
      </c>
    </row>
    <row r="48" spans="1:9" ht="31.5" customHeight="1">
      <c r="A48" s="147">
        <f>A44+1</f>
        <v>4</v>
      </c>
      <c r="B48" s="210" t="s">
        <v>210</v>
      </c>
      <c r="C48" s="212" t="s">
        <v>210</v>
      </c>
      <c r="D48" s="148"/>
      <c r="E48" s="150">
        <f>7000000</f>
        <v>7000000</v>
      </c>
      <c r="F48" s="149">
        <f t="shared" si="0"/>
        <v>7000000</v>
      </c>
    </row>
    <row r="49" spans="1:9" ht="21" customHeight="1">
      <c r="A49" s="221" t="s">
        <v>19</v>
      </c>
      <c r="B49" s="222"/>
      <c r="C49" s="223"/>
      <c r="D49" s="151"/>
      <c r="E49" s="151">
        <f>SUM(E42:E48)</f>
        <v>26350000</v>
      </c>
      <c r="F49" s="151">
        <f>D49+E49</f>
        <v>26350000</v>
      </c>
    </row>
    <row r="50" spans="1:9" ht="13.5" customHeight="1">
      <c r="A50" s="142"/>
    </row>
    <row r="51" spans="1:9" ht="18.75" customHeight="1">
      <c r="A51" s="142" t="s">
        <v>23</v>
      </c>
      <c r="B51" s="226" t="s">
        <v>21</v>
      </c>
      <c r="C51" s="226"/>
      <c r="D51" s="226"/>
      <c r="E51" s="226"/>
      <c r="F51" s="226"/>
      <c r="G51" s="226"/>
      <c r="I51" s="173">
        <f>19350000-E49</f>
        <v>-7000000</v>
      </c>
    </row>
    <row r="52" spans="1:9" ht="18" customHeight="1">
      <c r="A52" s="142"/>
      <c r="E52" s="152" t="s">
        <v>15</v>
      </c>
    </row>
    <row r="53" spans="1:9" ht="25.5">
      <c r="A53" s="188" t="s">
        <v>12</v>
      </c>
      <c r="B53" s="153" t="s">
        <v>22</v>
      </c>
      <c r="C53" s="146" t="s">
        <v>17</v>
      </c>
      <c r="D53" s="188" t="s">
        <v>18</v>
      </c>
      <c r="E53" s="188" t="s">
        <v>19</v>
      </c>
    </row>
    <row r="54" spans="1:9" ht="15.75">
      <c r="A54" s="188">
        <v>1</v>
      </c>
      <c r="B54" s="188">
        <v>2</v>
      </c>
      <c r="C54" s="188">
        <v>3</v>
      </c>
      <c r="D54" s="188">
        <v>4</v>
      </c>
      <c r="E54" s="188">
        <v>5</v>
      </c>
    </row>
    <row r="55" spans="1:9" ht="10.5" customHeight="1">
      <c r="A55" s="188"/>
      <c r="B55" s="154"/>
      <c r="C55" s="155"/>
      <c r="D55" s="188"/>
      <c r="E55" s="155"/>
    </row>
    <row r="56" spans="1:9" ht="15.75">
      <c r="A56" s="250" t="s">
        <v>19</v>
      </c>
      <c r="B56" s="250"/>
      <c r="C56" s="156"/>
      <c r="D56" s="156"/>
      <c r="E56" s="156"/>
    </row>
    <row r="57" spans="1:9" ht="11.25" customHeight="1">
      <c r="A57" s="142"/>
    </row>
    <row r="58" spans="1:9" ht="15.75">
      <c r="A58" s="141" t="s">
        <v>51</v>
      </c>
      <c r="B58" s="226" t="s">
        <v>24</v>
      </c>
      <c r="C58" s="226"/>
      <c r="D58" s="226"/>
      <c r="E58" s="226"/>
      <c r="F58" s="226"/>
      <c r="G58" s="226"/>
    </row>
    <row r="59" spans="1:9" ht="15.75">
      <c r="A59" s="142"/>
    </row>
    <row r="60" spans="1:9" ht="33.75" customHeight="1">
      <c r="A60" s="188" t="s">
        <v>12</v>
      </c>
      <c r="B60" s="188" t="s">
        <v>25</v>
      </c>
      <c r="C60" s="146" t="s">
        <v>26</v>
      </c>
      <c r="D60" s="188" t="s">
        <v>27</v>
      </c>
      <c r="E60" s="188" t="s">
        <v>17</v>
      </c>
      <c r="F60" s="188" t="s">
        <v>18</v>
      </c>
      <c r="G60" s="188" t="s">
        <v>19</v>
      </c>
    </row>
    <row r="61" spans="1:9" ht="15.75">
      <c r="A61" s="188">
        <v>1</v>
      </c>
      <c r="B61" s="188">
        <v>2</v>
      </c>
      <c r="C61" s="188">
        <v>3</v>
      </c>
      <c r="D61" s="188">
        <v>4</v>
      </c>
      <c r="E61" s="188">
        <v>5</v>
      </c>
      <c r="F61" s="188">
        <v>6</v>
      </c>
      <c r="G61" s="188">
        <v>7</v>
      </c>
    </row>
    <row r="62" spans="1:9" ht="18.75" customHeight="1">
      <c r="A62" s="195"/>
      <c r="B62" s="213" t="s">
        <v>104</v>
      </c>
      <c r="C62" s="214"/>
      <c r="D62" s="215"/>
      <c r="E62" s="216"/>
      <c r="F62" s="195"/>
      <c r="G62" s="195"/>
    </row>
    <row r="63" spans="1:9" ht="34.5" customHeight="1">
      <c r="A63" s="190"/>
      <c r="B63" s="251" t="s">
        <v>217</v>
      </c>
      <c r="C63" s="252"/>
      <c r="D63" s="253"/>
      <c r="E63" s="157"/>
      <c r="F63" s="158"/>
      <c r="G63" s="158"/>
    </row>
    <row r="64" spans="1:9" s="202" customFormat="1" ht="15.75" customHeight="1">
      <c r="A64" s="198">
        <v>1</v>
      </c>
      <c r="B64" s="203" t="s">
        <v>28</v>
      </c>
      <c r="C64" s="162"/>
      <c r="D64" s="162"/>
      <c r="E64" s="204"/>
      <c r="F64" s="206"/>
      <c r="G64" s="206"/>
    </row>
    <row r="65" spans="1:9" ht="33.75" customHeight="1">
      <c r="A65" s="190"/>
      <c r="B65" s="194" t="s">
        <v>183</v>
      </c>
      <c r="C65" s="129" t="s">
        <v>92</v>
      </c>
      <c r="D65" s="174" t="s">
        <v>211</v>
      </c>
      <c r="E65" s="157"/>
      <c r="F65" s="155">
        <f>E42</f>
        <v>1785205</v>
      </c>
      <c r="G65" s="155">
        <f>F65</f>
        <v>1785205</v>
      </c>
    </row>
    <row r="66" spans="1:9" ht="29.25" customHeight="1">
      <c r="A66" s="190"/>
      <c r="B66" s="178" t="s">
        <v>148</v>
      </c>
      <c r="C66" s="159" t="s">
        <v>150</v>
      </c>
      <c r="D66" s="174" t="s">
        <v>151</v>
      </c>
      <c r="E66" s="147"/>
      <c r="F66" s="147">
        <f>112.7</f>
        <v>112.7</v>
      </c>
      <c r="G66" s="147">
        <f>F66</f>
        <v>112.7</v>
      </c>
    </row>
    <row r="67" spans="1:9" ht="30" customHeight="1">
      <c r="A67" s="190"/>
      <c r="B67" s="178" t="s">
        <v>149</v>
      </c>
      <c r="C67" s="159" t="s">
        <v>150</v>
      </c>
      <c r="D67" s="174" t="s">
        <v>151</v>
      </c>
      <c r="E67" s="147"/>
      <c r="F67" s="147">
        <v>109</v>
      </c>
      <c r="G67" s="147">
        <f>F67</f>
        <v>109</v>
      </c>
    </row>
    <row r="68" spans="1:9" s="202" customFormat="1" ht="15.75" customHeight="1">
      <c r="A68" s="198">
        <v>2</v>
      </c>
      <c r="B68" s="203" t="s">
        <v>29</v>
      </c>
      <c r="C68" s="162"/>
      <c r="D68" s="162"/>
      <c r="E68" s="204"/>
      <c r="F68" s="206"/>
      <c r="G68" s="206"/>
      <c r="I68" s="207">
        <f>SUM(I69:I69)</f>
        <v>1785205</v>
      </c>
    </row>
    <row r="69" spans="1:9" ht="50.25" customHeight="1">
      <c r="A69" s="190"/>
      <c r="B69" s="178" t="s">
        <v>173</v>
      </c>
      <c r="C69" s="129" t="s">
        <v>175</v>
      </c>
      <c r="D69" s="177" t="s">
        <v>176</v>
      </c>
      <c r="E69" s="147"/>
      <c r="F69" s="147">
        <v>1</v>
      </c>
      <c r="G69" s="147">
        <v>1</v>
      </c>
      <c r="I69" s="130">
        <f>F69*F71</f>
        <v>1785205</v>
      </c>
    </row>
    <row r="70" spans="1:9" s="202" customFormat="1" ht="15.75" customHeight="1">
      <c r="A70" s="198">
        <v>3</v>
      </c>
      <c r="B70" s="203" t="s">
        <v>30</v>
      </c>
      <c r="C70" s="162"/>
      <c r="D70" s="162"/>
      <c r="E70" s="204"/>
      <c r="F70" s="206"/>
      <c r="G70" s="206"/>
    </row>
    <row r="71" spans="1:9" ht="46.5" customHeight="1">
      <c r="A71" s="190"/>
      <c r="B71" s="178" t="s">
        <v>174</v>
      </c>
      <c r="C71" s="129" t="s">
        <v>92</v>
      </c>
      <c r="D71" s="129" t="s">
        <v>154</v>
      </c>
      <c r="E71" s="147"/>
      <c r="F71" s="183">
        <f>F65/F69</f>
        <v>1785205</v>
      </c>
      <c r="G71" s="183">
        <f>F71</f>
        <v>1785205</v>
      </c>
    </row>
    <row r="72" spans="1:9" ht="20.25" customHeight="1">
      <c r="A72" s="190">
        <v>4</v>
      </c>
      <c r="B72" s="128" t="s">
        <v>31</v>
      </c>
      <c r="C72" s="129"/>
      <c r="D72" s="129"/>
      <c r="E72" s="157"/>
      <c r="F72" s="158"/>
      <c r="G72" s="158"/>
    </row>
    <row r="73" spans="1:9" ht="38.25" customHeight="1">
      <c r="A73" s="190"/>
      <c r="B73" s="176" t="s">
        <v>212</v>
      </c>
      <c r="C73" s="129" t="s">
        <v>155</v>
      </c>
      <c r="D73" s="129" t="s">
        <v>154</v>
      </c>
      <c r="E73" s="157"/>
      <c r="F73" s="161">
        <f>F65/(E42+E47)*100</f>
        <v>13.627519083969467</v>
      </c>
      <c r="G73" s="161">
        <f>F73</f>
        <v>13.627519083969467</v>
      </c>
    </row>
    <row r="74" spans="1:9" ht="36" customHeight="1">
      <c r="A74" s="190"/>
      <c r="B74" s="251" t="s">
        <v>216</v>
      </c>
      <c r="C74" s="252"/>
      <c r="D74" s="253"/>
      <c r="E74" s="157"/>
      <c r="F74" s="161"/>
      <c r="G74" s="161"/>
    </row>
    <row r="75" spans="1:9" s="202" customFormat="1" ht="15.75" customHeight="1">
      <c r="A75" s="198">
        <v>1</v>
      </c>
      <c r="B75" s="203" t="s">
        <v>28</v>
      </c>
      <c r="C75" s="162"/>
      <c r="D75" s="162"/>
      <c r="E75" s="204"/>
      <c r="F75" s="205"/>
      <c r="G75" s="205"/>
    </row>
    <row r="76" spans="1:9" ht="44.25" customHeight="1">
      <c r="A76" s="190"/>
      <c r="B76" s="178" t="s">
        <v>184</v>
      </c>
      <c r="C76" s="129" t="s">
        <v>92</v>
      </c>
      <c r="D76" s="174" t="s">
        <v>182</v>
      </c>
      <c r="E76" s="157"/>
      <c r="F76" s="161">
        <f>E43</f>
        <v>4700000</v>
      </c>
      <c r="G76" s="161">
        <f t="shared" ref="G76:G81" si="4">F76</f>
        <v>4700000</v>
      </c>
    </row>
    <row r="77" spans="1:9" ht="57" customHeight="1">
      <c r="A77" s="190"/>
      <c r="B77" s="178" t="s">
        <v>178</v>
      </c>
      <c r="C77" s="129" t="s">
        <v>92</v>
      </c>
      <c r="D77" s="162" t="s">
        <v>188</v>
      </c>
      <c r="E77" s="147"/>
      <c r="F77" s="157">
        <v>396700</v>
      </c>
      <c r="G77" s="157">
        <f t="shared" si="4"/>
        <v>396700</v>
      </c>
      <c r="I77" s="130">
        <f>F77-F89*F84</f>
        <v>0</v>
      </c>
    </row>
    <row r="78" spans="1:9" ht="81.75" customHeight="1">
      <c r="A78" s="190"/>
      <c r="B78" s="178" t="s">
        <v>185</v>
      </c>
      <c r="C78" s="129" t="s">
        <v>92</v>
      </c>
      <c r="D78" s="162" t="s">
        <v>188</v>
      </c>
      <c r="E78" s="147"/>
      <c r="F78" s="157">
        <v>925334</v>
      </c>
      <c r="G78" s="157">
        <f t="shared" si="4"/>
        <v>925334</v>
      </c>
      <c r="I78" s="173">
        <f>F78-F90</f>
        <v>0</v>
      </c>
    </row>
    <row r="79" spans="1:9" ht="93.75" customHeight="1">
      <c r="A79" s="190"/>
      <c r="B79" s="178" t="s">
        <v>186</v>
      </c>
      <c r="C79" s="129" t="s">
        <v>92</v>
      </c>
      <c r="D79" s="162" t="s">
        <v>188</v>
      </c>
      <c r="E79" s="147"/>
      <c r="F79" s="157">
        <v>2282110</v>
      </c>
      <c r="G79" s="157">
        <f t="shared" si="4"/>
        <v>2282110</v>
      </c>
      <c r="I79" s="130">
        <f>F79-F91*2</f>
        <v>0</v>
      </c>
    </row>
    <row r="80" spans="1:9" ht="50.25" customHeight="1">
      <c r="A80" s="190"/>
      <c r="B80" s="178" t="s">
        <v>187</v>
      </c>
      <c r="C80" s="129" t="s">
        <v>92</v>
      </c>
      <c r="D80" s="162" t="s">
        <v>205</v>
      </c>
      <c r="E80" s="147"/>
      <c r="F80" s="157">
        <f>524856+200000</f>
        <v>724856</v>
      </c>
      <c r="G80" s="157">
        <f t="shared" si="4"/>
        <v>724856</v>
      </c>
      <c r="I80" s="130">
        <f>F80-F92*F86</f>
        <v>0</v>
      </c>
    </row>
    <row r="81" spans="1:9" ht="54" customHeight="1">
      <c r="A81" s="190"/>
      <c r="B81" s="178" t="s">
        <v>179</v>
      </c>
      <c r="C81" s="129" t="s">
        <v>92</v>
      </c>
      <c r="D81" s="162" t="s">
        <v>188</v>
      </c>
      <c r="E81" s="147"/>
      <c r="F81" s="157">
        <f>371000</f>
        <v>371000</v>
      </c>
      <c r="G81" s="157">
        <f t="shared" si="4"/>
        <v>371000</v>
      </c>
      <c r="I81" s="130">
        <f>F81-F83*F88</f>
        <v>0</v>
      </c>
    </row>
    <row r="82" spans="1:9" s="202" customFormat="1" ht="15.75" customHeight="1">
      <c r="A82" s="198">
        <v>2</v>
      </c>
      <c r="B82" s="203" t="s">
        <v>29</v>
      </c>
      <c r="C82" s="162"/>
      <c r="D82" s="162"/>
      <c r="E82" s="204"/>
      <c r="F82" s="205"/>
      <c r="G82" s="205"/>
    </row>
    <row r="83" spans="1:9" ht="42.75" customHeight="1">
      <c r="A83" s="190"/>
      <c r="B83" s="178" t="s">
        <v>112</v>
      </c>
      <c r="C83" s="129" t="s">
        <v>91</v>
      </c>
      <c r="D83" s="179" t="s">
        <v>110</v>
      </c>
      <c r="E83" s="147" t="s">
        <v>86</v>
      </c>
      <c r="F83" s="147">
        <v>1</v>
      </c>
      <c r="G83" s="147">
        <f>F83</f>
        <v>1</v>
      </c>
    </row>
    <row r="84" spans="1:9" ht="41.25" customHeight="1">
      <c r="A84" s="190"/>
      <c r="B84" s="178" t="s">
        <v>171</v>
      </c>
      <c r="C84" s="129" t="s">
        <v>126</v>
      </c>
      <c r="D84" s="160" t="s">
        <v>127</v>
      </c>
      <c r="E84" s="147"/>
      <c r="F84" s="147">
        <v>93</v>
      </c>
      <c r="G84" s="147">
        <f>F84</f>
        <v>93</v>
      </c>
    </row>
    <row r="85" spans="1:9" ht="31.5" customHeight="1">
      <c r="A85" s="190"/>
      <c r="B85" s="178" t="s">
        <v>189</v>
      </c>
      <c r="C85" s="180" t="s">
        <v>126</v>
      </c>
      <c r="D85" s="181" t="s">
        <v>127</v>
      </c>
      <c r="E85" s="147"/>
      <c r="F85" s="147">
        <v>3</v>
      </c>
      <c r="G85" s="147">
        <f>F85</f>
        <v>3</v>
      </c>
    </row>
    <row r="86" spans="1:9" ht="30.75" customHeight="1">
      <c r="A86" s="190"/>
      <c r="B86" s="178" t="s">
        <v>190</v>
      </c>
      <c r="C86" s="129" t="s">
        <v>126</v>
      </c>
      <c r="D86" s="160" t="s">
        <v>127</v>
      </c>
      <c r="E86" s="147"/>
      <c r="F86" s="147">
        <f>2+1</f>
        <v>3</v>
      </c>
      <c r="G86" s="147">
        <f>F86</f>
        <v>3</v>
      </c>
    </row>
    <row r="87" spans="1:9" s="202" customFormat="1" ht="15.75" customHeight="1">
      <c r="A87" s="198">
        <v>3</v>
      </c>
      <c r="B87" s="203" t="s">
        <v>30</v>
      </c>
      <c r="C87" s="162"/>
      <c r="D87" s="162"/>
      <c r="E87" s="204"/>
      <c r="F87" s="205"/>
      <c r="G87" s="205"/>
    </row>
    <row r="88" spans="1:9" ht="34.5" customHeight="1">
      <c r="A88" s="190"/>
      <c r="B88" s="154" t="s">
        <v>116</v>
      </c>
      <c r="C88" s="153" t="s">
        <v>92</v>
      </c>
      <c r="D88" s="153" t="s">
        <v>115</v>
      </c>
      <c r="E88" s="147"/>
      <c r="F88" s="157">
        <f>F81/F83</f>
        <v>371000</v>
      </c>
      <c r="G88" s="157">
        <f>F88</f>
        <v>371000</v>
      </c>
    </row>
    <row r="89" spans="1:9" ht="37.5" customHeight="1">
      <c r="A89" s="190"/>
      <c r="B89" s="176" t="s">
        <v>172</v>
      </c>
      <c r="C89" s="129" t="s">
        <v>92</v>
      </c>
      <c r="D89" s="129" t="s">
        <v>127</v>
      </c>
      <c r="E89" s="157"/>
      <c r="F89" s="157">
        <f>F77/F84</f>
        <v>4265.5913978494627</v>
      </c>
      <c r="G89" s="161">
        <v>4265.5913978494627</v>
      </c>
    </row>
    <row r="90" spans="1:9" ht="47.25" customHeight="1">
      <c r="A90" s="190"/>
      <c r="B90" s="176" t="s">
        <v>191</v>
      </c>
      <c r="C90" s="129" t="s">
        <v>92</v>
      </c>
      <c r="D90" s="129" t="s">
        <v>127</v>
      </c>
      <c r="E90" s="157"/>
      <c r="F90" s="161">
        <f>F78/1</f>
        <v>925334</v>
      </c>
      <c r="G90" s="161">
        <v>925334</v>
      </c>
    </row>
    <row r="91" spans="1:9" ht="40.5" customHeight="1">
      <c r="A91" s="190"/>
      <c r="B91" s="176" t="s">
        <v>192</v>
      </c>
      <c r="C91" s="129" t="s">
        <v>92</v>
      </c>
      <c r="D91" s="129" t="s">
        <v>127</v>
      </c>
      <c r="E91" s="157"/>
      <c r="F91" s="161">
        <f>F79/2</f>
        <v>1141055</v>
      </c>
      <c r="G91" s="161">
        <v>1141055</v>
      </c>
    </row>
    <row r="92" spans="1:9" ht="27" customHeight="1">
      <c r="A92" s="190"/>
      <c r="B92" s="178" t="s">
        <v>193</v>
      </c>
      <c r="C92" s="129" t="s">
        <v>92</v>
      </c>
      <c r="D92" s="129" t="s">
        <v>127</v>
      </c>
      <c r="E92" s="157"/>
      <c r="F92" s="161">
        <f>F80/F86</f>
        <v>241618.66666666666</v>
      </c>
      <c r="G92" s="161">
        <v>262428</v>
      </c>
      <c r="I92" s="173"/>
    </row>
    <row r="93" spans="1:9" s="202" customFormat="1" ht="15.75" customHeight="1">
      <c r="A93" s="198">
        <v>4</v>
      </c>
      <c r="B93" s="203" t="s">
        <v>31</v>
      </c>
      <c r="C93" s="162"/>
      <c r="D93" s="162"/>
      <c r="E93" s="204"/>
      <c r="F93" s="205"/>
      <c r="G93" s="205"/>
    </row>
    <row r="94" spans="1:9" ht="41.25" customHeight="1">
      <c r="A94" s="190"/>
      <c r="B94" s="178" t="s">
        <v>117</v>
      </c>
      <c r="C94" s="147" t="s">
        <v>96</v>
      </c>
      <c r="D94" s="179" t="s">
        <v>115</v>
      </c>
      <c r="E94" s="182"/>
      <c r="F94" s="182">
        <f>F76</f>
        <v>4700000</v>
      </c>
      <c r="G94" s="182">
        <f>F94</f>
        <v>4700000</v>
      </c>
      <c r="I94" s="173"/>
    </row>
    <row r="95" spans="1:9" ht="29.25" customHeight="1">
      <c r="A95" s="190"/>
      <c r="B95" s="255" t="s">
        <v>215</v>
      </c>
      <c r="C95" s="256"/>
      <c r="D95" s="257"/>
      <c r="E95" s="157"/>
      <c r="F95" s="161"/>
      <c r="G95" s="161"/>
    </row>
    <row r="96" spans="1:9" s="202" customFormat="1" ht="15.75" customHeight="1">
      <c r="A96" s="198">
        <v>1</v>
      </c>
      <c r="B96" s="203" t="s">
        <v>28</v>
      </c>
      <c r="C96" s="162"/>
      <c r="D96" s="162"/>
      <c r="E96" s="204"/>
      <c r="F96" s="205"/>
      <c r="G96" s="205"/>
    </row>
    <row r="97" spans="1:7" ht="33" customHeight="1">
      <c r="A97" s="190"/>
      <c r="B97" s="178" t="s">
        <v>194</v>
      </c>
      <c r="C97" s="129" t="s">
        <v>92</v>
      </c>
      <c r="D97" s="174" t="s">
        <v>182</v>
      </c>
      <c r="E97" s="157"/>
      <c r="F97" s="161">
        <f>E44</f>
        <v>750000</v>
      </c>
      <c r="G97" s="161">
        <f>F97</f>
        <v>750000</v>
      </c>
    </row>
    <row r="98" spans="1:7" s="202" customFormat="1" ht="15.75" customHeight="1">
      <c r="A98" s="198">
        <v>2</v>
      </c>
      <c r="B98" s="203" t="s">
        <v>29</v>
      </c>
      <c r="C98" s="162"/>
      <c r="D98" s="162"/>
      <c r="E98" s="204"/>
      <c r="F98" s="205"/>
      <c r="G98" s="205"/>
    </row>
    <row r="99" spans="1:7" ht="34.5" customHeight="1">
      <c r="A99" s="190"/>
      <c r="B99" s="178" t="s">
        <v>195</v>
      </c>
      <c r="C99" s="129" t="s">
        <v>144</v>
      </c>
      <c r="D99" s="129" t="s">
        <v>196</v>
      </c>
      <c r="E99" s="147"/>
      <c r="F99" s="147">
        <v>1</v>
      </c>
      <c r="G99" s="147">
        <f>F99</f>
        <v>1</v>
      </c>
    </row>
    <row r="100" spans="1:7" s="202" customFormat="1" ht="15.75" customHeight="1">
      <c r="A100" s="198">
        <v>3</v>
      </c>
      <c r="B100" s="203" t="s">
        <v>30</v>
      </c>
      <c r="C100" s="162"/>
      <c r="D100" s="162"/>
      <c r="E100" s="204"/>
      <c r="F100" s="205"/>
      <c r="G100" s="205"/>
    </row>
    <row r="101" spans="1:7" ht="30.75" customHeight="1">
      <c r="A101" s="190"/>
      <c r="B101" s="178" t="s">
        <v>197</v>
      </c>
      <c r="C101" s="129" t="s">
        <v>96</v>
      </c>
      <c r="D101" s="129" t="s">
        <v>188</v>
      </c>
      <c r="E101" s="147"/>
      <c r="F101" s="183">
        <f>F97/F99</f>
        <v>750000</v>
      </c>
      <c r="G101" s="183">
        <f>F101</f>
        <v>750000</v>
      </c>
    </row>
    <row r="102" spans="1:7" s="202" customFormat="1" ht="15.75" customHeight="1">
      <c r="A102" s="198">
        <v>4</v>
      </c>
      <c r="B102" s="199" t="s">
        <v>31</v>
      </c>
      <c r="C102" s="200"/>
      <c r="D102" s="201"/>
      <c r="E102" s="179"/>
      <c r="F102" s="179"/>
      <c r="G102" s="179"/>
    </row>
    <row r="103" spans="1:7" ht="33.75" customHeight="1">
      <c r="A103" s="190"/>
      <c r="B103" s="178" t="s">
        <v>198</v>
      </c>
      <c r="C103" s="129" t="s">
        <v>96</v>
      </c>
      <c r="D103" s="162" t="s">
        <v>199</v>
      </c>
      <c r="E103" s="147"/>
      <c r="F103" s="183">
        <f>F97</f>
        <v>750000</v>
      </c>
      <c r="G103" s="147">
        <f>F103</f>
        <v>750000</v>
      </c>
    </row>
    <row r="104" spans="1:7" ht="31.5" customHeight="1">
      <c r="A104" s="190"/>
      <c r="B104" s="255" t="s">
        <v>214</v>
      </c>
      <c r="C104" s="256"/>
      <c r="D104" s="257"/>
      <c r="E104" s="157"/>
      <c r="F104" s="161"/>
      <c r="G104" s="161"/>
    </row>
    <row r="105" spans="1:7" s="202" customFormat="1" ht="15.75" customHeight="1">
      <c r="A105" s="198">
        <v>1</v>
      </c>
      <c r="B105" s="203" t="s">
        <v>28</v>
      </c>
      <c r="C105" s="162"/>
      <c r="D105" s="162"/>
      <c r="E105" s="204"/>
      <c r="F105" s="205"/>
      <c r="G105" s="205"/>
    </row>
    <row r="106" spans="1:7" ht="43.5" customHeight="1">
      <c r="A106" s="190"/>
      <c r="B106" s="178" t="s">
        <v>200</v>
      </c>
      <c r="C106" s="129" t="s">
        <v>92</v>
      </c>
      <c r="D106" s="174" t="s">
        <v>182</v>
      </c>
      <c r="E106" s="157"/>
      <c r="F106" s="161">
        <f>E45</f>
        <v>800000</v>
      </c>
      <c r="G106" s="161">
        <f>F106</f>
        <v>800000</v>
      </c>
    </row>
    <row r="107" spans="1:7" s="202" customFormat="1" ht="15.75" customHeight="1">
      <c r="A107" s="198">
        <v>2</v>
      </c>
      <c r="B107" s="203" t="s">
        <v>29</v>
      </c>
      <c r="C107" s="162"/>
      <c r="D107" s="162"/>
      <c r="E107" s="204"/>
      <c r="F107" s="205"/>
      <c r="G107" s="205"/>
    </row>
    <row r="108" spans="1:7" ht="29.25" customHeight="1">
      <c r="A108" s="190"/>
      <c r="B108" s="178" t="s">
        <v>201</v>
      </c>
      <c r="C108" s="129" t="s">
        <v>126</v>
      </c>
      <c r="D108" s="129" t="s">
        <v>127</v>
      </c>
      <c r="E108" s="147"/>
      <c r="F108" s="147">
        <v>1</v>
      </c>
      <c r="G108" s="147">
        <f>F108</f>
        <v>1</v>
      </c>
    </row>
    <row r="109" spans="1:7" s="202" customFormat="1" ht="15.75" customHeight="1">
      <c r="A109" s="198">
        <v>3</v>
      </c>
      <c r="B109" s="203" t="s">
        <v>30</v>
      </c>
      <c r="C109" s="162"/>
      <c r="D109" s="162"/>
      <c r="E109" s="204"/>
      <c r="F109" s="205"/>
      <c r="G109" s="205"/>
    </row>
    <row r="110" spans="1:7" ht="35.25" customHeight="1">
      <c r="A110" s="190"/>
      <c r="B110" s="178" t="s">
        <v>202</v>
      </c>
      <c r="C110" s="175" t="s">
        <v>92</v>
      </c>
      <c r="D110" s="162" t="s">
        <v>115</v>
      </c>
      <c r="E110" s="147"/>
      <c r="F110" s="183">
        <f>F106/F108</f>
        <v>800000</v>
      </c>
      <c r="G110" s="183">
        <f>F110</f>
        <v>800000</v>
      </c>
    </row>
    <row r="111" spans="1:7" s="202" customFormat="1" ht="15.75" customHeight="1">
      <c r="A111" s="198">
        <v>4</v>
      </c>
      <c r="B111" s="199" t="s">
        <v>31</v>
      </c>
      <c r="C111" s="200"/>
      <c r="D111" s="201"/>
      <c r="E111" s="179"/>
      <c r="F111" s="179"/>
      <c r="G111" s="179"/>
    </row>
    <row r="112" spans="1:7" ht="37.5" customHeight="1">
      <c r="A112" s="190"/>
      <c r="B112" s="178" t="s">
        <v>203</v>
      </c>
      <c r="C112" s="129" t="s">
        <v>96</v>
      </c>
      <c r="D112" s="162" t="s">
        <v>199</v>
      </c>
      <c r="E112" s="147"/>
      <c r="F112" s="183">
        <f>F106</f>
        <v>800000</v>
      </c>
      <c r="G112" s="183">
        <f>F112</f>
        <v>800000</v>
      </c>
    </row>
    <row r="113" spans="1:10" ht="18.75" customHeight="1">
      <c r="A113" s="195"/>
      <c r="B113" s="213" t="s">
        <v>208</v>
      </c>
      <c r="C113" s="214"/>
      <c r="D113" s="215"/>
      <c r="E113" s="216"/>
      <c r="F113" s="195"/>
      <c r="G113" s="195"/>
    </row>
    <row r="114" spans="1:10" ht="42" customHeight="1">
      <c r="A114" s="196"/>
      <c r="B114" s="251" t="s">
        <v>213</v>
      </c>
      <c r="C114" s="252"/>
      <c r="D114" s="253"/>
      <c r="E114" s="157"/>
      <c r="F114" s="158"/>
      <c r="G114" s="158"/>
    </row>
    <row r="115" spans="1:10" s="202" customFormat="1" ht="15.75" customHeight="1">
      <c r="A115" s="198">
        <v>1</v>
      </c>
      <c r="B115" s="203" t="s">
        <v>28</v>
      </c>
      <c r="C115" s="162"/>
      <c r="D115" s="162"/>
      <c r="E115" s="204"/>
      <c r="F115" s="206"/>
      <c r="G115" s="206"/>
    </row>
    <row r="116" spans="1:10" ht="37.5" customHeight="1">
      <c r="A116" s="196"/>
      <c r="B116" s="194" t="s">
        <v>225</v>
      </c>
      <c r="C116" s="129" t="s">
        <v>92</v>
      </c>
      <c r="D116" s="174" t="s">
        <v>211</v>
      </c>
      <c r="E116" s="157"/>
      <c r="F116" s="158">
        <f>E47</f>
        <v>11314795</v>
      </c>
      <c r="G116" s="158">
        <f>F116</f>
        <v>11314795</v>
      </c>
    </row>
    <row r="117" spans="1:10" s="202" customFormat="1" ht="15.75" customHeight="1">
      <c r="A117" s="198">
        <v>2</v>
      </c>
      <c r="B117" s="203" t="s">
        <v>29</v>
      </c>
      <c r="C117" s="162"/>
      <c r="D117" s="162"/>
      <c r="E117" s="204"/>
      <c r="F117" s="206"/>
      <c r="G117" s="206"/>
      <c r="I117" s="207">
        <f>SUM(I118:I118)</f>
        <v>11314795</v>
      </c>
      <c r="J117" s="207"/>
    </row>
    <row r="118" spans="1:10" ht="35.25" customHeight="1">
      <c r="A118" s="196"/>
      <c r="B118" s="208" t="s">
        <v>222</v>
      </c>
      <c r="C118" s="129" t="s">
        <v>91</v>
      </c>
      <c r="D118" s="174" t="s">
        <v>211</v>
      </c>
      <c r="E118" s="147"/>
      <c r="F118" s="147">
        <v>1</v>
      </c>
      <c r="G118" s="147">
        <f>F118</f>
        <v>1</v>
      </c>
      <c r="I118" s="130">
        <f>F118*F120</f>
        <v>11314795</v>
      </c>
    </row>
    <row r="119" spans="1:10" s="202" customFormat="1" ht="15.75" customHeight="1">
      <c r="A119" s="198">
        <v>3</v>
      </c>
      <c r="B119" s="203" t="s">
        <v>30</v>
      </c>
      <c r="C119" s="162"/>
      <c r="D119" s="162"/>
      <c r="E119" s="204"/>
      <c r="F119" s="206"/>
      <c r="G119" s="206"/>
    </row>
    <row r="120" spans="1:10" ht="47.25" customHeight="1">
      <c r="A120" s="196"/>
      <c r="B120" s="194" t="s">
        <v>223</v>
      </c>
      <c r="C120" s="129" t="s">
        <v>96</v>
      </c>
      <c r="D120" s="129" t="s">
        <v>154</v>
      </c>
      <c r="E120" s="147"/>
      <c r="F120" s="157">
        <f>F116/F118</f>
        <v>11314795</v>
      </c>
      <c r="G120" s="157">
        <f>F120</f>
        <v>11314795</v>
      </c>
    </row>
    <row r="121" spans="1:10" ht="20.25" customHeight="1">
      <c r="A121" s="196">
        <v>4</v>
      </c>
      <c r="B121" s="128" t="s">
        <v>31</v>
      </c>
      <c r="C121" s="129"/>
      <c r="D121" s="129"/>
      <c r="E121" s="157"/>
      <c r="F121" s="158"/>
      <c r="G121" s="158"/>
    </row>
    <row r="122" spans="1:10" ht="25.5" customHeight="1">
      <c r="A122" s="196"/>
      <c r="B122" s="176" t="s">
        <v>224</v>
      </c>
      <c r="C122" s="129" t="s">
        <v>155</v>
      </c>
      <c r="D122" s="129" t="s">
        <v>154</v>
      </c>
      <c r="E122" s="157"/>
      <c r="F122" s="161">
        <v>100</v>
      </c>
      <c r="G122" s="161">
        <f>F122</f>
        <v>100</v>
      </c>
    </row>
    <row r="123" spans="1:10" ht="36.75" customHeight="1">
      <c r="A123" s="196"/>
      <c r="B123" s="251" t="s">
        <v>218</v>
      </c>
      <c r="C123" s="252"/>
      <c r="D123" s="253"/>
      <c r="E123" s="157"/>
      <c r="F123" s="158"/>
      <c r="G123" s="158"/>
    </row>
    <row r="124" spans="1:10" s="202" customFormat="1" ht="15.75" customHeight="1">
      <c r="A124" s="198">
        <v>1</v>
      </c>
      <c r="B124" s="203" t="s">
        <v>28</v>
      </c>
      <c r="C124" s="162"/>
      <c r="D124" s="162"/>
      <c r="E124" s="204"/>
      <c r="F124" s="206"/>
      <c r="G124" s="206"/>
    </row>
    <row r="125" spans="1:10" ht="37.5" customHeight="1">
      <c r="A125" s="196"/>
      <c r="B125" s="194" t="s">
        <v>226</v>
      </c>
      <c r="C125" s="129" t="s">
        <v>92</v>
      </c>
      <c r="D125" s="174" t="s">
        <v>211</v>
      </c>
      <c r="E125" s="157"/>
      <c r="F125" s="155">
        <f>E48</f>
        <v>7000000</v>
      </c>
      <c r="G125" s="155">
        <f>F125</f>
        <v>7000000</v>
      </c>
    </row>
    <row r="126" spans="1:10" s="202" customFormat="1" ht="15.75" customHeight="1">
      <c r="A126" s="198">
        <v>2</v>
      </c>
      <c r="B126" s="203" t="s">
        <v>29</v>
      </c>
      <c r="C126" s="162"/>
      <c r="D126" s="162"/>
      <c r="E126" s="204"/>
      <c r="F126" s="206"/>
      <c r="G126" s="206"/>
      <c r="I126" s="207" t="e">
        <f>F125-F129-#REF!-#REF!-#REF!</f>
        <v>#REF!</v>
      </c>
      <c r="J126" s="207"/>
    </row>
    <row r="127" spans="1:10" ht="30" customHeight="1">
      <c r="A127" s="196"/>
      <c r="B127" s="208" t="s">
        <v>222</v>
      </c>
      <c r="C127" s="129" t="s">
        <v>91</v>
      </c>
      <c r="D127" s="174" t="s">
        <v>211</v>
      </c>
      <c r="E127" s="147"/>
      <c r="F127" s="147">
        <v>1</v>
      </c>
      <c r="G127" s="147">
        <f>F127</f>
        <v>1</v>
      </c>
    </row>
    <row r="128" spans="1:10" s="202" customFormat="1" ht="15.75" customHeight="1">
      <c r="A128" s="198">
        <v>3</v>
      </c>
      <c r="B128" s="203" t="s">
        <v>30</v>
      </c>
      <c r="C128" s="162"/>
      <c r="D128" s="162"/>
      <c r="E128" s="204"/>
      <c r="F128" s="206"/>
      <c r="G128" s="206"/>
    </row>
    <row r="129" spans="1:7" ht="53.25" customHeight="1">
      <c r="A129" s="196"/>
      <c r="B129" s="194" t="s">
        <v>227</v>
      </c>
      <c r="C129" s="129" t="s">
        <v>96</v>
      </c>
      <c r="D129" s="129" t="s">
        <v>154</v>
      </c>
      <c r="E129" s="147"/>
      <c r="F129" s="183">
        <f>F125/F127</f>
        <v>7000000</v>
      </c>
      <c r="G129" s="183">
        <f>F129</f>
        <v>7000000</v>
      </c>
    </row>
    <row r="130" spans="1:7" s="202" customFormat="1" ht="15.75" customHeight="1">
      <c r="A130" s="198">
        <v>4</v>
      </c>
      <c r="B130" s="199" t="s">
        <v>31</v>
      </c>
      <c r="C130" s="200"/>
      <c r="D130" s="201"/>
      <c r="E130" s="179"/>
      <c r="F130" s="179"/>
      <c r="G130" s="179"/>
    </row>
    <row r="131" spans="1:7" ht="30" customHeight="1">
      <c r="A131" s="196"/>
      <c r="B131" s="176" t="s">
        <v>224</v>
      </c>
      <c r="C131" s="129" t="s">
        <v>155</v>
      </c>
      <c r="D131" s="129" t="s">
        <v>154</v>
      </c>
      <c r="E131" s="147"/>
      <c r="F131" s="183">
        <f>100</f>
        <v>100</v>
      </c>
      <c r="G131" s="183">
        <f>F131</f>
        <v>100</v>
      </c>
    </row>
    <row r="132" spans="1:7" ht="10.5" customHeight="1">
      <c r="B132" s="197"/>
      <c r="C132" s="197"/>
      <c r="D132" s="163"/>
      <c r="E132" s="171"/>
      <c r="F132" s="172"/>
      <c r="G132" s="172"/>
    </row>
    <row r="133" spans="1:7" ht="53.25" customHeight="1">
      <c r="A133" s="260" t="s">
        <v>219</v>
      </c>
      <c r="B133" s="260"/>
      <c r="C133" s="260"/>
      <c r="D133" s="164"/>
      <c r="E133" s="165"/>
      <c r="F133" s="254" t="s">
        <v>220</v>
      </c>
      <c r="G133" s="254"/>
    </row>
    <row r="134" spans="1:7" ht="15.75">
      <c r="A134" s="166"/>
      <c r="B134" s="141"/>
      <c r="D134" s="167" t="s">
        <v>32</v>
      </c>
      <c r="F134" s="236" t="s">
        <v>54</v>
      </c>
      <c r="G134" s="236"/>
    </row>
    <row r="135" spans="1:7" ht="3.75" customHeight="1">
      <c r="A135" s="166"/>
      <c r="B135" s="141"/>
      <c r="D135" s="167"/>
      <c r="F135" s="168"/>
      <c r="G135" s="168"/>
    </row>
    <row r="136" spans="1:7" ht="15.75" customHeight="1">
      <c r="A136" s="226" t="s">
        <v>33</v>
      </c>
      <c r="B136" s="226"/>
      <c r="C136" s="141"/>
      <c r="D136" s="141"/>
    </row>
    <row r="137" spans="1:7" ht="6" customHeight="1">
      <c r="A137" s="258"/>
      <c r="B137" s="258"/>
      <c r="C137" s="258"/>
      <c r="D137" s="141"/>
    </row>
    <row r="138" spans="1:7" ht="23.25" customHeight="1">
      <c r="A138" s="246" t="s">
        <v>95</v>
      </c>
      <c r="B138" s="246"/>
      <c r="C138" s="246"/>
      <c r="D138" s="247"/>
    </row>
    <row r="139" spans="1:7" ht="10.5" customHeight="1">
      <c r="A139" s="191"/>
      <c r="B139" s="191"/>
      <c r="C139" s="191"/>
      <c r="D139" s="192"/>
    </row>
    <row r="140" spans="1:7" ht="39.75" customHeight="1">
      <c r="A140" s="259" t="s">
        <v>138</v>
      </c>
      <c r="B140" s="226"/>
      <c r="C140" s="226"/>
      <c r="D140" s="164"/>
      <c r="E140" s="165"/>
      <c r="F140" s="254" t="s">
        <v>177</v>
      </c>
      <c r="G140" s="254"/>
    </row>
    <row r="141" spans="1:7" ht="11.25" customHeight="1">
      <c r="B141" s="141"/>
      <c r="C141" s="141"/>
      <c r="D141" s="167" t="s">
        <v>32</v>
      </c>
      <c r="F141" s="236" t="s">
        <v>54</v>
      </c>
      <c r="G141" s="236"/>
    </row>
    <row r="142" spans="1:7" ht="3.75" customHeight="1">
      <c r="B142" s="141"/>
      <c r="C142" s="141"/>
      <c r="D142" s="167"/>
      <c r="F142" s="168"/>
      <c r="G142" s="168"/>
    </row>
    <row r="143" spans="1:7" ht="15" customHeight="1">
      <c r="A143" s="169" t="s">
        <v>52</v>
      </c>
    </row>
    <row r="144" spans="1:7" ht="18" customHeight="1">
      <c r="A144" s="170" t="s">
        <v>53</v>
      </c>
    </row>
  </sheetData>
  <mergeCells count="60">
    <mergeCell ref="F141:G141"/>
    <mergeCell ref="B63:D63"/>
    <mergeCell ref="F133:G133"/>
    <mergeCell ref="F134:G134"/>
    <mergeCell ref="A136:B136"/>
    <mergeCell ref="B104:D104"/>
    <mergeCell ref="A137:C137"/>
    <mergeCell ref="B74:D74"/>
    <mergeCell ref="B95:D95"/>
    <mergeCell ref="A140:C140"/>
    <mergeCell ref="F140:G140"/>
    <mergeCell ref="A133:C133"/>
    <mergeCell ref="A138:D138"/>
    <mergeCell ref="B43:C43"/>
    <mergeCell ref="B44:C44"/>
    <mergeCell ref="B51:G51"/>
    <mergeCell ref="A56:B56"/>
    <mergeCell ref="B58:G58"/>
    <mergeCell ref="B48:C48"/>
    <mergeCell ref="B62:E62"/>
    <mergeCell ref="B113:E113"/>
    <mergeCell ref="B114:D114"/>
    <mergeCell ref="B123:D123"/>
    <mergeCell ref="F1:G3"/>
    <mergeCell ref="E5:G5"/>
    <mergeCell ref="E6:G6"/>
    <mergeCell ref="E7:G7"/>
    <mergeCell ref="E8:G8"/>
    <mergeCell ref="D18:F18"/>
    <mergeCell ref="A19:C19"/>
    <mergeCell ref="D19:E19"/>
    <mergeCell ref="E9:G9"/>
    <mergeCell ref="E10:G10"/>
    <mergeCell ref="A12:G12"/>
    <mergeCell ref="A13:G13"/>
    <mergeCell ref="D16:F16"/>
    <mergeCell ref="A17:C17"/>
    <mergeCell ref="D17:E17"/>
    <mergeCell ref="C30:G30"/>
    <mergeCell ref="A49:C49"/>
    <mergeCell ref="E20:F20"/>
    <mergeCell ref="E21:F21"/>
    <mergeCell ref="B31:G31"/>
    <mergeCell ref="B33:G33"/>
    <mergeCell ref="B35:G35"/>
    <mergeCell ref="B28:G28"/>
    <mergeCell ref="B22:G22"/>
    <mergeCell ref="B23:G23"/>
    <mergeCell ref="B24:G24"/>
    <mergeCell ref="B25:G25"/>
    <mergeCell ref="B27:G27"/>
    <mergeCell ref="B39:C39"/>
    <mergeCell ref="B40:C40"/>
    <mergeCell ref="B42:C42"/>
    <mergeCell ref="B34:G34"/>
    <mergeCell ref="B45:C45"/>
    <mergeCell ref="B47:C47"/>
    <mergeCell ref="B41:E41"/>
    <mergeCell ref="B46:E46"/>
    <mergeCell ref="F37:F38"/>
  </mergeCells>
  <pageMargins left="0.39370078740157483" right="0.15748031496062992" top="0.51181102362204722" bottom="0.51181102362204722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69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87" t="s">
        <v>74</v>
      </c>
      <c r="G1" s="288"/>
    </row>
    <row r="2" spans="1:7">
      <c r="F2" s="288"/>
      <c r="G2" s="288"/>
    </row>
    <row r="3" spans="1:7" ht="32.25" customHeight="1">
      <c r="F3" s="288"/>
      <c r="G3" s="288"/>
    </row>
    <row r="4" spans="1:7" ht="15.75">
      <c r="A4" s="22"/>
      <c r="E4" s="22" t="s">
        <v>0</v>
      </c>
    </row>
    <row r="5" spans="1:7" ht="15.75">
      <c r="A5" s="22"/>
      <c r="E5" s="289" t="s">
        <v>1</v>
      </c>
      <c r="F5" s="289"/>
      <c r="G5" s="289"/>
    </row>
    <row r="6" spans="1:7" ht="15.75">
      <c r="A6" s="22"/>
      <c r="B6" s="22"/>
      <c r="E6" s="290" t="s">
        <v>88</v>
      </c>
      <c r="F6" s="290"/>
      <c r="G6" s="290"/>
    </row>
    <row r="7" spans="1:7" ht="15" customHeight="1">
      <c r="A7" s="22"/>
      <c r="E7" s="277" t="s">
        <v>2</v>
      </c>
      <c r="F7" s="277"/>
      <c r="G7" s="277"/>
    </row>
    <row r="8" spans="1:7" ht="9.75" customHeight="1">
      <c r="A8" s="22"/>
      <c r="B8" s="22"/>
      <c r="E8" s="290"/>
      <c r="F8" s="290"/>
      <c r="G8" s="290"/>
    </row>
    <row r="9" spans="1:7" ht="9" customHeight="1">
      <c r="A9" s="22"/>
      <c r="E9" s="277"/>
      <c r="F9" s="277"/>
      <c r="G9" s="277"/>
    </row>
    <row r="10" spans="1:7" ht="15.75">
      <c r="A10" s="22"/>
      <c r="E10" s="274" t="s">
        <v>140</v>
      </c>
      <c r="F10" s="274"/>
      <c r="G10" s="274"/>
    </row>
    <row r="11" spans="1:7" ht="12" customHeight="1"/>
    <row r="12" spans="1:7" ht="15.75">
      <c r="A12" s="296" t="s">
        <v>3</v>
      </c>
      <c r="B12" s="296"/>
      <c r="C12" s="296"/>
      <c r="D12" s="296"/>
      <c r="E12" s="296"/>
      <c r="F12" s="296"/>
      <c r="G12" s="296"/>
    </row>
    <row r="13" spans="1:7" ht="15.75">
      <c r="A13" s="296" t="s">
        <v>85</v>
      </c>
      <c r="B13" s="296"/>
      <c r="C13" s="296"/>
      <c r="D13" s="296"/>
      <c r="E13" s="296"/>
      <c r="F13" s="296"/>
      <c r="G13" s="296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297" t="s">
        <v>87</v>
      </c>
      <c r="E16" s="297"/>
      <c r="F16" s="297"/>
      <c r="G16" s="35">
        <v>31692820</v>
      </c>
    </row>
    <row r="17" spans="1:7" ht="28.5" customHeight="1">
      <c r="A17" s="261" t="s">
        <v>83</v>
      </c>
      <c r="B17" s="261"/>
      <c r="C17" s="261"/>
      <c r="D17" s="262" t="s">
        <v>2</v>
      </c>
      <c r="E17" s="262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298" t="s">
        <v>88</v>
      </c>
      <c r="E18" s="298"/>
      <c r="F18" s="298"/>
      <c r="G18" s="35">
        <v>31692820</v>
      </c>
    </row>
    <row r="19" spans="1:7" ht="23.25" customHeight="1">
      <c r="A19" s="261" t="s">
        <v>79</v>
      </c>
      <c r="B19" s="261"/>
      <c r="C19" s="261"/>
      <c r="D19" s="263" t="s">
        <v>34</v>
      </c>
      <c r="E19" s="263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264" t="s">
        <v>100</v>
      </c>
      <c r="F20" s="264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1" t="s">
        <v>84</v>
      </c>
      <c r="F21" s="261"/>
      <c r="G21" s="30" t="s">
        <v>82</v>
      </c>
    </row>
    <row r="22" spans="1:7" ht="40.5" customHeight="1">
      <c r="A22" s="52" t="s">
        <v>8</v>
      </c>
      <c r="B22" s="274" t="s">
        <v>142</v>
      </c>
      <c r="C22" s="274"/>
      <c r="D22" s="274"/>
      <c r="E22" s="274"/>
      <c r="F22" s="274"/>
      <c r="G22" s="274"/>
    </row>
    <row r="23" spans="1:7" ht="91.5" customHeight="1">
      <c r="A23" s="52" t="s">
        <v>9</v>
      </c>
      <c r="B23" s="299" t="s">
        <v>156</v>
      </c>
      <c r="C23" s="299"/>
      <c r="D23" s="299"/>
      <c r="E23" s="299"/>
      <c r="F23" s="299"/>
      <c r="G23" s="299"/>
    </row>
    <row r="24" spans="1:7" ht="29.25" customHeight="1">
      <c r="B24" s="273" t="s">
        <v>157</v>
      </c>
      <c r="C24" s="273"/>
      <c r="D24" s="273"/>
      <c r="E24" s="273"/>
      <c r="F24" s="273"/>
      <c r="G24" s="273"/>
    </row>
    <row r="25" spans="1:7" ht="29.25" customHeight="1">
      <c r="A25" s="20" t="s">
        <v>10</v>
      </c>
      <c r="B25" s="274" t="s">
        <v>47</v>
      </c>
      <c r="C25" s="274"/>
      <c r="D25" s="274"/>
      <c r="E25" s="274"/>
      <c r="F25" s="274"/>
      <c r="G25" s="274"/>
    </row>
    <row r="26" spans="1:7" ht="9" customHeight="1">
      <c r="A26" s="1"/>
    </row>
    <row r="27" spans="1:7" ht="15.75">
      <c r="A27" s="18" t="s">
        <v>12</v>
      </c>
      <c r="B27" s="300" t="s">
        <v>48</v>
      </c>
      <c r="C27" s="300"/>
      <c r="D27" s="300"/>
      <c r="E27" s="300"/>
      <c r="F27" s="300"/>
      <c r="G27" s="300"/>
    </row>
    <row r="28" spans="1:7" ht="24" customHeight="1">
      <c r="A28" s="18">
        <v>1</v>
      </c>
      <c r="B28" s="291" t="s">
        <v>101</v>
      </c>
      <c r="C28" s="292"/>
      <c r="D28" s="292"/>
      <c r="E28" s="292"/>
      <c r="F28" s="292"/>
      <c r="G28" s="293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271" t="s">
        <v>102</v>
      </c>
      <c r="D30" s="272"/>
      <c r="E30" s="272"/>
      <c r="F30" s="272"/>
      <c r="G30" s="272"/>
    </row>
    <row r="31" spans="1:7" ht="18.75" customHeight="1">
      <c r="A31" s="20" t="s">
        <v>14</v>
      </c>
      <c r="B31" s="274" t="s">
        <v>49</v>
      </c>
      <c r="C31" s="274"/>
      <c r="D31" s="274"/>
      <c r="E31" s="274"/>
      <c r="F31" s="274"/>
      <c r="G31" s="274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300" t="s">
        <v>13</v>
      </c>
      <c r="C33" s="300"/>
      <c r="D33" s="300"/>
      <c r="E33" s="300"/>
      <c r="F33" s="300"/>
      <c r="G33" s="300"/>
    </row>
    <row r="34" spans="1:7" ht="20.25" customHeight="1">
      <c r="A34" s="18">
        <v>1</v>
      </c>
      <c r="B34" s="265" t="s">
        <v>103</v>
      </c>
      <c r="C34" s="265"/>
      <c r="D34" s="265"/>
      <c r="E34" s="265"/>
      <c r="F34" s="265"/>
      <c r="G34" s="265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294" t="s">
        <v>50</v>
      </c>
      <c r="F36" s="19"/>
      <c r="G36" s="19"/>
    </row>
    <row r="37" spans="1:7" ht="8.25" customHeight="1">
      <c r="A37" s="1"/>
      <c r="E37" s="295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268" t="s">
        <v>104</v>
      </c>
      <c r="C40" s="269"/>
      <c r="D40" s="270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278" t="s">
        <v>19</v>
      </c>
      <c r="B45" s="279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274" t="s">
        <v>21</v>
      </c>
      <c r="C47" s="274"/>
      <c r="D47" s="274"/>
      <c r="E47" s="274"/>
      <c r="F47" s="274"/>
      <c r="G47" s="274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281" t="s">
        <v>19</v>
      </c>
      <c r="B52" s="281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274" t="s">
        <v>24</v>
      </c>
      <c r="C54" s="274"/>
      <c r="D54" s="274"/>
      <c r="E54" s="274"/>
      <c r="F54" s="274"/>
      <c r="G54" s="274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268" t="s">
        <v>104</v>
      </c>
      <c r="C58" s="269"/>
      <c r="D58" s="270"/>
      <c r="E58" s="34"/>
      <c r="F58" s="34"/>
      <c r="G58" s="34"/>
    </row>
    <row r="59" spans="1:7" ht="24.75" customHeight="1">
      <c r="A59" s="46"/>
      <c r="B59" s="283" t="s">
        <v>108</v>
      </c>
      <c r="C59" s="284"/>
      <c r="D59" s="285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266" t="s">
        <v>118</v>
      </c>
      <c r="C72" s="267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266" t="s">
        <v>123</v>
      </c>
      <c r="C81" s="267"/>
      <c r="D81" s="267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286" t="s">
        <v>146</v>
      </c>
      <c r="C100" s="286"/>
      <c r="D100" s="286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280" t="s">
        <v>93</v>
      </c>
      <c r="B113" s="280"/>
      <c r="C113" s="280"/>
      <c r="D113" s="22"/>
    </row>
    <row r="114" spans="1:7" ht="17.25" hidden="1" customHeight="1">
      <c r="A114" s="280"/>
      <c r="B114" s="280"/>
      <c r="C114" s="280"/>
      <c r="D114" s="21"/>
      <c r="E114" s="5"/>
      <c r="F114" s="276" t="s">
        <v>94</v>
      </c>
      <c r="G114" s="276"/>
    </row>
    <row r="115" spans="1:7" ht="15.75" hidden="1">
      <c r="A115" s="3"/>
      <c r="B115" s="20"/>
      <c r="D115" s="17" t="s">
        <v>32</v>
      </c>
      <c r="F115" s="277" t="s">
        <v>54</v>
      </c>
      <c r="G115" s="277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274" t="s">
        <v>33</v>
      </c>
      <c r="B117" s="274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282" t="s">
        <v>95</v>
      </c>
      <c r="B119" s="282"/>
      <c r="C119" s="282"/>
      <c r="D119" s="20"/>
    </row>
    <row r="120" spans="1:7" ht="36" hidden="1" customHeight="1">
      <c r="A120" s="275" t="s">
        <v>138</v>
      </c>
      <c r="B120" s="274"/>
      <c r="C120" s="274"/>
      <c r="D120" s="87"/>
      <c r="E120" s="5"/>
      <c r="F120" s="276" t="s">
        <v>139</v>
      </c>
      <c r="G120" s="276"/>
    </row>
    <row r="121" spans="1:7" ht="15.75" hidden="1">
      <c r="B121" s="20"/>
      <c r="C121" s="20"/>
      <c r="D121" s="17" t="s">
        <v>32</v>
      </c>
      <c r="F121" s="277" t="s">
        <v>54</v>
      </c>
      <c r="G121" s="277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87" t="s">
        <v>74</v>
      </c>
      <c r="G1" s="288"/>
    </row>
    <row r="2" spans="1:7">
      <c r="F2" s="288"/>
      <c r="G2" s="288"/>
    </row>
    <row r="3" spans="1:7" ht="32.25" customHeight="1">
      <c r="F3" s="288"/>
      <c r="G3" s="288"/>
    </row>
    <row r="4" spans="1:7" ht="15.75">
      <c r="A4" s="107"/>
      <c r="E4" s="107" t="s">
        <v>0</v>
      </c>
    </row>
    <row r="5" spans="1:7" ht="15.75">
      <c r="A5" s="107"/>
      <c r="E5" s="289" t="s">
        <v>1</v>
      </c>
      <c r="F5" s="289"/>
      <c r="G5" s="289"/>
    </row>
    <row r="6" spans="1:7" ht="15.75">
      <c r="A6" s="107"/>
      <c r="B6" s="107"/>
      <c r="E6" s="290" t="s">
        <v>88</v>
      </c>
      <c r="F6" s="290"/>
      <c r="G6" s="290"/>
    </row>
    <row r="7" spans="1:7" ht="15" customHeight="1">
      <c r="A7" s="107"/>
      <c r="E7" s="277" t="s">
        <v>2</v>
      </c>
      <c r="F7" s="277"/>
      <c r="G7" s="277"/>
    </row>
    <row r="8" spans="1:7" ht="9.75" customHeight="1">
      <c r="A8" s="107"/>
      <c r="B8" s="107"/>
      <c r="E8" s="290"/>
      <c r="F8" s="290"/>
      <c r="G8" s="290"/>
    </row>
    <row r="9" spans="1:7" ht="9" customHeight="1">
      <c r="A9" s="107"/>
      <c r="E9" s="277"/>
      <c r="F9" s="277"/>
      <c r="G9" s="277"/>
    </row>
    <row r="10" spans="1:7" ht="15.75">
      <c r="A10" s="107"/>
      <c r="E10" s="274" t="s">
        <v>162</v>
      </c>
      <c r="F10" s="274"/>
      <c r="G10" s="274"/>
    </row>
    <row r="11" spans="1:7" ht="12" customHeight="1"/>
    <row r="12" spans="1:7" ht="15.75">
      <c r="A12" s="296" t="s">
        <v>3</v>
      </c>
      <c r="B12" s="296"/>
      <c r="C12" s="296"/>
      <c r="D12" s="296"/>
      <c r="E12" s="296"/>
      <c r="F12" s="296"/>
      <c r="G12" s="296"/>
    </row>
    <row r="13" spans="1:7" ht="15.75">
      <c r="A13" s="296" t="s">
        <v>85</v>
      </c>
      <c r="B13" s="296"/>
      <c r="C13" s="296"/>
      <c r="D13" s="296"/>
      <c r="E13" s="296"/>
      <c r="F13" s="296"/>
      <c r="G13" s="296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297" t="s">
        <v>87</v>
      </c>
      <c r="E16" s="297"/>
      <c r="F16" s="297"/>
      <c r="G16" s="99">
        <v>31692820</v>
      </c>
    </row>
    <row r="17" spans="1:7" ht="28.5" customHeight="1">
      <c r="A17" s="261" t="s">
        <v>83</v>
      </c>
      <c r="B17" s="261"/>
      <c r="C17" s="261"/>
      <c r="D17" s="262" t="s">
        <v>2</v>
      </c>
      <c r="E17" s="262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298" t="s">
        <v>88</v>
      </c>
      <c r="E18" s="298"/>
      <c r="F18" s="298"/>
      <c r="G18" s="99">
        <v>31692820</v>
      </c>
    </row>
    <row r="19" spans="1:7" ht="23.25" customHeight="1">
      <c r="A19" s="261" t="s">
        <v>79</v>
      </c>
      <c r="B19" s="261"/>
      <c r="C19" s="261"/>
      <c r="D19" s="263" t="s">
        <v>34</v>
      </c>
      <c r="E19" s="263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264" t="s">
        <v>100</v>
      </c>
      <c r="F20" s="264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1" t="s">
        <v>84</v>
      </c>
      <c r="F21" s="261"/>
      <c r="G21" s="97" t="s">
        <v>82</v>
      </c>
    </row>
    <row r="22" spans="1:7" ht="40.5" customHeight="1">
      <c r="A22" s="52" t="s">
        <v>8</v>
      </c>
      <c r="B22" s="274" t="s">
        <v>163</v>
      </c>
      <c r="C22" s="274"/>
      <c r="D22" s="274"/>
      <c r="E22" s="274"/>
      <c r="F22" s="274"/>
      <c r="G22" s="274"/>
    </row>
    <row r="23" spans="1:7" ht="96" customHeight="1">
      <c r="A23" s="52" t="s">
        <v>9</v>
      </c>
      <c r="B23" s="299" t="s">
        <v>164</v>
      </c>
      <c r="C23" s="299"/>
      <c r="D23" s="299"/>
      <c r="E23" s="299"/>
      <c r="F23" s="299"/>
      <c r="G23" s="299"/>
    </row>
    <row r="24" spans="1:7" ht="3.75" customHeight="1">
      <c r="B24" s="273"/>
      <c r="C24" s="273"/>
      <c r="D24" s="273"/>
      <c r="E24" s="273"/>
      <c r="F24" s="273"/>
      <c r="G24" s="273"/>
    </row>
    <row r="25" spans="1:7" ht="29.25" customHeight="1">
      <c r="A25" s="108" t="s">
        <v>10</v>
      </c>
      <c r="B25" s="274" t="s">
        <v>47</v>
      </c>
      <c r="C25" s="274"/>
      <c r="D25" s="274"/>
      <c r="E25" s="274"/>
      <c r="F25" s="274"/>
      <c r="G25" s="274"/>
    </row>
    <row r="26" spans="1:7" ht="9" customHeight="1">
      <c r="A26" s="1"/>
    </row>
    <row r="27" spans="1:7" ht="15.75">
      <c r="A27" s="100" t="s">
        <v>12</v>
      </c>
      <c r="B27" s="300" t="s">
        <v>48</v>
      </c>
      <c r="C27" s="300"/>
      <c r="D27" s="300"/>
      <c r="E27" s="300"/>
      <c r="F27" s="300"/>
      <c r="G27" s="300"/>
    </row>
    <row r="28" spans="1:7" ht="24" customHeight="1">
      <c r="A28" s="100">
        <v>1</v>
      </c>
      <c r="B28" s="291" t="s">
        <v>101</v>
      </c>
      <c r="C28" s="292"/>
      <c r="D28" s="292"/>
      <c r="E28" s="292"/>
      <c r="F28" s="292"/>
      <c r="G28" s="293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271" t="s">
        <v>102</v>
      </c>
      <c r="D30" s="272"/>
      <c r="E30" s="272"/>
      <c r="F30" s="272"/>
      <c r="G30" s="272"/>
    </row>
    <row r="31" spans="1:7" ht="18.75" customHeight="1">
      <c r="A31" s="108" t="s">
        <v>14</v>
      </c>
      <c r="B31" s="274" t="s">
        <v>49</v>
      </c>
      <c r="C31" s="274"/>
      <c r="D31" s="274"/>
      <c r="E31" s="274"/>
      <c r="F31" s="274"/>
      <c r="G31" s="27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300" t="s">
        <v>13</v>
      </c>
      <c r="C33" s="300"/>
      <c r="D33" s="300"/>
      <c r="E33" s="300"/>
      <c r="F33" s="300"/>
      <c r="G33" s="300"/>
    </row>
    <row r="34" spans="1:7" ht="20.25" customHeight="1">
      <c r="A34" s="100">
        <v>1</v>
      </c>
      <c r="B34" s="265" t="s">
        <v>103</v>
      </c>
      <c r="C34" s="265"/>
      <c r="D34" s="265"/>
      <c r="E34" s="265"/>
      <c r="F34" s="265"/>
      <c r="G34" s="265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294" t="s">
        <v>50</v>
      </c>
      <c r="F36" s="98"/>
      <c r="G36" s="98"/>
    </row>
    <row r="37" spans="1:7" ht="8.25" customHeight="1">
      <c r="A37" s="1"/>
      <c r="E37" s="295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268" t="s">
        <v>104</v>
      </c>
      <c r="C40" s="269"/>
      <c r="D40" s="270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278" t="s">
        <v>19</v>
      </c>
      <c r="B44" s="279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274" t="s">
        <v>21</v>
      </c>
      <c r="C46" s="274"/>
      <c r="D46" s="274"/>
      <c r="E46" s="274"/>
      <c r="F46" s="274"/>
      <c r="G46" s="274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281" t="s">
        <v>19</v>
      </c>
      <c r="B51" s="281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274" t="s">
        <v>24</v>
      </c>
      <c r="C53" s="274"/>
      <c r="D53" s="274"/>
      <c r="E53" s="274"/>
      <c r="F53" s="274"/>
      <c r="G53" s="274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268" t="s">
        <v>104</v>
      </c>
      <c r="C57" s="269"/>
      <c r="D57" s="270"/>
      <c r="E57" s="100"/>
      <c r="F57" s="100"/>
      <c r="G57" s="100"/>
    </row>
    <row r="58" spans="1:7" ht="24.75" customHeight="1">
      <c r="A58" s="100"/>
      <c r="B58" s="283" t="s">
        <v>108</v>
      </c>
      <c r="C58" s="284"/>
      <c r="D58" s="285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266" t="s">
        <v>118</v>
      </c>
      <c r="C73" s="267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301" t="s">
        <v>123</v>
      </c>
      <c r="C82" s="284"/>
      <c r="D82" s="285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280" t="s">
        <v>93</v>
      </c>
      <c r="B100" s="280"/>
      <c r="C100" s="280"/>
      <c r="D100" s="107"/>
    </row>
    <row r="101" spans="1:7" ht="17.25" customHeight="1">
      <c r="A101" s="280"/>
      <c r="B101" s="280"/>
      <c r="C101" s="280"/>
      <c r="D101" s="87"/>
      <c r="E101" s="5"/>
      <c r="F101" s="276" t="s">
        <v>94</v>
      </c>
      <c r="G101" s="276"/>
    </row>
    <row r="102" spans="1:7" ht="15.75">
      <c r="A102" s="3"/>
      <c r="B102" s="108"/>
      <c r="D102" s="109" t="s">
        <v>32</v>
      </c>
      <c r="F102" s="277" t="s">
        <v>54</v>
      </c>
      <c r="G102" s="277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274" t="s">
        <v>33</v>
      </c>
      <c r="B104" s="274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282" t="s">
        <v>95</v>
      </c>
      <c r="B106" s="282"/>
      <c r="C106" s="282"/>
      <c r="D106" s="108"/>
    </row>
    <row r="107" spans="1:7" ht="45.75" customHeight="1">
      <c r="A107" s="280" t="s">
        <v>167</v>
      </c>
      <c r="B107" s="289"/>
      <c r="C107" s="289"/>
      <c r="D107" s="87"/>
      <c r="E107" s="5"/>
      <c r="F107" s="276" t="s">
        <v>168</v>
      </c>
      <c r="G107" s="276"/>
    </row>
    <row r="108" spans="1:7" ht="15.75">
      <c r="B108" s="108"/>
      <c r="C108" s="108"/>
      <c r="D108" s="109" t="s">
        <v>32</v>
      </c>
      <c r="F108" s="277" t="s">
        <v>54</v>
      </c>
      <c r="G108" s="277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287" t="s">
        <v>73</v>
      </c>
      <c r="K1" s="287"/>
      <c r="L1" s="287"/>
      <c r="M1" s="287"/>
    </row>
    <row r="2" spans="1:13">
      <c r="J2" s="287"/>
      <c r="K2" s="287"/>
      <c r="L2" s="287"/>
      <c r="M2" s="287"/>
    </row>
    <row r="3" spans="1:13">
      <c r="J3" s="287"/>
      <c r="K3" s="287"/>
      <c r="L3" s="287"/>
      <c r="M3" s="287"/>
    </row>
    <row r="4" spans="1:13">
      <c r="J4" s="287"/>
      <c r="K4" s="287"/>
      <c r="L4" s="287"/>
      <c r="M4" s="287"/>
    </row>
    <row r="5" spans="1:13">
      <c r="A5" s="296" t="s">
        <v>37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>
      <c r="A6" s="296" t="s">
        <v>55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3">
      <c r="A7" s="302" t="s">
        <v>4</v>
      </c>
      <c r="B7" s="8"/>
      <c r="C7" s="6"/>
      <c r="E7" s="304"/>
      <c r="F7" s="304"/>
      <c r="G7" s="304"/>
      <c r="H7" s="304"/>
      <c r="I7" s="304"/>
      <c r="J7" s="304"/>
      <c r="K7" s="304"/>
      <c r="L7" s="304"/>
      <c r="M7" s="304"/>
    </row>
    <row r="8" spans="1:13" ht="15" customHeight="1">
      <c r="A8" s="302"/>
      <c r="B8" s="23" t="s">
        <v>46</v>
      </c>
      <c r="C8" s="32"/>
      <c r="D8" s="33"/>
      <c r="E8" s="305" t="s">
        <v>35</v>
      </c>
      <c r="F8" s="305"/>
      <c r="G8" s="305"/>
      <c r="H8" s="305"/>
      <c r="I8" s="305"/>
      <c r="J8" s="305"/>
      <c r="K8" s="305"/>
      <c r="L8" s="305"/>
      <c r="M8" s="305"/>
    </row>
    <row r="9" spans="1:13">
      <c r="A9" s="302" t="s">
        <v>5</v>
      </c>
      <c r="B9" s="8"/>
      <c r="C9" s="6"/>
      <c r="E9" s="304"/>
      <c r="F9" s="304"/>
      <c r="G9" s="304"/>
      <c r="H9" s="304"/>
      <c r="I9" s="304"/>
      <c r="J9" s="304"/>
      <c r="K9" s="304"/>
      <c r="L9" s="304"/>
      <c r="M9" s="304"/>
    </row>
    <row r="10" spans="1:13" ht="15" customHeight="1">
      <c r="A10" s="302"/>
      <c r="B10" s="23" t="s">
        <v>46</v>
      </c>
      <c r="C10" s="32"/>
      <c r="D10" s="33"/>
      <c r="E10" s="306" t="s">
        <v>34</v>
      </c>
      <c r="F10" s="306"/>
      <c r="G10" s="306"/>
      <c r="H10" s="306"/>
      <c r="I10" s="306"/>
      <c r="J10" s="306"/>
      <c r="K10" s="306"/>
      <c r="L10" s="306"/>
      <c r="M10" s="306"/>
    </row>
    <row r="11" spans="1:13">
      <c r="A11" s="302" t="s">
        <v>6</v>
      </c>
      <c r="B11" s="8"/>
      <c r="C11" s="8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5" customHeight="1">
      <c r="A12" s="302"/>
      <c r="B12" s="23" t="s">
        <v>46</v>
      </c>
      <c r="C12" s="4" t="s">
        <v>7</v>
      </c>
      <c r="D12" s="33"/>
      <c r="E12" s="305" t="s">
        <v>36</v>
      </c>
      <c r="F12" s="305"/>
      <c r="G12" s="305"/>
      <c r="H12" s="305"/>
      <c r="I12" s="305"/>
      <c r="J12" s="305"/>
      <c r="K12" s="305"/>
      <c r="L12" s="305"/>
      <c r="M12" s="305"/>
    </row>
    <row r="13" spans="1:13" ht="19.5" customHeight="1">
      <c r="A13" s="307" t="s">
        <v>56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>
      <c r="A14" s="1"/>
    </row>
    <row r="15" spans="1:13" ht="31.5">
      <c r="A15" s="7" t="s">
        <v>45</v>
      </c>
      <c r="B15" s="300" t="s">
        <v>48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</row>
    <row r="16" spans="1:13">
      <c r="A16" s="7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</row>
    <row r="17" spans="1:26">
      <c r="A17" s="7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300" t="s">
        <v>13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26">
      <c r="A24" s="7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26">
      <c r="A25" s="7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300" t="s">
        <v>45</v>
      </c>
      <c r="B30" s="300" t="s">
        <v>60</v>
      </c>
      <c r="C30" s="300"/>
      <c r="D30" s="300"/>
      <c r="E30" s="300" t="s">
        <v>38</v>
      </c>
      <c r="F30" s="300"/>
      <c r="G30" s="300"/>
      <c r="H30" s="300" t="s">
        <v>61</v>
      </c>
      <c r="I30" s="300"/>
      <c r="J30" s="300"/>
      <c r="K30" s="300" t="s">
        <v>39</v>
      </c>
      <c r="L30" s="300"/>
      <c r="M30" s="300"/>
      <c r="R30" s="303"/>
      <c r="S30" s="303"/>
      <c r="T30" s="303"/>
      <c r="U30" s="303"/>
      <c r="V30" s="303"/>
      <c r="W30" s="303"/>
      <c r="X30" s="303"/>
      <c r="Y30" s="303"/>
      <c r="Z30" s="303"/>
    </row>
    <row r="31" spans="1:26" ht="33" customHeight="1">
      <c r="A31" s="300"/>
      <c r="B31" s="300"/>
      <c r="C31" s="300"/>
      <c r="D31" s="300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300">
        <v>2</v>
      </c>
      <c r="C32" s="300"/>
      <c r="D32" s="300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300" t="s">
        <v>19</v>
      </c>
      <c r="C33" s="300"/>
      <c r="D33" s="300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300"/>
      <c r="C34" s="300"/>
      <c r="D34" s="300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309" t="s">
        <v>62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6" spans="1:26">
      <c r="A36" s="1"/>
    </row>
    <row r="37" spans="1:26" ht="33" customHeight="1">
      <c r="A37" s="274" t="s">
        <v>63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</row>
    <row r="38" spans="1:26">
      <c r="K38" s="6" t="s">
        <v>50</v>
      </c>
    </row>
    <row r="39" spans="1:26">
      <c r="A39" s="1"/>
    </row>
    <row r="40" spans="1:26" ht="31.5" customHeight="1">
      <c r="A40" s="300" t="s">
        <v>12</v>
      </c>
      <c r="B40" s="300" t="s">
        <v>64</v>
      </c>
      <c r="C40" s="300"/>
      <c r="D40" s="300"/>
      <c r="E40" s="300" t="s">
        <v>38</v>
      </c>
      <c r="F40" s="300"/>
      <c r="G40" s="300"/>
      <c r="H40" s="300" t="s">
        <v>61</v>
      </c>
      <c r="I40" s="300"/>
      <c r="J40" s="300"/>
      <c r="K40" s="300" t="s">
        <v>39</v>
      </c>
      <c r="L40" s="300"/>
      <c r="M40" s="300"/>
    </row>
    <row r="41" spans="1:26" ht="33.75" customHeight="1">
      <c r="A41" s="300"/>
      <c r="B41" s="300"/>
      <c r="C41" s="300"/>
      <c r="D41" s="300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300">
        <v>2</v>
      </c>
      <c r="C42" s="300"/>
      <c r="D42" s="300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300"/>
      <c r="C43" s="300"/>
      <c r="D43" s="300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300" t="s">
        <v>12</v>
      </c>
      <c r="B47" s="300" t="s">
        <v>43</v>
      </c>
      <c r="C47" s="300" t="s">
        <v>26</v>
      </c>
      <c r="D47" s="300" t="s">
        <v>27</v>
      </c>
      <c r="E47" s="300" t="s">
        <v>38</v>
      </c>
      <c r="F47" s="300"/>
      <c r="G47" s="300"/>
      <c r="H47" s="300" t="s">
        <v>66</v>
      </c>
      <c r="I47" s="300"/>
      <c r="J47" s="300"/>
      <c r="K47" s="300" t="s">
        <v>39</v>
      </c>
      <c r="L47" s="300"/>
      <c r="M47" s="300"/>
    </row>
    <row r="48" spans="1:26" ht="30.75" customHeight="1">
      <c r="A48" s="300"/>
      <c r="B48" s="300"/>
      <c r="C48" s="300"/>
      <c r="D48" s="300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300" t="s">
        <v>67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300" t="s">
        <v>67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300" t="s">
        <v>67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300" t="s">
        <v>67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</row>
    <row r="66" spans="1:13">
      <c r="A66" s="300" t="s">
        <v>44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307" t="s">
        <v>69</v>
      </c>
      <c r="B69" s="307"/>
      <c r="C69" s="307"/>
      <c r="D69" s="307"/>
    </row>
    <row r="70" spans="1:13" ht="19.5" customHeight="1">
      <c r="A70" s="15" t="s">
        <v>70</v>
      </c>
      <c r="B70" s="15"/>
      <c r="C70" s="15"/>
      <c r="D70" s="15"/>
    </row>
    <row r="71" spans="1:13">
      <c r="A71" s="275" t="s">
        <v>72</v>
      </c>
      <c r="B71" s="275"/>
      <c r="C71" s="275"/>
      <c r="D71" s="275"/>
      <c r="E71" s="275"/>
    </row>
    <row r="72" spans="1:13">
      <c r="A72" s="275"/>
      <c r="B72" s="275"/>
      <c r="C72" s="275"/>
      <c r="D72" s="275"/>
      <c r="E72" s="275"/>
      <c r="G72" s="308"/>
      <c r="H72" s="308"/>
      <c r="J72" s="308"/>
      <c r="K72" s="308"/>
      <c r="L72" s="308"/>
      <c r="M72" s="308"/>
    </row>
    <row r="73" spans="1:13" ht="15.75" customHeight="1">
      <c r="A73" s="16"/>
      <c r="B73" s="16"/>
      <c r="C73" s="16"/>
      <c r="D73" s="16"/>
      <c r="E73" s="16"/>
      <c r="G73" s="311" t="s">
        <v>32</v>
      </c>
      <c r="H73" s="311"/>
      <c r="J73" s="306" t="s">
        <v>54</v>
      </c>
      <c r="K73" s="306"/>
      <c r="L73" s="306"/>
      <c r="M73" s="306"/>
    </row>
    <row r="74" spans="1:13" ht="43.5" customHeight="1">
      <c r="A74" s="275" t="s">
        <v>71</v>
      </c>
      <c r="B74" s="275"/>
      <c r="C74" s="275"/>
      <c r="D74" s="275"/>
      <c r="E74" s="275"/>
      <c r="G74" s="308"/>
      <c r="H74" s="308"/>
      <c r="J74" s="308"/>
      <c r="K74" s="308"/>
      <c r="L74" s="308"/>
      <c r="M74" s="308"/>
    </row>
    <row r="75" spans="1:13" ht="15.75" customHeight="1">
      <c r="A75" s="275"/>
      <c r="B75" s="275"/>
      <c r="C75" s="275"/>
      <c r="D75" s="275"/>
      <c r="E75" s="275"/>
      <c r="G75" s="311" t="s">
        <v>32</v>
      </c>
      <c r="H75" s="311"/>
      <c r="J75" s="306" t="s">
        <v>54</v>
      </c>
      <c r="K75" s="306"/>
      <c r="L75" s="306"/>
      <c r="M75" s="306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2022</vt:lpstr>
      <vt:lpstr>28.02.2020</vt:lpstr>
      <vt:lpstr>05.02.2020</vt:lpstr>
      <vt:lpstr>звіт з 01.01.2020</vt:lpstr>
      <vt:lpstr>'2022'!Область_печати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2022-05-11T13:18:52Z</cp:lastPrinted>
  <dcterms:created xsi:type="dcterms:W3CDTF">2018-12-28T08:43:53Z</dcterms:created>
  <dcterms:modified xsi:type="dcterms:W3CDTF">2022-05-12T13:32:48Z</dcterms:modified>
</cp:coreProperties>
</file>