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20730" windowHeight="11760"/>
  </bookViews>
  <sheets>
    <sheet name="05.03.2021" sheetId="5" r:id="rId1"/>
    <sheet name="01.01.2021" sheetId="4" r:id="rId2"/>
    <sheet name="звіт з 01.01.2020" sheetId="3" state="hidden" r:id="rId3"/>
  </sheets>
  <externalReferences>
    <externalReference r:id="rId4"/>
  </externalReferences>
  <definedNames>
    <definedName name="_xlnm.Print_Area" localSheetId="2">'звіт з 01.01.2020'!$A$1:$M$75</definedName>
  </definedNames>
  <calcPr calcId="125725"/>
</workbook>
</file>

<file path=xl/calcChain.xml><?xml version="1.0" encoding="utf-8"?>
<calcChain xmlns="http://schemas.openxmlformats.org/spreadsheetml/2006/main">
  <c r="F136" i="5"/>
  <c r="F130"/>
  <c r="F108"/>
  <c r="D46"/>
  <c r="F98"/>
  <c r="F93"/>
  <c r="F89"/>
  <c r="F79"/>
  <c r="F135" l="1"/>
  <c r="D52"/>
  <c r="F125"/>
  <c r="F124"/>
  <c r="F119" l="1"/>
  <c r="G178"/>
  <c r="F182"/>
  <c r="F178"/>
  <c r="G186"/>
  <c r="G184"/>
  <c r="G180"/>
  <c r="G182" l="1"/>
  <c r="F177"/>
  <c r="G177" s="1"/>
  <c r="G176"/>
  <c r="F174"/>
  <c r="G174" s="1"/>
  <c r="G172"/>
  <c r="G170"/>
  <c r="G168" s="1"/>
  <c r="F168"/>
  <c r="D57" s="1"/>
  <c r="F161" l="1"/>
  <c r="F150"/>
  <c r="F141"/>
  <c r="D58"/>
  <c r="E59"/>
  <c r="G165"/>
  <c r="F159"/>
  <c r="D56" s="1"/>
  <c r="G158"/>
  <c r="G156"/>
  <c r="G155"/>
  <c r="G152"/>
  <c r="F148"/>
  <c r="D55" s="1"/>
  <c r="E55" s="1"/>
  <c r="G147"/>
  <c r="G145"/>
  <c r="G143"/>
  <c r="D69"/>
  <c r="E57"/>
  <c r="F163" l="1"/>
  <c r="E56"/>
  <c r="G163"/>
  <c r="G159"/>
  <c r="G161"/>
  <c r="F153"/>
  <c r="G153" s="1"/>
  <c r="F139"/>
  <c r="G148"/>
  <c r="G150"/>
  <c r="G141"/>
  <c r="G138"/>
  <c r="G136"/>
  <c r="G135"/>
  <c r="G133"/>
  <c r="G132"/>
  <c r="G130"/>
  <c r="G128" s="1"/>
  <c r="F128"/>
  <c r="D53" s="1"/>
  <c r="G127"/>
  <c r="G125"/>
  <c r="G124"/>
  <c r="G122"/>
  <c r="G121"/>
  <c r="G119"/>
  <c r="G117" s="1"/>
  <c r="F117"/>
  <c r="G114"/>
  <c r="G110"/>
  <c r="F112"/>
  <c r="G112" s="1"/>
  <c r="G100"/>
  <c r="F104"/>
  <c r="G104" s="1"/>
  <c r="G95"/>
  <c r="G93"/>
  <c r="G91"/>
  <c r="G89"/>
  <c r="G84"/>
  <c r="F82"/>
  <c r="F86" s="1"/>
  <c r="G86" s="1"/>
  <c r="G80"/>
  <c r="G79"/>
  <c r="F77"/>
  <c r="G77" s="1"/>
  <c r="D70"/>
  <c r="E69"/>
  <c r="E70" s="1"/>
  <c r="E46"/>
  <c r="D45" i="4"/>
  <c r="D44"/>
  <c r="E46"/>
  <c r="F70"/>
  <c r="G89"/>
  <c r="G87"/>
  <c r="G85"/>
  <c r="G83"/>
  <c r="F102"/>
  <c r="F92"/>
  <c r="G152"/>
  <c r="G150"/>
  <c r="G149"/>
  <c r="F147"/>
  <c r="G147"/>
  <c r="G146"/>
  <c r="G144"/>
  <c r="G142"/>
  <c r="F142"/>
  <c r="D54"/>
  <c r="E54"/>
  <c r="F131"/>
  <c r="G141"/>
  <c r="G139"/>
  <c r="G138"/>
  <c r="G135"/>
  <c r="G133"/>
  <c r="G131"/>
  <c r="F136"/>
  <c r="G136"/>
  <c r="F113"/>
  <c r="F115"/>
  <c r="G115"/>
  <c r="G108"/>
  <c r="G104"/>
  <c r="G102"/>
  <c r="F100"/>
  <c r="G100"/>
  <c r="F106"/>
  <c r="G106"/>
  <c r="F76"/>
  <c r="F71"/>
  <c r="E45"/>
  <c r="F120"/>
  <c r="D53"/>
  <c r="E53"/>
  <c r="F125"/>
  <c r="G125"/>
  <c r="G130"/>
  <c r="G128"/>
  <c r="G127"/>
  <c r="G124"/>
  <c r="G122"/>
  <c r="G117"/>
  <c r="G94"/>
  <c r="G76"/>
  <c r="G74"/>
  <c r="G73"/>
  <c r="F96"/>
  <c r="G96"/>
  <c r="F80"/>
  <c r="G80"/>
  <c r="G78"/>
  <c r="D55"/>
  <c r="D56" s="1"/>
  <c r="E56" s="1"/>
  <c r="F90"/>
  <c r="G70"/>
  <c r="G90"/>
  <c r="G92"/>
  <c r="G71"/>
  <c r="F98"/>
  <c r="G98"/>
  <c r="F111"/>
  <c r="D52"/>
  <c r="E52"/>
  <c r="G111"/>
  <c r="G113"/>
  <c r="F110"/>
  <c r="G110"/>
  <c r="D49"/>
  <c r="D48"/>
  <c r="E48"/>
  <c r="E63"/>
  <c r="E64"/>
  <c r="D64"/>
  <c r="G120"/>
  <c r="E49"/>
  <c r="D47"/>
  <c r="E47"/>
  <c r="E44"/>
  <c r="F116" i="5" l="1"/>
  <c r="D51" i="4"/>
  <c r="E55"/>
  <c r="E51" s="1"/>
  <c r="D51" i="5"/>
  <c r="G139"/>
  <c r="D54"/>
  <c r="E54" s="1"/>
  <c r="D45"/>
  <c r="E45" s="1"/>
  <c r="F96"/>
  <c r="F106"/>
  <c r="E53"/>
  <c r="G82"/>
  <c r="G108"/>
  <c r="G98"/>
  <c r="F102"/>
  <c r="G102" s="1"/>
  <c r="E52" l="1"/>
  <c r="G116"/>
  <c r="G96"/>
  <c r="D47"/>
  <c r="F76"/>
  <c r="G76" s="1"/>
  <c r="G106"/>
  <c r="D49"/>
  <c r="E47" l="1"/>
  <c r="D44"/>
  <c r="E44" s="1"/>
  <c r="E49"/>
  <c r="D48"/>
  <c r="E51" l="1"/>
  <c r="D60"/>
  <c r="E48"/>
  <c r="E60" l="1"/>
  <c r="E58"/>
</calcChain>
</file>

<file path=xl/sharedStrings.xml><?xml version="1.0" encoding="utf-8"?>
<sst xmlns="http://schemas.openxmlformats.org/spreadsheetml/2006/main" count="697" uniqueCount="224">
  <si>
    <t>ЗАТВЕРДЖЕНО</t>
  </si>
  <si>
    <t>(найменування головного розпорядника коштів місцевого бюджету)</t>
  </si>
  <si>
    <t>Паспорт</t>
  </si>
  <si>
    <t>1.</t>
  </si>
  <si>
    <t>2.</t>
  </si>
  <si>
    <t>3.</t>
  </si>
  <si>
    <t>(КФКВК)</t>
  </si>
  <si>
    <t>4.</t>
  </si>
  <si>
    <t>5.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</si>
  <si>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</si>
  <si>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</si>
  <si>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</si>
  <si>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</si>
  <si>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</si>
  <si>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</si>
  <si>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</si>
  <si>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</si>
  <si>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</si>
  <si>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</si>
  <si>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</si>
  <si>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</si>
  <si>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</si>
  <si>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</si>
  <si>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</si>
  <si>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</si>
  <si>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</si>
  <si>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</si>
  <si>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</si>
  <si>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</si>
  <si>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</si>
  <si>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</si>
  <si>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</si>
  <si>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</si>
  <si>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</si>
  <si>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</si>
  <si>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</si>
  <si>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</si>
  <si>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Затверджено у паспорті бюджетної програми</t>
  </si>
  <si>
    <t>Відхилення</t>
  </si>
  <si>
    <t>загальний фонд</t>
  </si>
  <si>
    <t>спеціальний фонд</t>
  </si>
  <si>
    <t>усього</t>
  </si>
  <si>
    <t>Показники</t>
  </si>
  <si>
    <t>Аналіз стану виконання результативних показників</t>
  </si>
  <si>
    <t>N
з/п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</si>
  <si>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</si>
  <si>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</si>
  <si>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</si>
  <si>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Завдання бюджетної програми</t>
  </si>
  <si>
    <t>гривень</t>
  </si>
  <si>
    <t>11.</t>
  </si>
  <si>
    <t>Дата погодження</t>
  </si>
  <si>
    <t>М. П.</t>
  </si>
  <si>
    <t>(ініціали/ініціал, прізвище)</t>
  </si>
  <si>
    <t>про виконання паспорта бюджетної програми місцевого бюджету на _____ рік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</si>
  <si>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</si>
  <si>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</si>
  <si>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</si>
  <si>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</si>
  <si>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</si>
  <si>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</si>
  <si>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</si>
  <si>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</si>
  <si>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</si>
  <si>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</si>
  <si>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</si>
  <si>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</si>
  <si>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10. Узагальнений висновок про виконання бюджетної програми.</t>
  </si>
  <si>
    <t>____________</t>
  </si>
  <si>
    <t>* Зазначаються всі напрями використання бюджетних коштів, затверджені у паспорті бюджетної програми.</t>
  </si>
  <si>
    <t>Керівник самостійного структурного підрозділу з фінансово-економічних питань - головного розпорядника бюджетних коштів</t>
  </si>
  <si>
    <t>Керівник установи - головного розпорядника бюджетних коштів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</si>
  <si>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</si>
  <si>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</si>
  <si>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</si>
  <si>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</si>
  <si>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</si>
  <si>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</si>
  <si>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</si>
  <si>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</si>
  <si>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</si>
  <si>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</si>
  <si>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</si>
  <si>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</si>
  <si>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0511</t>
  </si>
  <si>
    <t>Охорона та раціональне використання природних ресурсів</t>
  </si>
  <si>
    <t>Управління комунального господарства Коломийської міської ради</t>
  </si>
  <si>
    <t>раціональне використання і відтворення природних ресурсів</t>
  </si>
  <si>
    <t>Покращення екологічної ситуації та естетичного вигляду міста</t>
  </si>
  <si>
    <t>Мета бюджетної програми:</t>
  </si>
  <si>
    <t>– охорона навколишнього середовища</t>
  </si>
  <si>
    <t>– недопущення забруднення стічними госпфекальними стоками водойм, водовідвідних канав</t>
  </si>
  <si>
    <t>Охорона навколишнього середовища</t>
  </si>
  <si>
    <t>1.Провести очищення русел річок</t>
  </si>
  <si>
    <t>2.Посадка саджанців декоративних дерев</t>
  </si>
  <si>
    <t>Недопущення забруднення стічними госпфекальними стоками водойм, водовідвідних канав</t>
  </si>
  <si>
    <t>1.Провести будівництво каналізаційних мереж</t>
  </si>
  <si>
    <t xml:space="preserve"> </t>
  </si>
  <si>
    <t>Обсяг видатків на проведення очищення русел річок</t>
  </si>
  <si>
    <t>Загальна протяжність русел річок</t>
  </si>
  <si>
    <t>м.п.</t>
  </si>
  <si>
    <t>Інвентаризація об’єктів</t>
  </si>
  <si>
    <t xml:space="preserve">Кількість русел річок, які плануються очистити </t>
  </si>
  <si>
    <t>План робіт</t>
  </si>
  <si>
    <t>Середня вартість очистки 1 м.п. русла</t>
  </si>
  <si>
    <t>грн.</t>
  </si>
  <si>
    <t>розрахунок</t>
  </si>
  <si>
    <t>відсоток очищення русел від  загальної протяжності</t>
  </si>
  <si>
    <t>%</t>
  </si>
  <si>
    <t xml:space="preserve">Обсяг видатків </t>
  </si>
  <si>
    <t>Кількість саджанців, які планується посадити</t>
  </si>
  <si>
    <t>шт.</t>
  </si>
  <si>
    <t>Середня вартість посадки 1 саджанця декоративних дерев</t>
  </si>
  <si>
    <t>збільшення вартості зелених насаджень</t>
  </si>
  <si>
    <t>грн</t>
  </si>
  <si>
    <t>од.</t>
  </si>
  <si>
    <t>план робіт</t>
  </si>
  <si>
    <t>м</t>
  </si>
  <si>
    <t>відсоток  виконання завдання</t>
  </si>
  <si>
    <t xml:space="preserve">Протяжність каналізації, яку планується побудувати </t>
  </si>
  <si>
    <t xml:space="preserve">середня вартість виготовлення 1 проектно-кошторисної документації для будівництва каналізаційної мережі </t>
  </si>
  <si>
    <t xml:space="preserve">середня вартість будівництва 1 м.п. каналізаційної мережі </t>
  </si>
  <si>
    <t xml:space="preserve">відсоток  виконання завдання </t>
  </si>
  <si>
    <t xml:space="preserve">Обсяг видатків  </t>
  </si>
  <si>
    <t>захист життя і здоров'я населення від негативного впливу, зумовленого забрудненням навколишнього природного середовища</t>
  </si>
  <si>
    <t>план видатків</t>
  </si>
  <si>
    <r>
      <t>Підстави для виконання бюджетної програми: __</t>
    </r>
    <r>
      <rPr>
        <u/>
        <sz val="12"/>
        <color indexed="8"/>
        <rFont val="Times New Roman"/>
        <family val="1"/>
        <charset val="204"/>
      </rPr>
      <t>__Конституція України, Бюджетний кодекс України, Закон України «Про місцеве самоврядування в Україні», Закон України "Про охорону навколишнього природного середовища", Наказ Міністерства фінансів України від  26.08.2014 №836 «Про деякі питання запровадження програмно-цільового методу складання та виконання місцевих бюджетів» (зі змінами), Наказ Міністерства фінансів</t>
    </r>
  </si>
  <si>
    <t xml:space="preserve">середня вартість нового будівництва 1 м.п. каналізаційної мережі </t>
  </si>
  <si>
    <t>Начальник фінансового управління</t>
  </si>
  <si>
    <r>
      <t>бюджетної програми місцевого бюджету на _</t>
    </r>
    <r>
      <rPr>
        <b/>
        <u/>
        <sz val="12"/>
        <color indexed="8"/>
        <rFont val="Times New Roman"/>
        <family val="1"/>
        <charset val="204"/>
      </rPr>
      <t>2021</t>
    </r>
    <r>
      <rPr>
        <b/>
        <sz val="12"/>
        <color indexed="8"/>
        <rFont val="Times New Roman"/>
        <family val="1"/>
        <charset val="204"/>
      </rPr>
      <t xml:space="preserve"> рік</t>
    </r>
  </si>
  <si>
    <t>"Охорона навколишнього природного середовища на 2021-2025 роки"</t>
  </si>
  <si>
    <t>Раціональне поводження з побутовими з відходами</t>
  </si>
  <si>
    <t>2.1.Встановити урни</t>
  </si>
  <si>
    <t>Обсяг видатків на встановлення урн</t>
  </si>
  <si>
    <t xml:space="preserve">Кількість урн, які планується встановити </t>
  </si>
  <si>
    <t>середня вартість встановлення 1 урни</t>
  </si>
  <si>
    <t>1.1. Нове будівництво каналізаційної мережі по вул. Бетховена та вул. Соборній  в м.Коломиї(в т. ч. виготовлення проектно – кошторисної документації)</t>
  </si>
  <si>
    <r>
      <t>1.1.</t>
    </r>
    <r>
      <rPr>
        <b/>
        <sz val="11"/>
        <color indexed="8"/>
        <rFont val="Times New Roman"/>
        <family val="1"/>
        <charset val="204"/>
      </rPr>
      <t>Нове будівництво каналізаційної мережі по вул. Бетховена та вул. Соборній  в м.Коломиї(в т. ч. виготовлення проектно – кошторисної документації)</t>
    </r>
  </si>
  <si>
    <t>рішення міської ради від 24.12.2020 року № 125-4/2020</t>
  </si>
  <si>
    <t>1.2.Нове будівництво каналізаційної мережі по вул.Левицького в м. Коломиї</t>
  </si>
  <si>
    <t xml:space="preserve">Кількість проектно-кошторисної документації, яку планується виготовити для проведення будівництва каналізаційної мережі </t>
  </si>
  <si>
    <t>1.3.Нове будівництво каналізаційної мережі по вул.Николишина в м. Коломиї</t>
  </si>
  <si>
    <t>1.4. Нове будівництво каналізаційної мережі по вул.Войнаровського в м. Коломиї</t>
  </si>
  <si>
    <t>Ганна БАКАЙ</t>
  </si>
  <si>
    <t>– раціональне поводження з побутовими відходами</t>
  </si>
  <si>
    <t>Наказ</t>
  </si>
  <si>
    <r>
      <t>___</t>
    </r>
    <r>
      <rPr>
        <u/>
        <sz val="12"/>
        <color indexed="8"/>
        <rFont val="Times New Roman"/>
        <family val="1"/>
        <charset val="204"/>
      </rPr>
      <t>від ______________р.</t>
    </r>
    <r>
      <rPr>
        <sz val="12"/>
        <color indexed="8"/>
        <rFont val="Times New Roman"/>
        <family val="1"/>
        <charset val="204"/>
      </rPr>
      <t>___</t>
    </r>
    <r>
      <rPr>
        <sz val="12"/>
        <color indexed="8"/>
        <rFont val="Times New Roman"/>
        <family val="1"/>
        <charset val="204"/>
      </rPr>
      <t>_ N __</t>
    </r>
    <r>
      <rPr>
        <sz val="12"/>
        <color indexed="8"/>
        <rFont val="Times New Roman"/>
        <family val="1"/>
        <charset val="204"/>
      </rPr>
      <t>______</t>
    </r>
  </si>
  <si>
    <t>1.1.Провести очищення русел річок</t>
  </si>
  <si>
    <t>1.2.Проведення берегоукріплення р.Чорний потік біля будинку №94 по вул.Мазепи</t>
  </si>
  <si>
    <t>обсяг видатків на проведення берегоукріплення р.Чорний потік біля будинку №94 по вул.Мазепи</t>
  </si>
  <si>
    <t>кількість заходів з проведення берегоукріплення р.Чорний потік біля будинку №94 по вул.Мазепи</t>
  </si>
  <si>
    <t>середня вартість проведення 1 заходу по берегоукріпленню р.Чорний потік біля будинку №94 по вул.Мазепи</t>
  </si>
  <si>
    <t xml:space="preserve">відсоток виконання завдання </t>
  </si>
  <si>
    <t>Кошторис</t>
  </si>
  <si>
    <r>
      <t xml:space="preserve">Обсяг бюджетних призначень / бюджетних асигнувань - </t>
    </r>
    <r>
      <rPr>
        <b/>
        <u/>
        <sz val="12"/>
        <color indexed="8"/>
        <rFont val="Times New Roman"/>
        <family val="1"/>
        <charset val="204"/>
      </rPr>
      <t xml:space="preserve">2 462 899,09 </t>
    </r>
    <r>
      <rPr>
        <sz val="12"/>
        <color indexed="8"/>
        <rFont val="Times New Roman"/>
        <family val="1"/>
        <charset val="204"/>
      </rPr>
      <t xml:space="preserve">гривень, у тому числі загального фонду - _________ гривень та спеціального фонду - </t>
    </r>
    <r>
      <rPr>
        <b/>
        <u/>
        <sz val="12"/>
        <color indexed="8"/>
        <rFont val="Times New Roman"/>
        <family val="1"/>
        <charset val="204"/>
      </rPr>
      <t xml:space="preserve">2 462 899,09 </t>
    </r>
    <r>
      <rPr>
        <sz val="12"/>
        <color indexed="8"/>
        <rFont val="Times New Roman"/>
        <family val="1"/>
        <charset val="204"/>
      </rPr>
      <t xml:space="preserve"> гривень.</t>
    </r>
  </si>
  <si>
    <t>Віктор ВОЛОШЕНЮК</t>
  </si>
  <si>
    <t>Заступник начальника - головний інженер, начальник відділу реалізації інвестиційних проектів управління комунального господарства</t>
  </si>
  <si>
    <t>України від 26.08.2014 № 836 «Правила складання паспортів бюджетних програм місцевих бюджетів та звітів про їх виконання» (зі змінами, внесеними наказом Міністерством фінансів України 15.11.2018 року №908), Наказ Міністерства фінансів України від 20.09.2017 №793 «Про затверджених складових програмної класифікації видатків та кредитування місцевих бюджетів»,  рішення міської ради  від 08.10.2020р.  № 4980-69/2020 "Про затвердження програми охорони навколишнього природного середовища Коломийської ОТГ на 2021-2025 роки", рішення міської ради від 24.12.2020 року № 125-4/2020-4 «Про бюджет Коломийської міської територіальної громади на 2021 рік (09530000000) »; рішення міської ради від 22.02.2021 року №314-9/2021 "Про уточнення бюджету Коломийської міської територіальної громади на 2021 рік (09530000000)", наказу управління комунального господарства від 24.02.2021 року №4 "Про внесення змін до паспорту бюджетної програми на 2021 рік"</t>
  </si>
  <si>
    <t>1.3. Посадка саджанців декоративних дерев</t>
  </si>
  <si>
    <t>2.Проведення берегоукріплення р.Чорний потік біля будинку №94 по вул.Мазепи</t>
  </si>
  <si>
    <t>09530000000</t>
  </si>
  <si>
    <t>обсяг видатків на проведення нового будівництва каналізаційної мережі по вул.Довбуша в м.Коломия(за рахунок субвенції з обласного бюджету)</t>
  </si>
  <si>
    <t>Протяжність каналізації, яку планується побудувати по вул.Довбуша в м.Коломия</t>
  </si>
  <si>
    <t>середня вартість будівництва 1 м.п. каналізаційної мережі по вул Довбуша в м. Коломия</t>
  </si>
  <si>
    <t>відсоток  виконання завдання з нового будівництва каналізаційної мережі по вул Довбуша в м. Коломия</t>
  </si>
  <si>
    <t>3.Посадка саджанців декоративних дерев</t>
  </si>
  <si>
    <r>
      <t>Підстави для виконання бюджетної програми: __</t>
    </r>
    <r>
      <rPr>
        <u/>
        <sz val="12"/>
        <color indexed="8"/>
        <rFont val="Times New Roman"/>
        <family val="1"/>
        <charset val="204"/>
      </rPr>
      <t>__</t>
    </r>
    <r>
      <rPr>
        <u/>
        <sz val="11"/>
        <color indexed="8"/>
        <rFont val="Times New Roman"/>
        <family val="1"/>
        <charset val="204"/>
      </rPr>
      <t>Конституція України, Бюджетний кодекс України, Закон України «Про місцеве самоврядування в Україні», Закон України "Про охорону навколишнього природного середовища", Наказ Міністерства фінансів України від  26.08.2014 №836 «Про деякі питання запровадження програмно-цільового методу складання та виконання місцевих бюджетів» (зі змінами), Наказ Міністерства фінансів України від 26.08.2016 №836</t>
    </r>
  </si>
  <si>
    <t>Обсяг видатків на посадку саджанців декоративних дерев</t>
  </si>
  <si>
    <t>відсоток  виконання завдання по встановленні урн</t>
  </si>
  <si>
    <t>середня вартість нового будівництва 1 м.п. каналізаційної мережі по вул.Соборній та вул.Бетховена</t>
  </si>
  <si>
    <t>відсоток  виконання завдання по новому будівництві каналізаційної мережі по вул.Бетховена та вул.Соборній в м.Коломиї</t>
  </si>
  <si>
    <t>Обсяг видатків на проведення нового будівництва каналізаційної мережі по вул.Бетховена та вул.Соборній в м.Коломиї (за рахунок субвенції з обласного бюджету)</t>
  </si>
  <si>
    <t>Обсяг видатків  на проведення нового будівництва каналізаційної мережі по вул.Николишина в м.Коломиї</t>
  </si>
  <si>
    <t>Обсяг видатків  на проведення нового будівництва каналізаційної мережі по вул.Войнаровського в м.Коломиї</t>
  </si>
  <si>
    <t>Обсяг видатків на проведення нового будівництва каналізаційної мережі по вул.Левицького в м.Коломиї (за рахунок субвенції з обласного бюджету)</t>
  </si>
  <si>
    <t>Протяжність каналізації, яку планується побудувати по вул.Левицького</t>
  </si>
  <si>
    <t>Кількість проектно-кошторисної документації, яку планується виготовити для проведення будівництва каналізаційної мережі по вул.Николишина</t>
  </si>
  <si>
    <t>Протяжність каналізації, яку планується побудувати  по вул.Николишина</t>
  </si>
  <si>
    <t>середня вартість виготовлення 1 проектно-кошторисної документації для будівництва каналізаційної мережі по вул.Николишина</t>
  </si>
  <si>
    <t>середня вартість будівництва 1 м.п. каналізаційної мережі  по вул.Николишина</t>
  </si>
  <si>
    <t>відсоток  виконання завдання по новому будівництві каналізаційної мережі по вул.Николишина в м.Коломиї</t>
  </si>
  <si>
    <t>відсоток  виконання завдання по новому будівництві каналізаційної мережі по вул. Левицького в м.Коломиї</t>
  </si>
  <si>
    <t>Кількість проектно-кошторисної документації, яку планується виготовити для проведення будівництва каналізаційної мережі по вул.Войнаровського</t>
  </si>
  <si>
    <t>Протяжність каналізації, яку планується побудувати по вул.Войнаровського</t>
  </si>
  <si>
    <t>середня вартість виготовлення 1 проектно-кошторисної документації для будівництва каналізаційної мережі по вул.Войнаровського</t>
  </si>
  <si>
    <t>середня вартість будівництва 1 м.п. каналізаційної мережі по вул.Войнаровського</t>
  </si>
  <si>
    <t>відсоток  виконання завдання по новому будівництві каналізаційної мережі по вул.Войнаровського в м.Коломиї</t>
  </si>
  <si>
    <t>Кількість проектно-кошторисної документації, яку планується виготовити для проведення будівництва каналізаційної мережі по вул.Левицького</t>
  </si>
  <si>
    <t>середня вартість виготовлення 1 проектно-кошторисної документації для будівництва каналізаційної мережі по вул.Левицького</t>
  </si>
  <si>
    <t>середня вартість будівництва 1 м.п. каналізаційної мережі по вул Левицького в м.Коломия</t>
  </si>
  <si>
    <t>Протяжність каналізації, яку планується побудувати по вул.Соборній та вул.Бетховена</t>
  </si>
  <si>
    <t>Начальник управління комунального господарства</t>
  </si>
  <si>
    <t>Андрій РАДОВЕЦЬ</t>
  </si>
  <si>
    <t>1.1.Нове будівництво каналізаційної мережі по вул.Николишина в м. Коломиї</t>
  </si>
  <si>
    <t>1.2. Нове будівництво каналізаційної мережі по вул.Войнаровського в м. Коломиї</t>
  </si>
  <si>
    <t>1.3.Нове будівництво каналізаційної мережі по вул.Довбуша в м.Коломия (за рахунок субвенції з обласного бюджету) (за рахунок субвенції із обласного бюджету)</t>
  </si>
  <si>
    <t>1.4.Нове будівництво каналізаційної мережі по вул.Левицького в м. Коломиї (в тому числі виготовлення проектно-кошторисної документації) (за рахунок субвенції з обласного бюджету)</t>
  </si>
  <si>
    <t>1.3. Нове будівництво каналізаційної мережі по вул. Довбуша в м.Коломия (за рахунок субвенції із обласного бюджету)</t>
  </si>
  <si>
    <t>1.4. Нове будівництво каналізаційної мережі по вул. Левицького в м. Коломия ( в тому числі виготовлення проектно – кошторисної документації)  (за рахунок субвенції із обласного бюджету)</t>
  </si>
  <si>
    <t>1.5.  Нове будівництво каналізаційної мережі по вул. Бетховена та вул. Соборній  в м. Коломиї  (за рахунок субвенції із обласного бюджету)</t>
  </si>
  <si>
    <r>
      <t xml:space="preserve">Обсяг бюджетних призначень / бюджетних асигнувань - </t>
    </r>
    <r>
      <rPr>
        <b/>
        <u/>
        <sz val="12"/>
        <color rgb="FF000000"/>
        <rFont val="Times New Roman"/>
        <family val="1"/>
        <charset val="204"/>
      </rPr>
      <t>3 043 134</t>
    </r>
    <r>
      <rPr>
        <b/>
        <u/>
        <sz val="12"/>
        <color indexed="8"/>
        <rFont val="Times New Roman"/>
        <family val="1"/>
        <charset val="204"/>
      </rPr>
      <t xml:space="preserve">,09 </t>
    </r>
    <r>
      <rPr>
        <sz val="12"/>
        <color indexed="8"/>
        <rFont val="Times New Roman"/>
        <family val="1"/>
        <charset val="204"/>
      </rPr>
      <t xml:space="preserve">гривень, у тому числі загального фонду - _________ гривень та спеціального фонду - </t>
    </r>
    <r>
      <rPr>
        <b/>
        <u/>
        <sz val="12"/>
        <color indexed="8"/>
        <rFont val="Times New Roman"/>
        <family val="1"/>
        <charset val="204"/>
      </rPr>
      <t xml:space="preserve">3 043 134,09 </t>
    </r>
    <r>
      <rPr>
        <sz val="12"/>
        <color indexed="8"/>
        <rFont val="Times New Roman"/>
        <family val="1"/>
        <charset val="204"/>
      </rPr>
      <t xml:space="preserve"> гривень.</t>
    </r>
  </si>
  <si>
    <t>2.Провести реконструкцію каналізаційних мереж</t>
  </si>
  <si>
    <t xml:space="preserve">2.1.Реконструкція системи роздільної каналізації по вул. Довженка в м. Коломия (за рахунок субвенції із обласного бюджету) </t>
  </si>
  <si>
    <t>1.6. Нове будівництво каналізаційної мережі по вул. Спортивній та вул. Молодіжній у с. Королівка Коломийської територіальної громади (в тому числі виготовлення проектно – кошторисної документації)  (за рахунок субвенції із обласного бюджету)</t>
  </si>
  <si>
    <t>1.6.Нове будівництво каналізаційної мережі по вул. Спортивній та вул. Молодіжній у с. Королівка Коломийської територіальної громади (в тому числі виготовлення проектно – кошторисної документації) (за рахунок субвенції з обласного бюджету)</t>
  </si>
  <si>
    <t xml:space="preserve">Обсяг видатків  на проведення нового будівництва каналізаційної мережі по вул. Спортивній та вул. Молодіжній у с. Королівка Коломийської територіальної громади (в тому числі виготовлення проектно – кошторисної документації) </t>
  </si>
  <si>
    <t>Кількість проектно-кошторисної документації, яку планується виготовити для проведення будівництва каналізаційної мережі по вул. Спортивній та вул. Молодіжній у с. Королівка Коломийської територіальної громади</t>
  </si>
  <si>
    <t>середня вартість виготовлення 1 проектно-кошторисної документації для будівництва каналізаційної мережі по вул. Спортивній та вул. Молодіжній у с. Королівка</t>
  </si>
  <si>
    <t>відсоток  виконання завдання по новому будівництві каналізаційної мережі по вул. Спортивній та вул. Молодіжній у с. Королівка</t>
  </si>
  <si>
    <t>рішення міської ради від 22.07.2021 року №931-17/2021</t>
  </si>
  <si>
    <t xml:space="preserve">протяжність системи роздільної каналізації по вул.Довженка, на якій планується провести реконструкцію  </t>
  </si>
  <si>
    <t>Обсяг видатків на реконструкцію системи роздільної каналізації по вул.Довженка</t>
  </si>
  <si>
    <t>відсоток  виконання завдання по а реконструкції системи роздільної каналізації по вул.Довженка</t>
  </si>
  <si>
    <t>середня вартість проведення реконструкції 1 м.п. системи роздільої каналізації по вул.Довженка</t>
  </si>
  <si>
    <r>
      <t xml:space="preserve">1.5.  </t>
    </r>
    <r>
      <rPr>
        <b/>
        <sz val="9"/>
        <color indexed="8"/>
        <rFont val="Times New Roman"/>
        <family val="1"/>
        <charset val="204"/>
      </rPr>
      <t>Нове будівництво каналізаційної мережі по вул. Бетховена та вул. Соборній  в м.Коломиї  (за рахунок субвенції з обласного бюджету)</t>
    </r>
  </si>
  <si>
    <t xml:space="preserve">Заступник начальника   управління - начальник бюджетного відділу фінансового управління    </t>
  </si>
  <si>
    <t>Ольга ЦИГАНЧУК</t>
  </si>
  <si>
    <t>2.Проведення заходів для боротьби з шкідливою дією вод р.Чорний потік біля будинку №94 по вул.Мазепи (капітальний ремонт)</t>
  </si>
  <si>
    <t>обсяг видатків на проведення заходів для боротьби з шкідливою дією вод р.Чорний потік біля будинку №94 по вул.Мазепи</t>
  </si>
  <si>
    <t>кількість заходів з проведення боротьби з шкідливою дією вод р.Чорний потік, що планується провести біля будинку №94 по вул.Мазепи</t>
  </si>
  <si>
    <t>середня вартість проведення 1 заходу по боротьбі з шкідливою дією вод р.Чорний потік біля будинку №94 по вул.Мазепи</t>
  </si>
  <si>
    <t>відсоток виконання завдання по проведенні заходів для боротьби з шкідливою дією вод р.Чорний потік біля будинку №94 по вул.Мазепи</t>
  </si>
  <si>
    <t>1.2.Проведення заходів для боротьби з шкідливою дією вод р.Чорний потік біля будинку №94 по вул.Мазепи (капітальний ремонт)</t>
  </si>
  <si>
    <r>
      <t xml:space="preserve">«Правила складання паспортів бюджетних програм місцевих бюджетів та звітів про їх виконання» (зі змінами, внесеними наказом Міністерством фінансів України 15.11.2018 року №908), Наказ Міністерства фінансів України від 20.09.2017 №793 «Про затверджених складових програмної класифікації видатків та кредитування місцевих бюджетів»,  рішення міської ради  від 08.10.2020р.  № 4980-69/2020 "Про затвердження програми охорони навколишнього природного середовища Коломийської ОТГ на 2021-2025 роки", рішення міської ради від 24.12.2020 року № 125-4/2020-4 «Про бюджет Коломийської міської територіальної громади на 2021 рік (09530000000) »; рішення міської ради від 22.02.2021 року №314-9/2021 "Про уточнення бюджету Коломийської міської територіальної громади на 2021 рік (09530000000)"; розпорядження Івано – Франківської обласної державної адміністрації та обласної ради від 17.02.2021 року № 43/72-р «Про спрямування залишку коштів обласного фонду охорони навколишнього природного середовища» та Законом України «Про місцеве самоврядування в Україні»; наказу управління комунального господарства від 24.02.2021 року №4 "Про внесення змін до паспорту бюджетної програми на 2021 рік" рішення міської ради від 25.02.2021 року №411-10/2021 "Про фінансування  природоохоронних заходів з обласного фонду охорони навколишнього природного середовища бюджету Коломийської міської територіальної громади на 2021 рік (09530000000)";рішення міської ради від 25.03.2021 року   № 446-11/2021 "Про уточнення бюджету Коломийської міської територіальної громади на 2021 рік (09530000000)", рішення міської ради від 22.07.2021 року № 931 -17/2021  "Про уточнення бюджету Коломийської міської територіальної громади на 2021 рік (09530000000)", рішення міської ради від 18.11.2021 року № 1387 -22/2021  "Про уточнення бюджету Коломийської міської територіальної громади на 2021 рік (09530000000)"; </t>
    </r>
    <r>
      <rPr>
        <sz val="11"/>
        <rFont val="Times New Roman"/>
        <family val="1"/>
        <charset val="204"/>
      </rPr>
      <t>наказ управління комунального господарства від 07.12.2021 року №101-о "Про затвердження  плану видатків по КПКВК 3118311  "Охорона і раціональне використання природних ресурсів" у новій редакції</t>
    </r>
  </si>
</sst>
</file>

<file path=xl/styles.xml><?xml version="1.0" encoding="utf-8"?>
<styleSheet xmlns="http://schemas.openxmlformats.org/spreadsheetml/2006/main">
  <numFmts count="1">
    <numFmt numFmtId="164" formatCode="#,##0.0"/>
  </numFmts>
  <fonts count="30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.5"/>
      <color theme="1"/>
      <name val="Times New Roman"/>
      <family val="1"/>
      <charset val="204"/>
    </font>
    <font>
      <b/>
      <sz val="7.5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u/>
      <sz val="12"/>
      <color rgb="FF000000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19">
    <xf numFmtId="0" fontId="0" fillId="0" borderId="0" xfId="0"/>
    <xf numFmtId="0" fontId="8" fillId="0" borderId="0" xfId="0" applyFont="1"/>
    <xf numFmtId="0" fontId="9" fillId="0" borderId="0" xfId="0" applyFont="1"/>
    <xf numFmtId="0" fontId="10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1" fillId="0" borderId="0" xfId="0" applyFont="1"/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vertical="top"/>
    </xf>
    <xf numFmtId="0" fontId="12" fillId="0" borderId="0" xfId="0" applyFont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top" wrapText="1"/>
    </xf>
    <xf numFmtId="0" fontId="8" fillId="0" borderId="0" xfId="0" applyFont="1" applyAlignment="1">
      <alignment vertical="center" wrapText="1"/>
    </xf>
    <xf numFmtId="0" fontId="13" fillId="0" borderId="3" xfId="0" applyFont="1" applyBorder="1" applyAlignment="1">
      <alignment vertical="top" wrapText="1"/>
    </xf>
    <xf numFmtId="0" fontId="13" fillId="0" borderId="3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top"/>
    </xf>
    <xf numFmtId="0" fontId="14" fillId="0" borderId="2" xfId="0" applyFont="1" applyBorder="1" applyAlignment="1">
      <alignment horizontal="center" vertical="top" wrapText="1"/>
    </xf>
    <xf numFmtId="0" fontId="10" fillId="0" borderId="0" xfId="0" applyFont="1" applyAlignment="1">
      <alignment vertical="center" wrapText="1"/>
    </xf>
    <xf numFmtId="0" fontId="15" fillId="0" borderId="0" xfId="0" applyFont="1"/>
    <xf numFmtId="3" fontId="8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9" fillId="2" borderId="0" xfId="0" applyFont="1" applyFill="1"/>
    <xf numFmtId="0" fontId="8" fillId="2" borderId="0" xfId="0" applyFont="1" applyFill="1" applyAlignment="1">
      <alignment vertical="center" wrapText="1"/>
    </xf>
    <xf numFmtId="0" fontId="14" fillId="2" borderId="2" xfId="0" applyFont="1" applyFill="1" applyBorder="1" applyAlignment="1">
      <alignment vertical="center" wrapText="1"/>
    </xf>
    <xf numFmtId="0" fontId="14" fillId="2" borderId="2" xfId="0" applyFont="1" applyFill="1" applyBorder="1" applyAlignment="1">
      <alignment vertical="top" wrapText="1"/>
    </xf>
    <xf numFmtId="0" fontId="14" fillId="2" borderId="0" xfId="0" applyFont="1" applyFill="1" applyBorder="1" applyAlignment="1">
      <alignment wrapText="1"/>
    </xf>
    <xf numFmtId="0" fontId="14" fillId="2" borderId="2" xfId="0" applyFont="1" applyFill="1" applyBorder="1" applyAlignment="1">
      <alignment horizontal="center" wrapText="1"/>
    </xf>
    <xf numFmtId="49" fontId="14" fillId="2" borderId="2" xfId="0" applyNumberFormat="1" applyFont="1" applyFill="1" applyBorder="1" applyAlignment="1">
      <alignment horizontal="center" wrapText="1"/>
    </xf>
    <xf numFmtId="0" fontId="13" fillId="2" borderId="0" xfId="0" applyFont="1" applyFill="1" applyBorder="1" applyAlignment="1">
      <alignment horizontal="center" vertical="top" wrapText="1"/>
    </xf>
    <xf numFmtId="0" fontId="13" fillId="2" borderId="3" xfId="0" applyFont="1" applyFill="1" applyBorder="1" applyAlignment="1">
      <alignment horizontal="center" vertical="top" wrapText="1"/>
    </xf>
    <xf numFmtId="0" fontId="13" fillId="2" borderId="3" xfId="0" applyFont="1" applyFill="1" applyBorder="1" applyAlignment="1">
      <alignment vertical="top" wrapText="1"/>
    </xf>
    <xf numFmtId="0" fontId="8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top" wrapText="1"/>
    </xf>
    <xf numFmtId="0" fontId="8" fillId="2" borderId="0" xfId="0" applyFont="1" applyFill="1"/>
    <xf numFmtId="0" fontId="8" fillId="2" borderId="1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 wrapText="1"/>
    </xf>
    <xf numFmtId="0" fontId="8" fillId="2" borderId="0" xfId="0" applyFont="1" applyFill="1" applyAlignment="1">
      <alignment horizontal="left" vertical="center" wrapText="1"/>
    </xf>
    <xf numFmtId="0" fontId="8" fillId="2" borderId="0" xfId="0" applyFont="1" applyFill="1" applyAlignment="1">
      <alignment horizontal="left" vertical="center"/>
    </xf>
    <xf numFmtId="0" fontId="9" fillId="2" borderId="0" xfId="0" applyFont="1" applyFill="1" applyAlignment="1">
      <alignment horizontal="right"/>
    </xf>
    <xf numFmtId="0" fontId="16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vertical="center" wrapText="1"/>
    </xf>
    <xf numFmtId="4" fontId="12" fillId="2" borderId="1" xfId="0" applyNumberFormat="1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wrapText="1"/>
    </xf>
    <xf numFmtId="3" fontId="8" fillId="2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3" fontId="12" fillId="2" borderId="1" xfId="0" applyNumberFormat="1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vertical="center" wrapText="1"/>
    </xf>
    <xf numFmtId="0" fontId="17" fillId="2" borderId="1" xfId="0" applyFont="1" applyFill="1" applyBorder="1" applyAlignment="1">
      <alignment vertical="center" wrapText="1"/>
    </xf>
    <xf numFmtId="0" fontId="8" fillId="2" borderId="0" xfId="0" applyFont="1" applyFill="1" applyAlignment="1">
      <alignment horizontal="right" vertical="center" wrapText="1"/>
    </xf>
    <xf numFmtId="0" fontId="16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4" fontId="8" fillId="2" borderId="1" xfId="0" applyNumberFormat="1" applyFont="1" applyFill="1" applyBorder="1" applyAlignment="1">
      <alignment vertical="center" wrapText="1"/>
    </xf>
    <xf numFmtId="0" fontId="12" fillId="2" borderId="1" xfId="0" applyFont="1" applyFill="1" applyBorder="1" applyAlignment="1">
      <alignment vertical="center" wrapText="1"/>
    </xf>
    <xf numFmtId="4" fontId="12" fillId="2" borderId="1" xfId="0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shrinkToFit="1"/>
    </xf>
    <xf numFmtId="0" fontId="1" fillId="2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left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vertical="center" wrapText="1"/>
    </xf>
    <xf numFmtId="0" fontId="9" fillId="2" borderId="0" xfId="0" applyFont="1" applyFill="1" applyBorder="1" applyAlignment="1"/>
    <xf numFmtId="0" fontId="10" fillId="2" borderId="0" xfId="0" applyFont="1" applyFill="1" applyAlignment="1">
      <alignment horizontal="center" vertical="top" wrapText="1"/>
    </xf>
    <xf numFmtId="0" fontId="20" fillId="2" borderId="0" xfId="0" applyFont="1" applyFill="1" applyAlignment="1">
      <alignment vertical="center"/>
    </xf>
    <xf numFmtId="0" fontId="20" fillId="2" borderId="0" xfId="0" applyFont="1" applyFill="1"/>
    <xf numFmtId="0" fontId="14" fillId="0" borderId="0" xfId="0" applyFont="1"/>
    <xf numFmtId="0" fontId="14" fillId="0" borderId="1" xfId="0" applyFont="1" applyBorder="1"/>
    <xf numFmtId="0" fontId="9" fillId="0" borderId="1" xfId="0" applyFont="1" applyBorder="1"/>
    <xf numFmtId="0" fontId="8" fillId="2" borderId="4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wrapText="1"/>
    </xf>
    <xf numFmtId="0" fontId="9" fillId="2" borderId="5" xfId="0" applyFont="1" applyFill="1" applyBorder="1" applyAlignment="1">
      <alignment horizontal="left" vertical="center"/>
    </xf>
    <xf numFmtId="49" fontId="14" fillId="2" borderId="4" xfId="0" applyNumberFormat="1" applyFont="1" applyFill="1" applyBorder="1" applyAlignment="1">
      <alignment vertical="center" wrapText="1"/>
    </xf>
    <xf numFmtId="49" fontId="19" fillId="2" borderId="1" xfId="0" applyNumberFormat="1" applyFont="1" applyFill="1" applyBorder="1" applyAlignment="1">
      <alignment vertical="center" wrapText="1"/>
    </xf>
    <xf numFmtId="0" fontId="9" fillId="2" borderId="0" xfId="0" applyFont="1" applyFill="1" applyAlignment="1">
      <alignment vertical="top"/>
    </xf>
    <xf numFmtId="0" fontId="14" fillId="2" borderId="1" xfId="0" applyFont="1" applyFill="1" applyBorder="1" applyAlignment="1">
      <alignment horizontal="left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4" fontId="8" fillId="3" borderId="1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left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4" fontId="12" fillId="3" borderId="1" xfId="0" applyNumberFormat="1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vertical="center" wrapText="1"/>
    </xf>
    <xf numFmtId="49" fontId="14" fillId="0" borderId="2" xfId="0" applyNumberFormat="1" applyFont="1" applyBorder="1" applyAlignment="1">
      <alignment horizontal="center" wrapText="1"/>
    </xf>
    <xf numFmtId="0" fontId="8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top"/>
    </xf>
    <xf numFmtId="2" fontId="1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3" fontId="1" fillId="2" borderId="0" xfId="0" applyNumberFormat="1" applyFont="1" applyFill="1" applyBorder="1" applyAlignment="1">
      <alignment horizontal="center" vertical="center" wrapText="1"/>
    </xf>
    <xf numFmtId="3" fontId="8" fillId="2" borderId="0" xfId="0" applyNumberFormat="1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4" fontId="12" fillId="2" borderId="0" xfId="0" applyNumberFormat="1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top" wrapText="1"/>
    </xf>
    <xf numFmtId="3" fontId="9" fillId="2" borderId="0" xfId="0" applyNumberFormat="1" applyFont="1" applyFill="1"/>
    <xf numFmtId="164" fontId="1" fillId="2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left" vertical="center" wrapText="1"/>
    </xf>
    <xf numFmtId="4" fontId="9" fillId="0" borderId="0" xfId="0" applyNumberFormat="1" applyFont="1"/>
    <xf numFmtId="0" fontId="26" fillId="2" borderId="1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left" vertical="center"/>
    </xf>
    <xf numFmtId="0" fontId="27" fillId="2" borderId="1" xfId="0" applyFont="1" applyFill="1" applyBorder="1" applyAlignment="1">
      <alignment horizontal="left" vertical="center" wrapText="1"/>
    </xf>
    <xf numFmtId="0" fontId="22" fillId="2" borderId="1" xfId="0" applyFont="1" applyFill="1" applyBorder="1" applyAlignment="1">
      <alignment horizontal="left" vertical="center" wrapText="1"/>
    </xf>
    <xf numFmtId="0" fontId="22" fillId="2" borderId="1" xfId="0" applyFont="1" applyFill="1" applyBorder="1" applyAlignment="1">
      <alignment horizontal="left" vertical="center"/>
    </xf>
    <xf numFmtId="0" fontId="22" fillId="2" borderId="1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22" fillId="2" borderId="1" xfId="0" applyFont="1" applyFill="1" applyBorder="1" applyAlignment="1">
      <alignment horizontal="left" vertical="center" shrinkToFit="1"/>
    </xf>
    <xf numFmtId="0" fontId="25" fillId="2" borderId="0" xfId="0" applyFont="1" applyFill="1"/>
    <xf numFmtId="0" fontId="25" fillId="2" borderId="1" xfId="0" applyFont="1" applyFill="1" applyBorder="1"/>
    <xf numFmtId="0" fontId="22" fillId="2" borderId="1" xfId="0" applyFont="1" applyFill="1" applyBorder="1"/>
    <xf numFmtId="0" fontId="25" fillId="2" borderId="1" xfId="0" applyFont="1" applyFill="1" applyBorder="1" applyAlignment="1">
      <alignment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left" vertical="center" wrapText="1"/>
    </xf>
    <xf numFmtId="0" fontId="12" fillId="2" borderId="0" xfId="0" applyFont="1" applyFill="1" applyAlignment="1">
      <alignment horizontal="left"/>
    </xf>
    <xf numFmtId="0" fontId="8" fillId="2" borderId="0" xfId="0" applyFont="1" applyFill="1" applyAlignment="1">
      <alignment horizontal="left" vertical="center" wrapText="1"/>
    </xf>
    <xf numFmtId="0" fontId="25" fillId="2" borderId="1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top" wrapText="1"/>
    </xf>
    <xf numFmtId="0" fontId="14" fillId="2" borderId="2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top" wrapText="1"/>
    </xf>
    <xf numFmtId="49" fontId="25" fillId="2" borderId="5" xfId="0" applyNumberFormat="1" applyFont="1" applyFill="1" applyBorder="1" applyAlignment="1">
      <alignment horizontal="left" vertical="center" wrapText="1"/>
    </xf>
    <xf numFmtId="49" fontId="25" fillId="2" borderId="4" xfId="0" applyNumberFormat="1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center" vertical="top" wrapText="1"/>
    </xf>
    <xf numFmtId="0" fontId="13" fillId="2" borderId="0" xfId="0" applyFont="1" applyFill="1" applyAlignment="1">
      <alignment horizontal="left" vertical="top" wrapText="1"/>
    </xf>
    <xf numFmtId="0" fontId="13" fillId="2" borderId="0" xfId="0" applyFont="1" applyFill="1" applyAlignment="1">
      <alignment horizontal="left" vertical="top"/>
    </xf>
    <xf numFmtId="0" fontId="8" fillId="2" borderId="0" xfId="0" applyFont="1" applyFill="1" applyAlignment="1">
      <alignment horizontal="left" wrapText="1"/>
    </xf>
    <xf numFmtId="0" fontId="9" fillId="2" borderId="2" xfId="0" applyFont="1" applyFill="1" applyBorder="1" applyAlignment="1">
      <alignment horizontal="right"/>
    </xf>
    <xf numFmtId="0" fontId="9" fillId="2" borderId="2" xfId="0" applyFont="1" applyFill="1" applyBorder="1" applyAlignment="1">
      <alignment horizontal="center"/>
    </xf>
    <xf numFmtId="0" fontId="8" fillId="2" borderId="0" xfId="0" applyFont="1" applyFill="1" applyAlignment="1">
      <alignment horizontal="left" vertical="center" wrapText="1"/>
    </xf>
    <xf numFmtId="0" fontId="12" fillId="2" borderId="0" xfId="0" applyFont="1" applyFill="1" applyAlignment="1">
      <alignment horizontal="center" vertical="center"/>
    </xf>
    <xf numFmtId="0" fontId="14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top" wrapText="1"/>
    </xf>
    <xf numFmtId="0" fontId="13" fillId="2" borderId="0" xfId="0" applyFont="1" applyFill="1" applyAlignment="1">
      <alignment horizontal="center" vertical="top" wrapText="1"/>
    </xf>
    <xf numFmtId="0" fontId="14" fillId="2" borderId="2" xfId="0" applyFont="1" applyFill="1" applyBorder="1" applyAlignment="1">
      <alignment horizontal="center" vertical="top" wrapText="1"/>
    </xf>
    <xf numFmtId="0" fontId="14" fillId="2" borderId="2" xfId="0" applyFont="1" applyFill="1" applyBorder="1" applyAlignment="1">
      <alignment horizontal="center" wrapText="1"/>
    </xf>
    <xf numFmtId="0" fontId="17" fillId="2" borderId="5" xfId="0" applyFont="1" applyFill="1" applyBorder="1" applyAlignment="1">
      <alignment vertical="center" wrapText="1"/>
    </xf>
    <xf numFmtId="0" fontId="0" fillId="2" borderId="4" xfId="0" applyFill="1" applyBorder="1" applyAlignment="1">
      <alignment vertical="center" wrapText="1"/>
    </xf>
    <xf numFmtId="0" fontId="16" fillId="2" borderId="0" xfId="0" applyFont="1" applyFill="1" applyAlignment="1">
      <alignment horizontal="left" vertical="top" wrapText="1"/>
    </xf>
    <xf numFmtId="0" fontId="8" fillId="2" borderId="0" xfId="0" applyFont="1" applyFill="1" applyAlignment="1">
      <alignment horizontal="left" vertical="top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25" fillId="2" borderId="5" xfId="0" applyFont="1" applyFill="1" applyBorder="1" applyAlignment="1">
      <alignment horizontal="left" vertical="center" wrapText="1"/>
    </xf>
    <xf numFmtId="0" fontId="28" fillId="2" borderId="4" xfId="0" applyFont="1" applyFill="1" applyBorder="1" applyAlignment="1">
      <alignment vertical="center" wrapText="1"/>
    </xf>
    <xf numFmtId="0" fontId="12" fillId="2" borderId="0" xfId="0" applyFont="1" applyFill="1" applyAlignment="1">
      <alignment horizontal="left" vertical="center" wrapText="1"/>
    </xf>
    <xf numFmtId="0" fontId="21" fillId="2" borderId="2" xfId="0" applyFont="1" applyFill="1" applyBorder="1" applyAlignment="1">
      <alignment horizontal="center"/>
    </xf>
    <xf numFmtId="0" fontId="12" fillId="2" borderId="0" xfId="0" applyFont="1" applyFill="1" applyAlignment="1">
      <alignment horizontal="left"/>
    </xf>
    <xf numFmtId="0" fontId="25" fillId="2" borderId="1" xfId="0" applyFont="1" applyFill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top" wrapText="1"/>
    </xf>
    <xf numFmtId="0" fontId="8" fillId="0" borderId="0" xfId="0" applyFont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 wrapText="1"/>
    </xf>
    <xf numFmtId="49" fontId="14" fillId="2" borderId="5" xfId="0" applyNumberFormat="1" applyFont="1" applyFill="1" applyBorder="1" applyAlignment="1">
      <alignment horizontal="left" vertical="center" wrapText="1"/>
    </xf>
    <xf numFmtId="49" fontId="14" fillId="2" borderId="4" xfId="0" applyNumberFormat="1" applyFont="1" applyFill="1" applyBorder="1" applyAlignment="1">
      <alignment horizontal="left" vertical="center" wrapText="1"/>
    </xf>
    <xf numFmtId="0" fontId="17" fillId="2" borderId="5" xfId="0" applyFont="1" applyFill="1" applyBorder="1" applyAlignment="1">
      <alignment horizontal="left" vertical="center" wrapText="1"/>
    </xf>
    <xf numFmtId="0" fontId="14" fillId="2" borderId="5" xfId="0" applyFont="1" applyFill="1" applyBorder="1" applyAlignment="1">
      <alignment horizontal="left" vertical="center" wrapText="1"/>
    </xf>
    <xf numFmtId="0" fontId="0" fillId="2" borderId="4" xfId="0" applyFont="1" applyFill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0" fontId="21" fillId="0" borderId="2" xfId="0" applyFont="1" applyBorder="1" applyAlignment="1">
      <alignment horizontal="center"/>
    </xf>
    <xf numFmtId="0" fontId="8" fillId="0" borderId="0" xfId="0" applyFont="1" applyAlignment="1">
      <alignment horizontal="left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/>
    </xf>
    <xf numFmtId="0" fontId="8" fillId="0" borderId="0" xfId="0" applyFont="1" applyAlignment="1">
      <alignment horizontal="left" wrapText="1"/>
    </xf>
    <xf numFmtId="0" fontId="9" fillId="0" borderId="2" xfId="0" applyFont="1" applyBorder="1" applyAlignment="1">
      <alignment horizontal="right"/>
    </xf>
    <xf numFmtId="0" fontId="9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 vertical="top" wrapText="1"/>
    </xf>
    <xf numFmtId="0" fontId="12" fillId="0" borderId="0" xfId="0" applyFont="1" applyAlignment="1">
      <alignment horizontal="center" vertical="center"/>
    </xf>
    <xf numFmtId="0" fontId="14" fillId="0" borderId="2" xfId="0" applyFont="1" applyBorder="1" applyAlignment="1">
      <alignment horizontal="center" wrapText="1"/>
    </xf>
    <xf numFmtId="0" fontId="14" fillId="0" borderId="2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center" wrapText="1"/>
    </xf>
    <xf numFmtId="0" fontId="22" fillId="2" borderId="0" xfId="0" applyFont="1" applyFill="1" applyAlignment="1">
      <alignment horizontal="center" vertical="top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1" fillId="0" borderId="2" xfId="0" applyFont="1" applyBorder="1"/>
    <xf numFmtId="0" fontId="10" fillId="0" borderId="0" xfId="0" applyFont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8" fillId="0" borderId="0" xfId="0" applyFont="1" applyAlignment="1">
      <alignment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1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7;&#1087;&#1110;&#1083;&#1100;&#1085;&#1072;/2020/&#1055;&#1083;&#1072;&#1085;%20&#1074;&#1080;&#1076;&#1072;&#1090;&#1082;&#1110;&#1074;/3118311%20&#1086;&#1093;&#1086;&#1088;&#1086;&#1085;&#1072;/&#1087;&#1083;&#1072;&#1085;%20&#1074;&#1080;&#1076;&#1072;&#1090;&#1082;&#1110;&#1074;%20&#1050;&#1055;&#1050;&#1042;&#1050;%203118311%20&#1085;&#1072;%2020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.01.2020"/>
      <sheetName val="20.01.2020"/>
      <sheetName val="охорона"/>
    </sheetNames>
    <sheetDataSet>
      <sheetData sheetId="0" refreshError="1">
        <row r="6">
          <cell r="D6">
            <v>120000</v>
          </cell>
        </row>
        <row r="14">
          <cell r="D14">
            <v>500000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1"/>
  <sheetViews>
    <sheetView tabSelected="1" topLeftCell="A176" zoomScaleNormal="100" workbookViewId="0">
      <selection activeCell="B24" sqref="B24:G24"/>
    </sheetView>
  </sheetViews>
  <sheetFormatPr defaultColWidth="21.625" defaultRowHeight="15"/>
  <cols>
    <col min="1" max="1" width="6.625" style="34" customWidth="1"/>
    <col min="2" max="2" width="34.125" style="34" customWidth="1"/>
    <col min="3" max="4" width="21.625" style="34"/>
    <col min="5" max="5" width="20.125" style="34" customWidth="1"/>
    <col min="6" max="6" width="19.875" style="34" customWidth="1"/>
    <col min="7" max="7" width="19.125" style="34" customWidth="1"/>
    <col min="8" max="16384" width="21.625" style="34"/>
  </cols>
  <sheetData>
    <row r="1" spans="1:7">
      <c r="F1" s="153" t="s">
        <v>73</v>
      </c>
      <c r="G1" s="154"/>
    </row>
    <row r="2" spans="1:7">
      <c r="F2" s="154"/>
      <c r="G2" s="154"/>
    </row>
    <row r="3" spans="1:7" ht="32.25" customHeight="1">
      <c r="F3" s="154"/>
      <c r="G3" s="154"/>
    </row>
    <row r="4" spans="1:7" ht="15.75">
      <c r="A4" s="35"/>
      <c r="E4" s="35" t="s">
        <v>0</v>
      </c>
    </row>
    <row r="5" spans="1:7" ht="15.75">
      <c r="A5" s="35"/>
      <c r="E5" s="155" t="s">
        <v>145</v>
      </c>
      <c r="F5" s="155"/>
      <c r="G5" s="155"/>
    </row>
    <row r="6" spans="1:7" ht="15.75">
      <c r="A6" s="35"/>
      <c r="B6" s="35"/>
      <c r="E6" s="156" t="s">
        <v>86</v>
      </c>
      <c r="F6" s="156"/>
      <c r="G6" s="156"/>
    </row>
    <row r="7" spans="1:7" ht="13.5" customHeight="1">
      <c r="A7" s="35"/>
      <c r="E7" s="152" t="s">
        <v>1</v>
      </c>
      <c r="F7" s="152"/>
      <c r="G7" s="152"/>
    </row>
    <row r="8" spans="1:7" ht="6" customHeight="1">
      <c r="A8" s="35"/>
      <c r="B8" s="35"/>
      <c r="E8" s="157"/>
      <c r="F8" s="157"/>
      <c r="G8" s="157"/>
    </row>
    <row r="9" spans="1:7" ht="15" customHeight="1">
      <c r="A9" s="35"/>
      <c r="E9" s="152"/>
      <c r="F9" s="152"/>
      <c r="G9" s="152"/>
    </row>
    <row r="10" spans="1:7" ht="15.75">
      <c r="A10" s="35"/>
      <c r="E10" s="158" t="s">
        <v>146</v>
      </c>
      <c r="F10" s="158"/>
      <c r="G10" s="158"/>
    </row>
    <row r="13" spans="1:7" ht="15.75">
      <c r="A13" s="159" t="s">
        <v>2</v>
      </c>
      <c r="B13" s="159"/>
      <c r="C13" s="159"/>
      <c r="D13" s="159"/>
      <c r="E13" s="159"/>
      <c r="F13" s="159"/>
      <c r="G13" s="159"/>
    </row>
    <row r="14" spans="1:7" ht="15.75">
      <c r="A14" s="159" t="s">
        <v>129</v>
      </c>
      <c r="B14" s="159"/>
      <c r="C14" s="159"/>
      <c r="D14" s="159"/>
      <c r="E14" s="159"/>
      <c r="F14" s="159"/>
      <c r="G14" s="159"/>
    </row>
    <row r="17" spans="1:7" ht="15" customHeight="1">
      <c r="A17" s="36" t="s">
        <v>74</v>
      </c>
      <c r="B17" s="36">
        <v>3100000</v>
      </c>
      <c r="C17" s="36"/>
      <c r="D17" s="160" t="s">
        <v>86</v>
      </c>
      <c r="E17" s="160"/>
      <c r="F17" s="160"/>
      <c r="G17" s="148">
        <v>31692820</v>
      </c>
    </row>
    <row r="18" spans="1:7" ht="28.5" customHeight="1">
      <c r="A18" s="161" t="s">
        <v>82</v>
      </c>
      <c r="B18" s="161"/>
      <c r="C18" s="161"/>
      <c r="D18" s="162" t="s">
        <v>1</v>
      </c>
      <c r="E18" s="162"/>
      <c r="F18" s="43"/>
      <c r="G18" s="112" t="s">
        <v>75</v>
      </c>
    </row>
    <row r="19" spans="1:7" ht="18.75" customHeight="1">
      <c r="A19" s="37" t="s">
        <v>76</v>
      </c>
      <c r="B19" s="37">
        <v>3110000</v>
      </c>
      <c r="C19" s="37"/>
      <c r="D19" s="163" t="s">
        <v>86</v>
      </c>
      <c r="E19" s="163"/>
      <c r="F19" s="163"/>
      <c r="G19" s="149">
        <v>31692820</v>
      </c>
    </row>
    <row r="20" spans="1:7" ht="23.25" customHeight="1">
      <c r="A20" s="161" t="s">
        <v>78</v>
      </c>
      <c r="B20" s="161"/>
      <c r="C20" s="161"/>
      <c r="D20" s="162" t="s">
        <v>33</v>
      </c>
      <c r="E20" s="162"/>
      <c r="F20" s="43"/>
      <c r="G20" s="112" t="s">
        <v>75</v>
      </c>
    </row>
    <row r="21" spans="1:7" ht="36" customHeight="1">
      <c r="A21" s="38" t="s">
        <v>77</v>
      </c>
      <c r="B21" s="146">
        <v>3118311</v>
      </c>
      <c r="C21" s="146">
        <v>8311</v>
      </c>
      <c r="D21" s="40" t="s">
        <v>84</v>
      </c>
      <c r="E21" s="164" t="s">
        <v>85</v>
      </c>
      <c r="F21" s="164"/>
      <c r="G21" s="40" t="s">
        <v>160</v>
      </c>
    </row>
    <row r="22" spans="1:7" ht="56.25" customHeight="1">
      <c r="B22" s="41" t="s">
        <v>78</v>
      </c>
      <c r="C22" s="145" t="s">
        <v>79</v>
      </c>
      <c r="D22" s="43" t="s">
        <v>80</v>
      </c>
      <c r="E22" s="161" t="s">
        <v>83</v>
      </c>
      <c r="F22" s="161"/>
      <c r="G22" s="145" t="s">
        <v>81</v>
      </c>
    </row>
    <row r="23" spans="1:7" ht="42" customHeight="1">
      <c r="A23" s="144" t="s">
        <v>7</v>
      </c>
      <c r="B23" s="158" t="s">
        <v>200</v>
      </c>
      <c r="C23" s="158"/>
      <c r="D23" s="158"/>
      <c r="E23" s="158"/>
      <c r="F23" s="158"/>
      <c r="G23" s="158"/>
    </row>
    <row r="24" spans="1:7" ht="54" customHeight="1">
      <c r="A24" s="45" t="s">
        <v>8</v>
      </c>
      <c r="B24" s="158" t="s">
        <v>166</v>
      </c>
      <c r="C24" s="158"/>
      <c r="D24" s="158"/>
      <c r="E24" s="158"/>
      <c r="F24" s="158"/>
      <c r="G24" s="158"/>
    </row>
    <row r="25" spans="1:7" ht="204.75" customHeight="1">
      <c r="A25" s="45"/>
      <c r="B25" s="167" t="s">
        <v>223</v>
      </c>
      <c r="C25" s="167"/>
      <c r="D25" s="167"/>
      <c r="E25" s="167"/>
      <c r="F25" s="167"/>
      <c r="G25" s="167"/>
    </row>
    <row r="26" spans="1:7" ht="15.75">
      <c r="A26" s="144" t="s">
        <v>9</v>
      </c>
      <c r="B26" s="168" t="s">
        <v>46</v>
      </c>
      <c r="C26" s="168"/>
      <c r="D26" s="168"/>
      <c r="E26" s="168"/>
      <c r="F26" s="168"/>
      <c r="G26" s="168"/>
    </row>
    <row r="27" spans="1:7" ht="15" customHeight="1">
      <c r="A27" s="46"/>
    </row>
    <row r="28" spans="1:7" ht="15.75">
      <c r="A28" s="147" t="s">
        <v>11</v>
      </c>
      <c r="B28" s="169" t="s">
        <v>47</v>
      </c>
      <c r="C28" s="169"/>
      <c r="D28" s="169"/>
      <c r="E28" s="169"/>
      <c r="F28" s="169"/>
      <c r="G28" s="169"/>
    </row>
    <row r="29" spans="1:7" ht="21" customHeight="1">
      <c r="A29" s="147">
        <v>1</v>
      </c>
      <c r="B29" s="170" t="s">
        <v>124</v>
      </c>
      <c r="C29" s="171"/>
      <c r="D29" s="171"/>
      <c r="E29" s="171"/>
      <c r="F29" s="171"/>
      <c r="G29" s="172"/>
    </row>
    <row r="30" spans="1:7" ht="20.25" customHeight="1">
      <c r="A30" s="147">
        <v>2</v>
      </c>
      <c r="B30" s="170" t="s">
        <v>87</v>
      </c>
      <c r="C30" s="171"/>
      <c r="D30" s="171"/>
      <c r="E30" s="171"/>
      <c r="F30" s="171"/>
      <c r="G30" s="172"/>
    </row>
    <row r="31" spans="1:7" ht="15.75">
      <c r="A31" s="46"/>
    </row>
    <row r="32" spans="1:7" ht="15.75">
      <c r="A32" s="48" t="s">
        <v>10</v>
      </c>
      <c r="B32" s="34" t="s">
        <v>89</v>
      </c>
      <c r="C32" s="34" t="s">
        <v>88</v>
      </c>
    </row>
    <row r="33" spans="1:7" ht="30" customHeight="1">
      <c r="A33" s="49" t="s">
        <v>13</v>
      </c>
      <c r="B33" s="155" t="s">
        <v>48</v>
      </c>
      <c r="C33" s="155"/>
      <c r="D33" s="155"/>
      <c r="E33" s="155"/>
      <c r="F33" s="155"/>
      <c r="G33" s="155"/>
    </row>
    <row r="34" spans="1:7" ht="14.25" customHeight="1">
      <c r="A34" s="144"/>
      <c r="B34" s="142"/>
      <c r="C34" s="142"/>
      <c r="D34" s="142"/>
      <c r="E34" s="142"/>
      <c r="F34" s="142"/>
      <c r="G34" s="142"/>
    </row>
    <row r="35" spans="1:7" ht="15.75">
      <c r="A35" s="147" t="s">
        <v>11</v>
      </c>
      <c r="B35" s="169" t="s">
        <v>12</v>
      </c>
      <c r="C35" s="169"/>
      <c r="D35" s="169"/>
      <c r="E35" s="169"/>
      <c r="F35" s="169"/>
      <c r="G35" s="169"/>
    </row>
    <row r="36" spans="1:7" ht="21.75" customHeight="1">
      <c r="A36" s="147">
        <v>1</v>
      </c>
      <c r="B36" s="173" t="s">
        <v>90</v>
      </c>
      <c r="C36" s="173"/>
      <c r="D36" s="173"/>
      <c r="E36" s="173"/>
      <c r="F36" s="173"/>
      <c r="G36" s="173"/>
    </row>
    <row r="37" spans="1:7" ht="18.75" customHeight="1">
      <c r="A37" s="147">
        <v>2</v>
      </c>
      <c r="B37" s="173" t="s">
        <v>144</v>
      </c>
      <c r="C37" s="173"/>
      <c r="D37" s="173"/>
      <c r="E37" s="173"/>
      <c r="F37" s="173"/>
      <c r="G37" s="173"/>
    </row>
    <row r="38" spans="1:7" ht="18" customHeight="1">
      <c r="A38" s="147">
        <v>3</v>
      </c>
      <c r="B38" s="173" t="s">
        <v>91</v>
      </c>
      <c r="C38" s="173"/>
      <c r="D38" s="173"/>
      <c r="E38" s="173"/>
      <c r="F38" s="173"/>
      <c r="G38" s="173"/>
    </row>
    <row r="39" spans="1:7" ht="16.5" customHeight="1">
      <c r="A39" s="144"/>
      <c r="B39" s="142"/>
      <c r="C39" s="142"/>
      <c r="D39" s="142"/>
      <c r="E39" s="142"/>
      <c r="F39" s="142"/>
      <c r="G39" s="142"/>
    </row>
    <row r="40" spans="1:7" ht="15.75">
      <c r="A40" s="144" t="s">
        <v>19</v>
      </c>
      <c r="B40" s="51" t="s">
        <v>15</v>
      </c>
      <c r="C40" s="142"/>
      <c r="D40" s="142"/>
      <c r="E40" s="142"/>
      <c r="F40" s="142"/>
      <c r="G40" s="142"/>
    </row>
    <row r="41" spans="1:7" ht="15.75">
      <c r="A41" s="46"/>
      <c r="E41" s="52" t="s">
        <v>49</v>
      </c>
    </row>
    <row r="42" spans="1:7" ht="27" customHeight="1">
      <c r="A42" s="147" t="s">
        <v>11</v>
      </c>
      <c r="B42" s="53" t="s">
        <v>15</v>
      </c>
      <c r="C42" s="147" t="s">
        <v>16</v>
      </c>
      <c r="D42" s="147" t="s">
        <v>17</v>
      </c>
      <c r="E42" s="147" t="s">
        <v>18</v>
      </c>
    </row>
    <row r="43" spans="1:7" ht="15.75">
      <c r="A43" s="147">
        <v>1</v>
      </c>
      <c r="B43" s="147">
        <v>2</v>
      </c>
      <c r="C43" s="147">
        <v>3</v>
      </c>
      <c r="D43" s="147">
        <v>4</v>
      </c>
      <c r="E43" s="147">
        <v>5</v>
      </c>
    </row>
    <row r="44" spans="1:7" ht="26.25" customHeight="1">
      <c r="A44" s="139">
        <v>1</v>
      </c>
      <c r="B44" s="55" t="s">
        <v>92</v>
      </c>
      <c r="C44" s="147"/>
      <c r="D44" s="56">
        <f>D45+D47+D46</f>
        <v>263755</v>
      </c>
      <c r="E44" s="56">
        <f>D44</f>
        <v>263755</v>
      </c>
    </row>
    <row r="45" spans="1:7" ht="21.75" customHeight="1">
      <c r="A45" s="147"/>
      <c r="B45" s="57" t="s">
        <v>93</v>
      </c>
      <c r="C45" s="147"/>
      <c r="D45" s="58">
        <f>F77</f>
        <v>179999</v>
      </c>
      <c r="E45" s="58">
        <f>C45+D45</f>
        <v>179999</v>
      </c>
    </row>
    <row r="46" spans="1:7" ht="51" customHeight="1">
      <c r="A46" s="147"/>
      <c r="B46" s="103" t="s">
        <v>217</v>
      </c>
      <c r="C46" s="147"/>
      <c r="D46" s="58">
        <f>F89</f>
        <v>4060</v>
      </c>
      <c r="E46" s="58">
        <f>D46</f>
        <v>4060</v>
      </c>
    </row>
    <row r="47" spans="1:7" ht="20.25" customHeight="1">
      <c r="A47" s="147"/>
      <c r="B47" s="57" t="s">
        <v>165</v>
      </c>
      <c r="C47" s="147"/>
      <c r="D47" s="59">
        <f>F96</f>
        <v>79696</v>
      </c>
      <c r="E47" s="59">
        <f>D47</f>
        <v>79696</v>
      </c>
    </row>
    <row r="48" spans="1:7" ht="34.5" customHeight="1">
      <c r="A48" s="139">
        <v>2</v>
      </c>
      <c r="B48" s="90" t="s">
        <v>131</v>
      </c>
      <c r="C48" s="89"/>
      <c r="D48" s="56">
        <f>D49</f>
        <v>63549.09</v>
      </c>
      <c r="E48" s="56">
        <f>D48</f>
        <v>63549.09</v>
      </c>
    </row>
    <row r="49" spans="1:7" ht="15.75">
      <c r="A49" s="139"/>
      <c r="B49" s="57" t="s">
        <v>132</v>
      </c>
      <c r="C49" s="57"/>
      <c r="D49" s="59">
        <f>F106</f>
        <v>63549.09</v>
      </c>
      <c r="E49" s="59">
        <f>D49</f>
        <v>63549.09</v>
      </c>
    </row>
    <row r="50" spans="1:7" ht="35.25" customHeight="1">
      <c r="A50" s="139">
        <v>3</v>
      </c>
      <c r="B50" s="165" t="s">
        <v>95</v>
      </c>
      <c r="C50" s="166"/>
      <c r="D50" s="58"/>
      <c r="E50" s="58"/>
    </row>
    <row r="51" spans="1:7" ht="22.5" customHeight="1">
      <c r="A51" s="147"/>
      <c r="B51" s="165" t="s">
        <v>96</v>
      </c>
      <c r="C51" s="166"/>
      <c r="D51" s="60">
        <f>SUM(D52:D57)</f>
        <v>2615830</v>
      </c>
      <c r="E51" s="60">
        <f>D51</f>
        <v>2615830</v>
      </c>
    </row>
    <row r="52" spans="1:7" ht="36.75" customHeight="1">
      <c r="A52" s="147"/>
      <c r="B52" s="61" t="s">
        <v>193</v>
      </c>
      <c r="C52" s="147"/>
      <c r="D52" s="58">
        <f>F119</f>
        <v>701000</v>
      </c>
      <c r="E52" s="58">
        <f>D52</f>
        <v>701000</v>
      </c>
    </row>
    <row r="53" spans="1:7" ht="36.75" customHeight="1">
      <c r="A53" s="147"/>
      <c r="B53" s="93" t="s">
        <v>194</v>
      </c>
      <c r="C53" s="92"/>
      <c r="D53" s="58">
        <f>F128</f>
        <v>434595</v>
      </c>
      <c r="E53" s="58">
        <f>D53</f>
        <v>434595</v>
      </c>
    </row>
    <row r="54" spans="1:7" ht="44.25" customHeight="1">
      <c r="A54" s="147"/>
      <c r="B54" s="61" t="s">
        <v>197</v>
      </c>
      <c r="C54" s="89"/>
      <c r="D54" s="58">
        <f>F139</f>
        <v>416993</v>
      </c>
      <c r="E54" s="58">
        <f>D54</f>
        <v>416993</v>
      </c>
    </row>
    <row r="55" spans="1:7" ht="66.75" customHeight="1">
      <c r="A55" s="147"/>
      <c r="B55" s="61" t="s">
        <v>198</v>
      </c>
      <c r="C55" s="89"/>
      <c r="D55" s="58">
        <f>F148</f>
        <v>587448</v>
      </c>
      <c r="E55" s="58">
        <f t="shared" ref="E55:E57" si="0">D55</f>
        <v>587448</v>
      </c>
    </row>
    <row r="56" spans="1:7" ht="52.5" customHeight="1">
      <c r="A56" s="147"/>
      <c r="B56" s="93" t="s">
        <v>199</v>
      </c>
      <c r="C56" s="92"/>
      <c r="D56" s="58">
        <f>F159</f>
        <v>375794</v>
      </c>
      <c r="E56" s="58">
        <f t="shared" ref="E56" si="1">D56</f>
        <v>375794</v>
      </c>
    </row>
    <row r="57" spans="1:7" ht="93.75" customHeight="1">
      <c r="A57" s="147"/>
      <c r="B57" s="93" t="s">
        <v>203</v>
      </c>
      <c r="C57" s="92"/>
      <c r="D57" s="58">
        <f>F168</f>
        <v>100000</v>
      </c>
      <c r="E57" s="58">
        <f t="shared" si="0"/>
        <v>100000</v>
      </c>
    </row>
    <row r="58" spans="1:7" ht="22.5" customHeight="1">
      <c r="A58" s="147"/>
      <c r="B58" s="165" t="s">
        <v>201</v>
      </c>
      <c r="C58" s="166"/>
      <c r="D58" s="60">
        <f>D59</f>
        <v>100000</v>
      </c>
      <c r="E58" s="60">
        <f>D58</f>
        <v>100000</v>
      </c>
    </row>
    <row r="59" spans="1:7" ht="51.75" customHeight="1">
      <c r="A59" s="147"/>
      <c r="B59" s="61" t="s">
        <v>202</v>
      </c>
      <c r="C59" s="147"/>
      <c r="D59" s="58">
        <v>100000</v>
      </c>
      <c r="E59" s="58">
        <f>D59</f>
        <v>100000</v>
      </c>
    </row>
    <row r="60" spans="1:7" ht="17.25" customHeight="1">
      <c r="A60" s="174" t="s">
        <v>18</v>
      </c>
      <c r="B60" s="174"/>
      <c r="C60" s="139"/>
      <c r="D60" s="56">
        <f>D44+D48+D51+D58</f>
        <v>3043134.09</v>
      </c>
      <c r="E60" s="56">
        <f>C60+D60</f>
        <v>3043134.09</v>
      </c>
    </row>
    <row r="61" spans="1:7" ht="17.25" customHeight="1">
      <c r="A61" s="117"/>
      <c r="B61" s="117"/>
      <c r="C61" s="117"/>
      <c r="D61" s="118"/>
      <c r="E61" s="118"/>
    </row>
    <row r="62" spans="1:7" ht="17.25" customHeight="1">
      <c r="A62" s="117"/>
      <c r="B62" s="117"/>
      <c r="C62" s="117"/>
      <c r="D62" s="118"/>
      <c r="E62" s="118"/>
    </row>
    <row r="63" spans="1:7" ht="6" customHeight="1">
      <c r="A63" s="46"/>
    </row>
    <row r="64" spans="1:7" ht="15.75">
      <c r="A64" s="175" t="s">
        <v>22</v>
      </c>
      <c r="B64" s="158" t="s">
        <v>20</v>
      </c>
      <c r="C64" s="158"/>
      <c r="D64" s="158"/>
      <c r="E64" s="158"/>
      <c r="F64" s="158"/>
      <c r="G64" s="158"/>
    </row>
    <row r="65" spans="1:7" ht="9" customHeight="1">
      <c r="A65" s="175"/>
    </row>
    <row r="66" spans="1:7" ht="15.75">
      <c r="A66" s="46"/>
      <c r="E66" s="63" t="s">
        <v>14</v>
      </c>
    </row>
    <row r="67" spans="1:7" ht="31.5">
      <c r="A67" s="147" t="s">
        <v>11</v>
      </c>
      <c r="B67" s="147" t="s">
        <v>21</v>
      </c>
      <c r="C67" s="147" t="s">
        <v>16</v>
      </c>
      <c r="D67" s="147" t="s">
        <v>17</v>
      </c>
      <c r="E67" s="147" t="s">
        <v>18</v>
      </c>
    </row>
    <row r="68" spans="1:7" ht="15.75">
      <c r="A68" s="147">
        <v>1</v>
      </c>
      <c r="B68" s="147">
        <v>2</v>
      </c>
      <c r="C68" s="147">
        <v>3</v>
      </c>
      <c r="D68" s="147">
        <v>4</v>
      </c>
      <c r="E68" s="147">
        <v>5</v>
      </c>
    </row>
    <row r="69" spans="1:7" ht="41.25" customHeight="1">
      <c r="A69" s="147">
        <v>1</v>
      </c>
      <c r="B69" s="64" t="s">
        <v>130</v>
      </c>
      <c r="C69" s="65"/>
      <c r="D69" s="66">
        <f>462899.09+1580235</f>
        <v>2043134.09</v>
      </c>
      <c r="E69" s="66">
        <f>D69</f>
        <v>2043134.09</v>
      </c>
    </row>
    <row r="70" spans="1:7" ht="15.75">
      <c r="A70" s="174" t="s">
        <v>18</v>
      </c>
      <c r="B70" s="174"/>
      <c r="C70" s="67"/>
      <c r="D70" s="68">
        <f>SUM(D69:D69)</f>
        <v>2043134.09</v>
      </c>
      <c r="E70" s="68">
        <f>SUM(E69:E69)</f>
        <v>2043134.09</v>
      </c>
    </row>
    <row r="71" spans="1:7" ht="15" customHeight="1">
      <c r="A71" s="46"/>
    </row>
    <row r="72" spans="1:7" ht="15.75">
      <c r="A72" s="144" t="s">
        <v>50</v>
      </c>
      <c r="B72" s="158" t="s">
        <v>23</v>
      </c>
      <c r="C72" s="158"/>
      <c r="D72" s="158"/>
      <c r="E72" s="158"/>
      <c r="F72" s="158"/>
      <c r="G72" s="158"/>
    </row>
    <row r="73" spans="1:7" ht="15.75">
      <c r="A73" s="46"/>
    </row>
    <row r="74" spans="1:7" ht="37.5" customHeight="1">
      <c r="A74" s="147" t="s">
        <v>11</v>
      </c>
      <c r="B74" s="147" t="s">
        <v>24</v>
      </c>
      <c r="C74" s="147" t="s">
        <v>25</v>
      </c>
      <c r="D74" s="147" t="s">
        <v>26</v>
      </c>
      <c r="E74" s="147" t="s">
        <v>16</v>
      </c>
      <c r="F74" s="147" t="s">
        <v>17</v>
      </c>
      <c r="G74" s="147" t="s">
        <v>18</v>
      </c>
    </row>
    <row r="75" spans="1:7" ht="15.75">
      <c r="A75" s="147">
        <v>1</v>
      </c>
      <c r="B75" s="147">
        <v>2</v>
      </c>
      <c r="C75" s="147">
        <v>3</v>
      </c>
      <c r="D75" s="147">
        <v>4</v>
      </c>
      <c r="E75" s="147">
        <v>5</v>
      </c>
      <c r="F75" s="147">
        <v>6</v>
      </c>
      <c r="G75" s="147">
        <v>7</v>
      </c>
    </row>
    <row r="76" spans="1:7" ht="15.75">
      <c r="A76" s="139">
        <v>1</v>
      </c>
      <c r="B76" s="143" t="s">
        <v>92</v>
      </c>
      <c r="C76" s="125" t="s">
        <v>105</v>
      </c>
      <c r="D76" s="69" t="s">
        <v>125</v>
      </c>
      <c r="E76" s="147"/>
      <c r="F76" s="56">
        <f>F77+F96+F89</f>
        <v>263755</v>
      </c>
      <c r="G76" s="56">
        <f>F76</f>
        <v>263755</v>
      </c>
    </row>
    <row r="77" spans="1:7" ht="23.25" customHeight="1">
      <c r="A77" s="147"/>
      <c r="B77" s="126" t="s">
        <v>147</v>
      </c>
      <c r="C77" s="110"/>
      <c r="D77" s="69"/>
      <c r="E77" s="147"/>
      <c r="F77" s="60">
        <f>F79</f>
        <v>179999</v>
      </c>
      <c r="G77" s="60">
        <f>F77</f>
        <v>179999</v>
      </c>
    </row>
    <row r="78" spans="1:7" ht="15.75">
      <c r="A78" s="147">
        <v>1</v>
      </c>
      <c r="B78" s="127" t="s">
        <v>27</v>
      </c>
      <c r="C78" s="110" t="s">
        <v>97</v>
      </c>
      <c r="D78" s="69" t="s">
        <v>97</v>
      </c>
      <c r="E78" s="147"/>
      <c r="F78" s="147"/>
      <c r="G78" s="147"/>
    </row>
    <row r="79" spans="1:7" ht="24">
      <c r="A79" s="147"/>
      <c r="B79" s="128" t="s">
        <v>98</v>
      </c>
      <c r="C79" s="110" t="s">
        <v>114</v>
      </c>
      <c r="D79" s="69" t="s">
        <v>125</v>
      </c>
      <c r="E79" s="147"/>
      <c r="F79" s="109">
        <f>199000-19001</f>
        <v>179999</v>
      </c>
      <c r="G79" s="58">
        <f>F79</f>
        <v>179999</v>
      </c>
    </row>
    <row r="80" spans="1:7" ht="18.75" customHeight="1">
      <c r="A80" s="147"/>
      <c r="B80" s="129" t="s">
        <v>99</v>
      </c>
      <c r="C80" s="130" t="s">
        <v>100</v>
      </c>
      <c r="D80" s="75" t="s">
        <v>101</v>
      </c>
      <c r="E80" s="147"/>
      <c r="F80" s="109">
        <v>18800</v>
      </c>
      <c r="G80" s="58">
        <f>F80</f>
        <v>18800</v>
      </c>
    </row>
    <row r="81" spans="1:7" ht="15.75">
      <c r="A81" s="147">
        <v>2</v>
      </c>
      <c r="B81" s="127" t="s">
        <v>28</v>
      </c>
      <c r="C81" s="110" t="s">
        <v>97</v>
      </c>
      <c r="D81" s="69" t="s">
        <v>97</v>
      </c>
      <c r="E81" s="147"/>
      <c r="F81" s="69" t="s">
        <v>97</v>
      </c>
      <c r="G81" s="147"/>
    </row>
    <row r="82" spans="1:7" ht="15.75">
      <c r="A82" s="147"/>
      <c r="B82" s="128" t="s">
        <v>102</v>
      </c>
      <c r="C82" s="130" t="s">
        <v>100</v>
      </c>
      <c r="D82" s="69" t="s">
        <v>103</v>
      </c>
      <c r="E82" s="147"/>
      <c r="F82" s="109">
        <f>F79/F84</f>
        <v>2261.2939698492464</v>
      </c>
      <c r="G82" s="58">
        <f>F82</f>
        <v>2261.2939698492464</v>
      </c>
    </row>
    <row r="83" spans="1:7" ht="15.75">
      <c r="A83" s="147">
        <v>3</v>
      </c>
      <c r="B83" s="127" t="s">
        <v>29</v>
      </c>
      <c r="C83" s="110" t="s">
        <v>97</v>
      </c>
      <c r="D83" s="69" t="s">
        <v>97</v>
      </c>
      <c r="E83" s="147"/>
      <c r="F83" s="69" t="s">
        <v>97</v>
      </c>
      <c r="G83" s="147"/>
    </row>
    <row r="84" spans="1:7" ht="19.5" customHeight="1">
      <c r="A84" s="147"/>
      <c r="B84" s="129" t="s">
        <v>104</v>
      </c>
      <c r="C84" s="110" t="s">
        <v>105</v>
      </c>
      <c r="D84" s="69" t="s">
        <v>106</v>
      </c>
      <c r="E84" s="147"/>
      <c r="F84" s="113">
        <v>79.599999999999994</v>
      </c>
      <c r="G84" s="59">
        <f>F84</f>
        <v>79.599999999999994</v>
      </c>
    </row>
    <row r="85" spans="1:7" ht="15.75">
      <c r="A85" s="147">
        <v>4</v>
      </c>
      <c r="B85" s="127" t="s">
        <v>30</v>
      </c>
      <c r="C85" s="110" t="s">
        <v>97</v>
      </c>
      <c r="D85" s="69" t="s">
        <v>97</v>
      </c>
      <c r="E85" s="147"/>
      <c r="F85" s="69" t="s">
        <v>97</v>
      </c>
      <c r="G85" s="147"/>
    </row>
    <row r="86" spans="1:7" ht="33" customHeight="1">
      <c r="A86" s="147"/>
      <c r="B86" s="128" t="s">
        <v>107</v>
      </c>
      <c r="C86" s="110" t="s">
        <v>108</v>
      </c>
      <c r="D86" s="69" t="s">
        <v>106</v>
      </c>
      <c r="E86" s="147"/>
      <c r="F86" s="111">
        <f>F82/F80*100</f>
        <v>12.028159414091737</v>
      </c>
      <c r="G86" s="59">
        <f>F86</f>
        <v>12.028159414091737</v>
      </c>
    </row>
    <row r="87" spans="1:7" ht="41.25" customHeight="1">
      <c r="A87" s="147"/>
      <c r="B87" s="176" t="s">
        <v>222</v>
      </c>
      <c r="C87" s="177"/>
      <c r="D87" s="69"/>
      <c r="E87" s="147"/>
      <c r="F87" s="111"/>
      <c r="G87" s="59"/>
    </row>
    <row r="88" spans="1:7" ht="15.75">
      <c r="A88" s="147">
        <v>1</v>
      </c>
      <c r="B88" s="127" t="s">
        <v>27</v>
      </c>
      <c r="C88" s="131"/>
      <c r="D88" s="69"/>
      <c r="E88" s="147"/>
      <c r="F88" s="111"/>
      <c r="G88" s="59"/>
    </row>
    <row r="89" spans="1:7" ht="48.75" customHeight="1">
      <c r="A89" s="147"/>
      <c r="B89" s="128" t="s">
        <v>218</v>
      </c>
      <c r="C89" s="110" t="s">
        <v>105</v>
      </c>
      <c r="D89" s="69" t="s">
        <v>153</v>
      </c>
      <c r="E89" s="147"/>
      <c r="F89" s="114">
        <f>100000-95940</f>
        <v>4060</v>
      </c>
      <c r="G89" s="56">
        <f>F89</f>
        <v>4060</v>
      </c>
    </row>
    <row r="90" spans="1:7" ht="15.75">
      <c r="A90" s="147">
        <v>2</v>
      </c>
      <c r="B90" s="127" t="s">
        <v>28</v>
      </c>
      <c r="C90" s="110"/>
      <c r="D90" s="69"/>
      <c r="E90" s="147"/>
      <c r="F90" s="111"/>
      <c r="G90" s="59"/>
    </row>
    <row r="91" spans="1:7" ht="54" customHeight="1">
      <c r="A91" s="147"/>
      <c r="B91" s="128" t="s">
        <v>219</v>
      </c>
      <c r="C91" s="110" t="s">
        <v>115</v>
      </c>
      <c r="D91" s="69" t="s">
        <v>103</v>
      </c>
      <c r="E91" s="147"/>
      <c r="F91" s="111">
        <v>1</v>
      </c>
      <c r="G91" s="59">
        <f>F91</f>
        <v>1</v>
      </c>
    </row>
    <row r="92" spans="1:7" ht="15.75">
      <c r="A92" s="147">
        <v>3</v>
      </c>
      <c r="B92" s="127" t="s">
        <v>29</v>
      </c>
      <c r="C92" s="132"/>
      <c r="D92" s="69"/>
      <c r="E92" s="147"/>
      <c r="F92" s="111"/>
      <c r="G92" s="59"/>
    </row>
    <row r="93" spans="1:7" ht="39.75" customHeight="1">
      <c r="A93" s="147"/>
      <c r="B93" s="132" t="s">
        <v>220</v>
      </c>
      <c r="C93" s="110" t="s">
        <v>105</v>
      </c>
      <c r="D93" s="69" t="s">
        <v>106</v>
      </c>
      <c r="E93" s="147"/>
      <c r="F93" s="111">
        <f>F89</f>
        <v>4060</v>
      </c>
      <c r="G93" s="59">
        <f>F93</f>
        <v>4060</v>
      </c>
    </row>
    <row r="94" spans="1:7" ht="15.75">
      <c r="A94" s="147">
        <v>4</v>
      </c>
      <c r="B94" s="127" t="s">
        <v>30</v>
      </c>
      <c r="C94" s="110"/>
      <c r="D94" s="69"/>
      <c r="E94" s="147"/>
      <c r="F94" s="111"/>
      <c r="G94" s="59"/>
    </row>
    <row r="95" spans="1:7" ht="54" customHeight="1">
      <c r="A95" s="147"/>
      <c r="B95" s="128" t="s">
        <v>221</v>
      </c>
      <c r="C95" s="110" t="s">
        <v>108</v>
      </c>
      <c r="D95" s="69" t="s">
        <v>106</v>
      </c>
      <c r="E95" s="147"/>
      <c r="F95" s="111">
        <v>100</v>
      </c>
      <c r="G95" s="59">
        <f>F95</f>
        <v>100</v>
      </c>
    </row>
    <row r="96" spans="1:7" ht="27" customHeight="1">
      <c r="A96" s="147"/>
      <c r="B96" s="176" t="s">
        <v>158</v>
      </c>
      <c r="C96" s="177"/>
      <c r="D96" s="69"/>
      <c r="E96" s="147"/>
      <c r="F96" s="114">
        <f>F98</f>
        <v>79696</v>
      </c>
      <c r="G96" s="56">
        <f>F96</f>
        <v>79696</v>
      </c>
    </row>
    <row r="97" spans="1:7" ht="15.75">
      <c r="A97" s="147">
        <v>1</v>
      </c>
      <c r="B97" s="127" t="s">
        <v>27</v>
      </c>
      <c r="C97" s="110"/>
      <c r="D97" s="69"/>
      <c r="E97" s="147"/>
      <c r="F97" s="69"/>
      <c r="G97" s="147"/>
    </row>
    <row r="98" spans="1:7" ht="24">
      <c r="A98" s="147"/>
      <c r="B98" s="128" t="s">
        <v>167</v>
      </c>
      <c r="C98" s="110" t="s">
        <v>105</v>
      </c>
      <c r="D98" s="69" t="s">
        <v>103</v>
      </c>
      <c r="E98" s="147"/>
      <c r="F98" s="111">
        <f>105500-5500-20304</f>
        <v>79696</v>
      </c>
      <c r="G98" s="59">
        <f>F98</f>
        <v>79696</v>
      </c>
    </row>
    <row r="99" spans="1:7" ht="15.75">
      <c r="A99" s="147">
        <v>2</v>
      </c>
      <c r="B99" s="127" t="s">
        <v>28</v>
      </c>
      <c r="C99" s="110"/>
      <c r="D99" s="69"/>
      <c r="E99" s="147"/>
      <c r="F99" s="69"/>
      <c r="G99" s="147"/>
    </row>
    <row r="100" spans="1:7" ht="22.5" customHeight="1">
      <c r="A100" s="147"/>
      <c r="B100" s="133" t="s">
        <v>110</v>
      </c>
      <c r="C100" s="110" t="s">
        <v>111</v>
      </c>
      <c r="D100" s="69" t="s">
        <v>103</v>
      </c>
      <c r="E100" s="147"/>
      <c r="F100" s="69">
        <v>43</v>
      </c>
      <c r="G100" s="59">
        <f>F100</f>
        <v>43</v>
      </c>
    </row>
    <row r="101" spans="1:7" ht="15.75">
      <c r="A101" s="147">
        <v>3</v>
      </c>
      <c r="B101" s="127" t="s">
        <v>29</v>
      </c>
      <c r="C101" s="132"/>
      <c r="D101" s="69"/>
      <c r="E101" s="147"/>
      <c r="F101" s="69"/>
      <c r="G101" s="147"/>
    </row>
    <row r="102" spans="1:7" ht="24">
      <c r="A102" s="65"/>
      <c r="B102" s="128" t="s">
        <v>112</v>
      </c>
      <c r="C102" s="110" t="s">
        <v>105</v>
      </c>
      <c r="D102" s="69" t="s">
        <v>106</v>
      </c>
      <c r="E102" s="147"/>
      <c r="F102" s="111">
        <f>F98/F100</f>
        <v>1853.3953488372092</v>
      </c>
      <c r="G102" s="59">
        <f>F102</f>
        <v>1853.3953488372092</v>
      </c>
    </row>
    <row r="103" spans="1:7" ht="15.75">
      <c r="A103" s="147">
        <v>4</v>
      </c>
      <c r="B103" s="127" t="s">
        <v>30</v>
      </c>
      <c r="C103" s="110"/>
      <c r="D103" s="69"/>
      <c r="E103" s="147"/>
      <c r="F103" s="69"/>
      <c r="G103" s="147"/>
    </row>
    <row r="104" spans="1:7" ht="15.75">
      <c r="A104" s="147"/>
      <c r="B104" s="129" t="s">
        <v>113</v>
      </c>
      <c r="C104" s="110" t="s">
        <v>105</v>
      </c>
      <c r="D104" s="69" t="s">
        <v>106</v>
      </c>
      <c r="E104" s="147"/>
      <c r="F104" s="111">
        <f>F98</f>
        <v>79696</v>
      </c>
      <c r="G104" s="59">
        <f>F104</f>
        <v>79696</v>
      </c>
    </row>
    <row r="105" spans="1:7" ht="23.25" customHeight="1">
      <c r="A105" s="139">
        <v>2</v>
      </c>
      <c r="B105" s="134" t="s">
        <v>131</v>
      </c>
      <c r="C105" s="110"/>
      <c r="D105" s="69"/>
      <c r="E105" s="147"/>
      <c r="F105" s="111"/>
      <c r="G105" s="59"/>
    </row>
    <row r="106" spans="1:7" ht="23.25" customHeight="1">
      <c r="A106" s="147"/>
      <c r="B106" s="135" t="s">
        <v>132</v>
      </c>
      <c r="C106" s="110"/>
      <c r="D106" s="69"/>
      <c r="E106" s="147"/>
      <c r="F106" s="114">
        <f>F108</f>
        <v>63549.09</v>
      </c>
      <c r="G106" s="56">
        <f>F106</f>
        <v>63549.09</v>
      </c>
    </row>
    <row r="107" spans="1:7" ht="23.25" customHeight="1">
      <c r="A107" s="147">
        <v>1</v>
      </c>
      <c r="B107" s="127" t="s">
        <v>27</v>
      </c>
      <c r="C107" s="110"/>
      <c r="D107" s="69"/>
      <c r="E107" s="147"/>
      <c r="F107" s="111"/>
      <c r="G107" s="59"/>
    </row>
    <row r="108" spans="1:7" ht="23.25" customHeight="1">
      <c r="A108" s="147"/>
      <c r="B108" s="136" t="s">
        <v>133</v>
      </c>
      <c r="C108" s="110" t="s">
        <v>105</v>
      </c>
      <c r="D108" s="69" t="s">
        <v>103</v>
      </c>
      <c r="E108" s="147"/>
      <c r="F108" s="111">
        <f>49000+14899.09-350</f>
        <v>63549.09</v>
      </c>
      <c r="G108" s="59">
        <f>F108</f>
        <v>63549.09</v>
      </c>
    </row>
    <row r="109" spans="1:7" ht="15.75">
      <c r="A109" s="147">
        <v>2</v>
      </c>
      <c r="B109" s="127" t="s">
        <v>28</v>
      </c>
      <c r="C109" s="110"/>
      <c r="D109" s="69"/>
      <c r="E109" s="147"/>
      <c r="F109" s="111"/>
      <c r="G109" s="59"/>
    </row>
    <row r="110" spans="1:7" ht="22.5" customHeight="1">
      <c r="A110" s="147"/>
      <c r="B110" s="129" t="s">
        <v>134</v>
      </c>
      <c r="C110" s="110" t="s">
        <v>111</v>
      </c>
      <c r="D110" s="69" t="s">
        <v>103</v>
      </c>
      <c r="E110" s="147"/>
      <c r="F110" s="109">
        <v>9</v>
      </c>
      <c r="G110" s="59">
        <f>F110</f>
        <v>9</v>
      </c>
    </row>
    <row r="111" spans="1:7" ht="15.75">
      <c r="A111" s="147">
        <v>3</v>
      </c>
      <c r="B111" s="127" t="s">
        <v>29</v>
      </c>
      <c r="C111" s="132"/>
      <c r="D111" s="69"/>
      <c r="E111" s="147"/>
      <c r="F111" s="111"/>
      <c r="G111" s="59"/>
    </row>
    <row r="112" spans="1:7" ht="21.75" customHeight="1">
      <c r="A112" s="147"/>
      <c r="B112" s="129" t="s">
        <v>135</v>
      </c>
      <c r="C112" s="110" t="s">
        <v>105</v>
      </c>
      <c r="D112" s="69" t="s">
        <v>106</v>
      </c>
      <c r="E112" s="147"/>
      <c r="F112" s="111">
        <f>F108/F110</f>
        <v>7061.0099999999993</v>
      </c>
      <c r="G112" s="59">
        <f>F112</f>
        <v>7061.0099999999993</v>
      </c>
    </row>
    <row r="113" spans="1:7" ht="15.75">
      <c r="A113" s="147">
        <v>4</v>
      </c>
      <c r="B113" s="127" t="s">
        <v>30</v>
      </c>
      <c r="C113" s="110"/>
      <c r="D113" s="69"/>
      <c r="E113" s="147"/>
      <c r="F113" s="111"/>
      <c r="G113" s="59"/>
    </row>
    <row r="114" spans="1:7" ht="39" customHeight="1">
      <c r="A114" s="147"/>
      <c r="B114" s="128" t="s">
        <v>168</v>
      </c>
      <c r="C114" s="110" t="s">
        <v>108</v>
      </c>
      <c r="D114" s="69" t="s">
        <v>106</v>
      </c>
      <c r="E114" s="147"/>
      <c r="F114" s="111">
        <v>100</v>
      </c>
      <c r="G114" s="59">
        <f>F114</f>
        <v>100</v>
      </c>
    </row>
    <row r="115" spans="1:7" ht="36" customHeight="1">
      <c r="A115" s="139">
        <v>2</v>
      </c>
      <c r="B115" s="181" t="s">
        <v>95</v>
      </c>
      <c r="C115" s="181"/>
      <c r="D115" s="69"/>
      <c r="E115" s="147"/>
      <c r="F115" s="111"/>
      <c r="G115" s="59"/>
    </row>
    <row r="116" spans="1:7" ht="33" customHeight="1">
      <c r="A116" s="147"/>
      <c r="B116" s="137" t="s">
        <v>96</v>
      </c>
      <c r="C116" s="110" t="s">
        <v>105</v>
      </c>
      <c r="D116" s="69" t="s">
        <v>125</v>
      </c>
      <c r="E116" s="147"/>
      <c r="F116" s="114">
        <f>F117+F128+F139+F148+F159+F168</f>
        <v>2615830</v>
      </c>
      <c r="G116" s="56">
        <f>F116</f>
        <v>2615830</v>
      </c>
    </row>
    <row r="117" spans="1:7" ht="27.75" customHeight="1">
      <c r="A117" s="147"/>
      <c r="B117" s="150" t="s">
        <v>193</v>
      </c>
      <c r="C117" s="151"/>
      <c r="D117" s="69"/>
      <c r="E117" s="147"/>
      <c r="F117" s="108">
        <f>F119</f>
        <v>701000</v>
      </c>
      <c r="G117" s="60">
        <f>G119</f>
        <v>701000</v>
      </c>
    </row>
    <row r="118" spans="1:7" ht="15.75">
      <c r="A118" s="147">
        <v>1</v>
      </c>
      <c r="B118" s="127" t="s">
        <v>27</v>
      </c>
      <c r="C118" s="110"/>
      <c r="D118" s="69"/>
      <c r="E118" s="147"/>
      <c r="F118" s="109"/>
      <c r="G118" s="58"/>
    </row>
    <row r="119" spans="1:7" ht="36">
      <c r="A119" s="147"/>
      <c r="B119" s="128" t="s">
        <v>172</v>
      </c>
      <c r="C119" s="110" t="s">
        <v>105</v>
      </c>
      <c r="D119" s="78" t="s">
        <v>138</v>
      </c>
      <c r="E119" s="147"/>
      <c r="F119" s="109">
        <f>500000+201000</f>
        <v>701000</v>
      </c>
      <c r="G119" s="58">
        <f>F119</f>
        <v>701000</v>
      </c>
    </row>
    <row r="120" spans="1:7" ht="15.75">
      <c r="A120" s="147">
        <v>2</v>
      </c>
      <c r="B120" s="127" t="s">
        <v>28</v>
      </c>
      <c r="C120" s="110"/>
      <c r="D120" s="69"/>
      <c r="E120" s="147"/>
      <c r="F120" s="109"/>
      <c r="G120" s="58"/>
    </row>
    <row r="121" spans="1:7" ht="48">
      <c r="A121" s="147"/>
      <c r="B121" s="128" t="s">
        <v>176</v>
      </c>
      <c r="C121" s="138" t="s">
        <v>115</v>
      </c>
      <c r="D121" s="80" t="s">
        <v>116</v>
      </c>
      <c r="E121" s="147"/>
      <c r="F121" s="109">
        <v>1</v>
      </c>
      <c r="G121" s="58">
        <f>F121</f>
        <v>1</v>
      </c>
    </row>
    <row r="122" spans="1:7" ht="28.5" customHeight="1">
      <c r="A122" s="147"/>
      <c r="B122" s="128" t="s">
        <v>177</v>
      </c>
      <c r="C122" s="138" t="s">
        <v>117</v>
      </c>
      <c r="D122" s="80" t="s">
        <v>116</v>
      </c>
      <c r="E122" s="147"/>
      <c r="F122" s="109">
        <v>346</v>
      </c>
      <c r="G122" s="58">
        <f>F122</f>
        <v>346</v>
      </c>
    </row>
    <row r="123" spans="1:7" ht="15.75">
      <c r="A123" s="147">
        <v>3</v>
      </c>
      <c r="B123" s="127" t="s">
        <v>29</v>
      </c>
      <c r="C123" s="110"/>
      <c r="D123" s="69"/>
      <c r="E123" s="147"/>
      <c r="F123" s="109"/>
      <c r="G123" s="58"/>
    </row>
    <row r="124" spans="1:7" ht="51.75" customHeight="1">
      <c r="A124" s="147"/>
      <c r="B124" s="128" t="s">
        <v>178</v>
      </c>
      <c r="C124" s="138" t="s">
        <v>114</v>
      </c>
      <c r="D124" s="80" t="s">
        <v>106</v>
      </c>
      <c r="E124" s="147"/>
      <c r="F124" s="109">
        <f>54128</f>
        <v>54128</v>
      </c>
      <c r="G124" s="58">
        <f>F124</f>
        <v>54128</v>
      </c>
    </row>
    <row r="125" spans="1:7" ht="34.5" customHeight="1">
      <c r="A125" s="147"/>
      <c r="B125" s="128" t="s">
        <v>179</v>
      </c>
      <c r="C125" s="138" t="s">
        <v>114</v>
      </c>
      <c r="D125" s="80" t="s">
        <v>106</v>
      </c>
      <c r="E125" s="147"/>
      <c r="F125" s="109">
        <f>(F119-F124)/F122</f>
        <v>1869.5722543352601</v>
      </c>
      <c r="G125" s="58">
        <f>F125</f>
        <v>1869.5722543352601</v>
      </c>
    </row>
    <row r="126" spans="1:7" ht="15.75">
      <c r="A126" s="147">
        <v>4</v>
      </c>
      <c r="B126" s="127" t="s">
        <v>30</v>
      </c>
      <c r="C126" s="110"/>
      <c r="D126" s="69"/>
      <c r="E126" s="147"/>
      <c r="F126" s="109"/>
      <c r="G126" s="58"/>
    </row>
    <row r="127" spans="1:7" ht="36">
      <c r="A127" s="147"/>
      <c r="B127" s="128" t="s">
        <v>180</v>
      </c>
      <c r="C127" s="110" t="s">
        <v>108</v>
      </c>
      <c r="D127" s="69" t="s">
        <v>106</v>
      </c>
      <c r="E127" s="147"/>
      <c r="F127" s="109">
        <v>100</v>
      </c>
      <c r="G127" s="58">
        <f>F127</f>
        <v>100</v>
      </c>
    </row>
    <row r="128" spans="1:7" ht="33.75" customHeight="1">
      <c r="A128" s="147"/>
      <c r="B128" s="150" t="s">
        <v>194</v>
      </c>
      <c r="C128" s="151"/>
      <c r="D128" s="69"/>
      <c r="E128" s="147"/>
      <c r="F128" s="108">
        <f>F130</f>
        <v>434595</v>
      </c>
      <c r="G128" s="60">
        <f>G130</f>
        <v>434595</v>
      </c>
    </row>
    <row r="129" spans="1:7" ht="15.75">
      <c r="A129" s="147">
        <v>1</v>
      </c>
      <c r="B129" s="127" t="s">
        <v>27</v>
      </c>
      <c r="C129" s="110"/>
      <c r="D129" s="69"/>
      <c r="E129" s="147"/>
      <c r="F129" s="109"/>
      <c r="G129" s="58"/>
    </row>
    <row r="130" spans="1:7" ht="36">
      <c r="A130" s="147"/>
      <c r="B130" s="128" t="s">
        <v>173</v>
      </c>
      <c r="C130" s="110" t="s">
        <v>105</v>
      </c>
      <c r="D130" s="78" t="s">
        <v>138</v>
      </c>
      <c r="E130" s="147"/>
      <c r="F130" s="109">
        <f>500000-201000+135595</f>
        <v>434595</v>
      </c>
      <c r="G130" s="58">
        <f>F130</f>
        <v>434595</v>
      </c>
    </row>
    <row r="131" spans="1:7" ht="15.75">
      <c r="A131" s="147">
        <v>2</v>
      </c>
      <c r="B131" s="127" t="s">
        <v>28</v>
      </c>
      <c r="C131" s="110"/>
      <c r="D131" s="69"/>
      <c r="E131" s="147"/>
      <c r="F131" s="109"/>
      <c r="G131" s="58"/>
    </row>
    <row r="132" spans="1:7" ht="60.75" customHeight="1">
      <c r="A132" s="147"/>
      <c r="B132" s="128" t="s">
        <v>182</v>
      </c>
      <c r="C132" s="138" t="s">
        <v>115</v>
      </c>
      <c r="D132" s="80" t="s">
        <v>116</v>
      </c>
      <c r="E132" s="147"/>
      <c r="F132" s="109">
        <v>1</v>
      </c>
      <c r="G132" s="58">
        <f>F132</f>
        <v>1</v>
      </c>
    </row>
    <row r="133" spans="1:7" ht="37.5" customHeight="1">
      <c r="A133" s="147"/>
      <c r="B133" s="128" t="s">
        <v>183</v>
      </c>
      <c r="C133" s="138" t="s">
        <v>117</v>
      </c>
      <c r="D133" s="80" t="s">
        <v>116</v>
      </c>
      <c r="E133" s="147"/>
      <c r="F133" s="109">
        <v>295</v>
      </c>
      <c r="G133" s="58">
        <f>F133</f>
        <v>295</v>
      </c>
    </row>
    <row r="134" spans="1:7" ht="15.75">
      <c r="A134" s="147">
        <v>3</v>
      </c>
      <c r="B134" s="127" t="s">
        <v>29</v>
      </c>
      <c r="C134" s="110"/>
      <c r="D134" s="69"/>
      <c r="E134" s="147"/>
      <c r="F134" s="109"/>
      <c r="G134" s="58"/>
    </row>
    <row r="135" spans="1:7" ht="51.75" customHeight="1">
      <c r="A135" s="147"/>
      <c r="B135" s="128" t="s">
        <v>184</v>
      </c>
      <c r="C135" s="138" t="s">
        <v>114</v>
      </c>
      <c r="D135" s="80" t="s">
        <v>106</v>
      </c>
      <c r="E135" s="147"/>
      <c r="F135" s="109">
        <f>54159</f>
        <v>54159</v>
      </c>
      <c r="G135" s="58">
        <f>F135</f>
        <v>54159</v>
      </c>
    </row>
    <row r="136" spans="1:7" ht="38.25" customHeight="1">
      <c r="A136" s="147"/>
      <c r="B136" s="128" t="s">
        <v>185</v>
      </c>
      <c r="C136" s="138" t="s">
        <v>114</v>
      </c>
      <c r="D136" s="80" t="s">
        <v>106</v>
      </c>
      <c r="E136" s="147"/>
      <c r="F136" s="109">
        <f>(F130-F135)/F133</f>
        <v>1289.613559322034</v>
      </c>
      <c r="G136" s="58">
        <f>F136</f>
        <v>1289.613559322034</v>
      </c>
    </row>
    <row r="137" spans="1:7" ht="15.75">
      <c r="A137" s="147">
        <v>4</v>
      </c>
      <c r="B137" s="127" t="s">
        <v>30</v>
      </c>
      <c r="C137" s="110"/>
      <c r="D137" s="69"/>
      <c r="E137" s="147"/>
      <c r="F137" s="109"/>
      <c r="G137" s="58"/>
    </row>
    <row r="138" spans="1:7" ht="42.75" customHeight="1">
      <c r="A138" s="147"/>
      <c r="B138" s="128" t="s">
        <v>186</v>
      </c>
      <c r="C138" s="110" t="s">
        <v>108</v>
      </c>
      <c r="D138" s="69" t="s">
        <v>106</v>
      </c>
      <c r="E138" s="147"/>
      <c r="F138" s="109">
        <v>100</v>
      </c>
      <c r="G138" s="58">
        <f>F138</f>
        <v>100</v>
      </c>
    </row>
    <row r="139" spans="1:7" ht="51" customHeight="1">
      <c r="A139" s="147"/>
      <c r="B139" s="150" t="s">
        <v>195</v>
      </c>
      <c r="C139" s="151"/>
      <c r="D139" s="69"/>
      <c r="E139" s="147"/>
      <c r="F139" s="108">
        <f>F141</f>
        <v>416993</v>
      </c>
      <c r="G139" s="60">
        <f>F139</f>
        <v>416993</v>
      </c>
    </row>
    <row r="140" spans="1:7" ht="15.75">
      <c r="A140" s="147">
        <v>1</v>
      </c>
      <c r="B140" s="127" t="s">
        <v>27</v>
      </c>
      <c r="C140" s="110"/>
      <c r="D140" s="69"/>
      <c r="E140" s="147"/>
      <c r="F140" s="109"/>
      <c r="G140" s="58"/>
    </row>
    <row r="141" spans="1:7" ht="59.25" customHeight="1">
      <c r="A141" s="147"/>
      <c r="B141" s="128" t="s">
        <v>161</v>
      </c>
      <c r="C141" s="110" t="s">
        <v>114</v>
      </c>
      <c r="D141" s="78" t="s">
        <v>209</v>
      </c>
      <c r="E141" s="147"/>
      <c r="F141" s="109">
        <f>380235+36758</f>
        <v>416993</v>
      </c>
      <c r="G141" s="58">
        <f>F141</f>
        <v>416993</v>
      </c>
    </row>
    <row r="142" spans="1:7" ht="15.75">
      <c r="A142" s="147">
        <v>2</v>
      </c>
      <c r="B142" s="127" t="s">
        <v>28</v>
      </c>
      <c r="C142" s="110"/>
      <c r="D142" s="69"/>
      <c r="E142" s="147"/>
      <c r="F142" s="109"/>
      <c r="G142" s="58"/>
    </row>
    <row r="143" spans="1:7" ht="24">
      <c r="A143" s="147"/>
      <c r="B143" s="128" t="s">
        <v>162</v>
      </c>
      <c r="C143" s="110" t="s">
        <v>117</v>
      </c>
      <c r="D143" s="80" t="s">
        <v>116</v>
      </c>
      <c r="E143" s="147"/>
      <c r="F143" s="109">
        <v>90</v>
      </c>
      <c r="G143" s="58">
        <f>F143</f>
        <v>90</v>
      </c>
    </row>
    <row r="144" spans="1:7" ht="15.75">
      <c r="A144" s="147">
        <v>3</v>
      </c>
      <c r="B144" s="127" t="s">
        <v>29</v>
      </c>
      <c r="C144" s="110"/>
      <c r="D144" s="69"/>
      <c r="E144" s="147"/>
      <c r="F144" s="109"/>
      <c r="G144" s="58"/>
    </row>
    <row r="145" spans="1:9" ht="24">
      <c r="A145" s="147"/>
      <c r="B145" s="128" t="s">
        <v>163</v>
      </c>
      <c r="C145" s="110" t="s">
        <v>114</v>
      </c>
      <c r="D145" s="69" t="s">
        <v>106</v>
      </c>
      <c r="E145" s="147"/>
      <c r="F145" s="109">
        <v>4633</v>
      </c>
      <c r="G145" s="58">
        <f>F145</f>
        <v>4633</v>
      </c>
    </row>
    <row r="146" spans="1:9" ht="15.75">
      <c r="A146" s="147">
        <v>4</v>
      </c>
      <c r="B146" s="127" t="s">
        <v>30</v>
      </c>
      <c r="C146" s="110"/>
      <c r="D146" s="69"/>
      <c r="E146" s="147"/>
      <c r="F146" s="109"/>
      <c r="G146" s="58"/>
    </row>
    <row r="147" spans="1:9" ht="36">
      <c r="A147" s="147"/>
      <c r="B147" s="128" t="s">
        <v>164</v>
      </c>
      <c r="C147" s="110" t="s">
        <v>108</v>
      </c>
      <c r="D147" s="69" t="s">
        <v>106</v>
      </c>
      <c r="E147" s="147"/>
      <c r="F147" s="109">
        <v>100</v>
      </c>
      <c r="G147" s="58">
        <f>F147</f>
        <v>100</v>
      </c>
    </row>
    <row r="148" spans="1:9" ht="50.25" customHeight="1">
      <c r="A148" s="147"/>
      <c r="B148" s="176" t="s">
        <v>196</v>
      </c>
      <c r="C148" s="177"/>
      <c r="D148" s="69"/>
      <c r="E148" s="147"/>
      <c r="F148" s="108">
        <f>F150</f>
        <v>587448</v>
      </c>
      <c r="G148" s="60">
        <f>F148</f>
        <v>587448</v>
      </c>
    </row>
    <row r="149" spans="1:9" ht="15.75">
      <c r="A149" s="147">
        <v>1</v>
      </c>
      <c r="B149" s="127" t="s">
        <v>27</v>
      </c>
      <c r="C149" s="110"/>
      <c r="D149" s="69"/>
      <c r="E149" s="147"/>
      <c r="F149" s="109"/>
      <c r="G149" s="58"/>
    </row>
    <row r="150" spans="1:9" ht="51" customHeight="1">
      <c r="A150" s="147"/>
      <c r="B150" s="128" t="s">
        <v>174</v>
      </c>
      <c r="C150" s="110" t="s">
        <v>114</v>
      </c>
      <c r="D150" s="78" t="s">
        <v>209</v>
      </c>
      <c r="E150" s="147"/>
      <c r="F150" s="109">
        <f>587448</f>
        <v>587448</v>
      </c>
      <c r="G150" s="58">
        <f>F150</f>
        <v>587448</v>
      </c>
    </row>
    <row r="151" spans="1:9" ht="15.75">
      <c r="A151" s="147">
        <v>2</v>
      </c>
      <c r="B151" s="127" t="s">
        <v>28</v>
      </c>
      <c r="C151" s="110"/>
      <c r="D151" s="69"/>
      <c r="E151" s="147"/>
      <c r="F151" s="109"/>
      <c r="G151" s="58"/>
    </row>
    <row r="152" spans="1:9" ht="48">
      <c r="A152" s="147"/>
      <c r="B152" s="128" t="s">
        <v>187</v>
      </c>
      <c r="C152" s="138" t="s">
        <v>115</v>
      </c>
      <c r="D152" s="80" t="s">
        <v>116</v>
      </c>
      <c r="E152" s="147"/>
      <c r="F152" s="109">
        <v>1</v>
      </c>
      <c r="G152" s="58">
        <f>F152</f>
        <v>1</v>
      </c>
    </row>
    <row r="153" spans="1:9" ht="33.75" customHeight="1">
      <c r="A153" s="147"/>
      <c r="B153" s="128" t="s">
        <v>175</v>
      </c>
      <c r="C153" s="138" t="s">
        <v>117</v>
      </c>
      <c r="D153" s="80" t="s">
        <v>116</v>
      </c>
      <c r="E153" s="147"/>
      <c r="F153" s="109">
        <f>(F150-F155)/F156</f>
        <v>300.26508875739643</v>
      </c>
      <c r="G153" s="58">
        <f>F153</f>
        <v>300.26508875739643</v>
      </c>
    </row>
    <row r="154" spans="1:9" ht="15.75">
      <c r="A154" s="147">
        <v>3</v>
      </c>
      <c r="B154" s="127" t="s">
        <v>29</v>
      </c>
      <c r="C154" s="110"/>
      <c r="D154" s="69"/>
      <c r="E154" s="147"/>
      <c r="F154" s="109"/>
      <c r="G154" s="58"/>
    </row>
    <row r="155" spans="1:9" ht="36">
      <c r="A155" s="147"/>
      <c r="B155" s="128" t="s">
        <v>188</v>
      </c>
      <c r="C155" s="138" t="s">
        <v>114</v>
      </c>
      <c r="D155" s="80" t="s">
        <v>106</v>
      </c>
      <c r="E155" s="147"/>
      <c r="F155" s="109">
        <v>80000</v>
      </c>
      <c r="G155" s="58">
        <f>F155</f>
        <v>80000</v>
      </c>
    </row>
    <row r="156" spans="1:9" ht="24">
      <c r="A156" s="147"/>
      <c r="B156" s="128" t="s">
        <v>189</v>
      </c>
      <c r="C156" s="138" t="s">
        <v>114</v>
      </c>
      <c r="D156" s="80" t="s">
        <v>106</v>
      </c>
      <c r="E156" s="147"/>
      <c r="F156" s="109">
        <v>1690</v>
      </c>
      <c r="G156" s="58">
        <f>F156</f>
        <v>1690</v>
      </c>
      <c r="I156" s="120"/>
    </row>
    <row r="157" spans="1:9" ht="15.75">
      <c r="A157" s="147">
        <v>4</v>
      </c>
      <c r="B157" s="127" t="s">
        <v>30</v>
      </c>
      <c r="C157" s="110"/>
      <c r="D157" s="69"/>
      <c r="E157" s="147"/>
      <c r="F157" s="109"/>
      <c r="G157" s="58"/>
    </row>
    <row r="158" spans="1:9" ht="36">
      <c r="A158" s="147"/>
      <c r="B158" s="128" t="s">
        <v>181</v>
      </c>
      <c r="C158" s="110" t="s">
        <v>108</v>
      </c>
      <c r="D158" s="69" t="s">
        <v>106</v>
      </c>
      <c r="E158" s="147"/>
      <c r="F158" s="109">
        <v>100</v>
      </c>
      <c r="G158" s="58">
        <f>F158</f>
        <v>100</v>
      </c>
    </row>
    <row r="159" spans="1:9" ht="39" customHeight="1">
      <c r="A159" s="147"/>
      <c r="B159" s="176" t="s">
        <v>214</v>
      </c>
      <c r="C159" s="177"/>
      <c r="D159" s="69"/>
      <c r="E159" s="147"/>
      <c r="F159" s="108">
        <f>F161</f>
        <v>375794</v>
      </c>
      <c r="G159" s="60">
        <f>F159</f>
        <v>375794</v>
      </c>
    </row>
    <row r="160" spans="1:9" ht="15.75">
      <c r="A160" s="147">
        <v>1</v>
      </c>
      <c r="B160" s="127" t="s">
        <v>27</v>
      </c>
      <c r="C160" s="110"/>
      <c r="D160" s="69"/>
      <c r="E160" s="147"/>
      <c r="F160" s="109"/>
      <c r="G160" s="58"/>
    </row>
    <row r="161" spans="1:7" ht="66.75" customHeight="1">
      <c r="A161" s="147"/>
      <c r="B161" s="128" t="s">
        <v>171</v>
      </c>
      <c r="C161" s="110" t="s">
        <v>105</v>
      </c>
      <c r="D161" s="78" t="s">
        <v>209</v>
      </c>
      <c r="E161" s="147"/>
      <c r="F161" s="109">
        <f>375794</f>
        <v>375794</v>
      </c>
      <c r="G161" s="58">
        <f>F161</f>
        <v>375794</v>
      </c>
    </row>
    <row r="162" spans="1:7" ht="15.75">
      <c r="A162" s="147">
        <v>2</v>
      </c>
      <c r="B162" s="127" t="s">
        <v>28</v>
      </c>
      <c r="C162" s="110"/>
      <c r="D162" s="69"/>
      <c r="E162" s="147"/>
      <c r="F162" s="109"/>
      <c r="G162" s="58"/>
    </row>
    <row r="163" spans="1:7" ht="36.75" customHeight="1">
      <c r="A163" s="147"/>
      <c r="B163" s="128" t="s">
        <v>190</v>
      </c>
      <c r="C163" s="138" t="s">
        <v>117</v>
      </c>
      <c r="D163" s="80" t="s">
        <v>116</v>
      </c>
      <c r="E163" s="147"/>
      <c r="F163" s="121">
        <f>F159/F165</f>
        <v>223.02314540059348</v>
      </c>
      <c r="G163" s="122">
        <f>F163</f>
        <v>223.02314540059348</v>
      </c>
    </row>
    <row r="164" spans="1:7" ht="19.5" customHeight="1">
      <c r="A164" s="147">
        <v>3</v>
      </c>
      <c r="B164" s="127" t="s">
        <v>29</v>
      </c>
      <c r="C164" s="110"/>
      <c r="D164" s="69"/>
      <c r="E164" s="147"/>
      <c r="F164" s="109"/>
      <c r="G164" s="58"/>
    </row>
    <row r="165" spans="1:7" ht="43.5" customHeight="1">
      <c r="A165" s="147"/>
      <c r="B165" s="128" t="s">
        <v>169</v>
      </c>
      <c r="C165" s="138" t="s">
        <v>114</v>
      </c>
      <c r="D165" s="80" t="s">
        <v>106</v>
      </c>
      <c r="E165" s="147"/>
      <c r="F165" s="109">
        <v>1685</v>
      </c>
      <c r="G165" s="58">
        <f>F165</f>
        <v>1685</v>
      </c>
    </row>
    <row r="166" spans="1:7" ht="15.75">
      <c r="A166" s="147">
        <v>4</v>
      </c>
      <c r="B166" s="127" t="s">
        <v>30</v>
      </c>
      <c r="C166" s="110"/>
      <c r="D166" s="69"/>
      <c r="E166" s="147"/>
      <c r="F166" s="109"/>
      <c r="G166" s="58"/>
    </row>
    <row r="167" spans="1:7" ht="45" customHeight="1">
      <c r="A167" s="147"/>
      <c r="B167" s="128" t="s">
        <v>170</v>
      </c>
      <c r="C167" s="110" t="s">
        <v>108</v>
      </c>
      <c r="D167" s="69" t="s">
        <v>106</v>
      </c>
      <c r="E167" s="147"/>
      <c r="F167" s="109">
        <v>100</v>
      </c>
      <c r="G167" s="58">
        <v>100</v>
      </c>
    </row>
    <row r="168" spans="1:7" ht="44.25" customHeight="1">
      <c r="A168" s="147"/>
      <c r="B168" s="150" t="s">
        <v>204</v>
      </c>
      <c r="C168" s="151"/>
      <c r="D168" s="69"/>
      <c r="E168" s="147"/>
      <c r="F168" s="108">
        <f>F170</f>
        <v>100000</v>
      </c>
      <c r="G168" s="60">
        <f>G170</f>
        <v>100000</v>
      </c>
    </row>
    <row r="169" spans="1:7" ht="15.75">
      <c r="A169" s="147">
        <v>1</v>
      </c>
      <c r="B169" s="127" t="s">
        <v>27</v>
      </c>
      <c r="C169" s="110"/>
      <c r="D169" s="69"/>
      <c r="E169" s="147"/>
      <c r="F169" s="109"/>
      <c r="G169" s="58"/>
    </row>
    <row r="170" spans="1:7" ht="81.75" customHeight="1">
      <c r="A170" s="147"/>
      <c r="B170" s="128" t="s">
        <v>205</v>
      </c>
      <c r="C170" s="110" t="s">
        <v>105</v>
      </c>
      <c r="D170" s="78" t="s">
        <v>209</v>
      </c>
      <c r="E170" s="147"/>
      <c r="F170" s="109">
        <v>100000</v>
      </c>
      <c r="G170" s="58">
        <f>F170</f>
        <v>100000</v>
      </c>
    </row>
    <row r="171" spans="1:7" ht="15.75">
      <c r="A171" s="147">
        <v>2</v>
      </c>
      <c r="B171" s="127" t="s">
        <v>28</v>
      </c>
      <c r="C171" s="110"/>
      <c r="D171" s="69"/>
      <c r="E171" s="147"/>
      <c r="F171" s="109"/>
      <c r="G171" s="58"/>
    </row>
    <row r="172" spans="1:7" ht="75" customHeight="1">
      <c r="A172" s="147"/>
      <c r="B172" s="128" t="s">
        <v>206</v>
      </c>
      <c r="C172" s="138" t="s">
        <v>115</v>
      </c>
      <c r="D172" s="80" t="s">
        <v>116</v>
      </c>
      <c r="E172" s="147"/>
      <c r="F172" s="109">
        <v>1</v>
      </c>
      <c r="G172" s="58">
        <f>F172</f>
        <v>1</v>
      </c>
    </row>
    <row r="173" spans="1:7" ht="15.75">
      <c r="A173" s="147">
        <v>3</v>
      </c>
      <c r="B173" s="127" t="s">
        <v>29</v>
      </c>
      <c r="C173" s="110"/>
      <c r="D173" s="69"/>
      <c r="E173" s="147"/>
      <c r="F173" s="109"/>
      <c r="G173" s="58"/>
    </row>
    <row r="174" spans="1:7" ht="51.75" customHeight="1">
      <c r="A174" s="147"/>
      <c r="B174" s="128" t="s">
        <v>207</v>
      </c>
      <c r="C174" s="138" t="s">
        <v>114</v>
      </c>
      <c r="D174" s="80" t="s">
        <v>106</v>
      </c>
      <c r="E174" s="147"/>
      <c r="F174" s="109">
        <f>F170/F172</f>
        <v>100000</v>
      </c>
      <c r="G174" s="58">
        <f>F174</f>
        <v>100000</v>
      </c>
    </row>
    <row r="175" spans="1:7" ht="15.75">
      <c r="A175" s="147">
        <v>4</v>
      </c>
      <c r="B175" s="127" t="s">
        <v>30</v>
      </c>
      <c r="C175" s="110"/>
      <c r="D175" s="69"/>
      <c r="E175" s="147"/>
      <c r="F175" s="109"/>
      <c r="G175" s="58"/>
    </row>
    <row r="176" spans="1:7" ht="54.75" customHeight="1">
      <c r="A176" s="147"/>
      <c r="B176" s="128" t="s">
        <v>208</v>
      </c>
      <c r="C176" s="110" t="s">
        <v>108</v>
      </c>
      <c r="D176" s="69" t="s">
        <v>106</v>
      </c>
      <c r="E176" s="147"/>
      <c r="F176" s="109">
        <v>100</v>
      </c>
      <c r="G176" s="58">
        <f>F176</f>
        <v>100</v>
      </c>
    </row>
    <row r="177" spans="1:8" ht="33" customHeight="1">
      <c r="A177" s="147"/>
      <c r="B177" s="137" t="s">
        <v>201</v>
      </c>
      <c r="C177" s="110" t="s">
        <v>105</v>
      </c>
      <c r="D177" s="69" t="s">
        <v>125</v>
      </c>
      <c r="E177" s="147"/>
      <c r="F177" s="114">
        <f>F178</f>
        <v>100000</v>
      </c>
      <c r="G177" s="56">
        <f>F177</f>
        <v>100000</v>
      </c>
    </row>
    <row r="178" spans="1:8" ht="34.5" customHeight="1">
      <c r="A178" s="147"/>
      <c r="B178" s="150" t="s">
        <v>202</v>
      </c>
      <c r="C178" s="151"/>
      <c r="D178" s="69"/>
      <c r="E178" s="147"/>
      <c r="F178" s="108">
        <f>F180</f>
        <v>100000</v>
      </c>
      <c r="G178" s="60">
        <f>F178</f>
        <v>100000</v>
      </c>
    </row>
    <row r="179" spans="1:8" s="2" customFormat="1" ht="15.75">
      <c r="A179" s="147">
        <v>1</v>
      </c>
      <c r="B179" s="127" t="s">
        <v>27</v>
      </c>
      <c r="C179" s="110"/>
      <c r="D179" s="69"/>
      <c r="E179" s="147"/>
      <c r="F179" s="109"/>
      <c r="G179" s="58"/>
    </row>
    <row r="180" spans="1:8" s="2" customFormat="1" ht="36.75" customHeight="1">
      <c r="A180" s="147"/>
      <c r="B180" s="128" t="s">
        <v>211</v>
      </c>
      <c r="C180" s="110" t="s">
        <v>105</v>
      </c>
      <c r="D180" s="78" t="s">
        <v>209</v>
      </c>
      <c r="E180" s="147"/>
      <c r="F180" s="109">
        <v>100000</v>
      </c>
      <c r="G180" s="58">
        <f>F180</f>
        <v>100000</v>
      </c>
    </row>
    <row r="181" spans="1:8" s="2" customFormat="1" ht="15.75">
      <c r="A181" s="147">
        <v>2</v>
      </c>
      <c r="B181" s="127" t="s">
        <v>28</v>
      </c>
      <c r="C181" s="110"/>
      <c r="D181" s="69"/>
      <c r="E181" s="147"/>
      <c r="F181" s="109"/>
      <c r="G181" s="58"/>
    </row>
    <row r="182" spans="1:8" s="2" customFormat="1" ht="48.75" customHeight="1">
      <c r="A182" s="147"/>
      <c r="B182" s="128" t="s">
        <v>210</v>
      </c>
      <c r="C182" s="110" t="s">
        <v>100</v>
      </c>
      <c r="D182" s="69" t="s">
        <v>116</v>
      </c>
      <c r="E182" s="147"/>
      <c r="F182" s="109">
        <f>F180/F184</f>
        <v>40</v>
      </c>
      <c r="G182" s="58">
        <f>F182</f>
        <v>40</v>
      </c>
      <c r="H182" s="2">
        <v>251</v>
      </c>
    </row>
    <row r="183" spans="1:8" s="2" customFormat="1" ht="15.75">
      <c r="A183" s="147">
        <v>3</v>
      </c>
      <c r="B183" s="127" t="s">
        <v>29</v>
      </c>
      <c r="C183" s="110"/>
      <c r="D183" s="69"/>
      <c r="E183" s="147"/>
      <c r="F183" s="109"/>
      <c r="G183" s="58"/>
    </row>
    <row r="184" spans="1:8" s="2" customFormat="1" ht="43.5" customHeight="1">
      <c r="A184" s="147"/>
      <c r="B184" s="128" t="s">
        <v>213</v>
      </c>
      <c r="C184" s="110" t="s">
        <v>105</v>
      </c>
      <c r="D184" s="69" t="s">
        <v>106</v>
      </c>
      <c r="E184" s="147"/>
      <c r="F184" s="109">
        <v>2500</v>
      </c>
      <c r="G184" s="58">
        <f>F184</f>
        <v>2500</v>
      </c>
      <c r="H184" s="124"/>
    </row>
    <row r="185" spans="1:8" s="2" customFormat="1" ht="15.75">
      <c r="A185" s="147">
        <v>4</v>
      </c>
      <c r="B185" s="127" t="s">
        <v>30</v>
      </c>
      <c r="C185" s="110"/>
      <c r="D185" s="69"/>
      <c r="E185" s="147"/>
      <c r="F185" s="109"/>
      <c r="G185" s="58"/>
    </row>
    <row r="186" spans="1:8" s="2" customFormat="1" ht="50.25" customHeight="1">
      <c r="A186" s="147"/>
      <c r="B186" s="128" t="s">
        <v>212</v>
      </c>
      <c r="C186" s="110" t="s">
        <v>108</v>
      </c>
      <c r="D186" s="69" t="s">
        <v>106</v>
      </c>
      <c r="E186" s="147"/>
      <c r="F186" s="109">
        <v>100</v>
      </c>
      <c r="G186" s="58">
        <f>F186</f>
        <v>100</v>
      </c>
    </row>
    <row r="187" spans="1:8" ht="27" customHeight="1">
      <c r="A187" s="105"/>
      <c r="B187" s="123"/>
      <c r="C187" s="107"/>
      <c r="D187" s="107"/>
      <c r="E187" s="105"/>
      <c r="F187" s="115"/>
      <c r="G187" s="116"/>
    </row>
    <row r="188" spans="1:8" ht="21" customHeight="1">
      <c r="A188" s="105"/>
      <c r="B188" s="123"/>
      <c r="C188" s="107"/>
      <c r="D188" s="107"/>
      <c r="E188" s="105"/>
      <c r="F188" s="115"/>
      <c r="G188" s="116"/>
    </row>
    <row r="189" spans="1:8" ht="14.25" customHeight="1">
      <c r="A189" s="105"/>
      <c r="B189" s="106"/>
      <c r="C189" s="107"/>
      <c r="D189" s="107"/>
      <c r="E189" s="105"/>
      <c r="F189" s="115"/>
      <c r="G189" s="116"/>
    </row>
    <row r="190" spans="1:8" ht="16.5" customHeight="1">
      <c r="A190" s="46"/>
    </row>
    <row r="191" spans="1:8" ht="45.75" customHeight="1">
      <c r="A191" s="178" t="s">
        <v>191</v>
      </c>
      <c r="B191" s="178"/>
      <c r="C191" s="178"/>
      <c r="D191" s="81"/>
      <c r="E191" s="82"/>
      <c r="F191" s="179" t="s">
        <v>192</v>
      </c>
      <c r="G191" s="179"/>
    </row>
    <row r="192" spans="1:8">
      <c r="A192" s="178"/>
      <c r="B192" s="178"/>
      <c r="C192" s="178"/>
      <c r="D192" s="83" t="s">
        <v>31</v>
      </c>
      <c r="F192" s="152" t="s">
        <v>53</v>
      </c>
      <c r="G192" s="152"/>
    </row>
    <row r="193" spans="1:7" ht="15.75">
      <c r="A193" s="140"/>
      <c r="B193" s="140"/>
      <c r="C193" s="140"/>
      <c r="D193" s="83"/>
      <c r="F193" s="119"/>
      <c r="G193" s="119"/>
    </row>
    <row r="194" spans="1:7" ht="15.75" customHeight="1">
      <c r="A194" s="155" t="s">
        <v>32</v>
      </c>
      <c r="B194" s="155"/>
      <c r="C194" s="144"/>
      <c r="D194" s="144"/>
    </row>
    <row r="195" spans="1:7" ht="18" customHeight="1">
      <c r="A195" s="180"/>
      <c r="B195" s="180"/>
      <c r="C195" s="180"/>
      <c r="D195" s="144"/>
    </row>
    <row r="196" spans="1:7" ht="18.75" customHeight="1">
      <c r="A196" s="141"/>
      <c r="B196" s="141"/>
      <c r="C196" s="141"/>
      <c r="D196" s="144"/>
    </row>
    <row r="197" spans="1:7" ht="47.25" customHeight="1">
      <c r="A197" s="178" t="s">
        <v>215</v>
      </c>
      <c r="B197" s="158"/>
      <c r="C197" s="158"/>
      <c r="D197" s="81"/>
      <c r="E197" s="82"/>
      <c r="F197" s="179" t="s">
        <v>216</v>
      </c>
      <c r="G197" s="179"/>
    </row>
    <row r="198" spans="1:7" ht="12" customHeight="1">
      <c r="B198" s="144"/>
      <c r="C198" s="144"/>
      <c r="D198" s="83" t="s">
        <v>31</v>
      </c>
      <c r="F198" s="152" t="s">
        <v>53</v>
      </c>
      <c r="G198" s="152"/>
    </row>
    <row r="199" spans="1:7" ht="24" customHeight="1">
      <c r="A199" s="84" t="s">
        <v>51</v>
      </c>
    </row>
    <row r="200" spans="1:7" ht="11.25" customHeight="1">
      <c r="A200" s="94"/>
    </row>
    <row r="201" spans="1:7">
      <c r="A201" s="85" t="s">
        <v>52</v>
      </c>
    </row>
  </sheetData>
  <mergeCells count="55">
    <mergeCell ref="B128:C128"/>
    <mergeCell ref="A70:B70"/>
    <mergeCell ref="F198:G198"/>
    <mergeCell ref="B139:C139"/>
    <mergeCell ref="B148:C148"/>
    <mergeCell ref="B159:C159"/>
    <mergeCell ref="B87:C87"/>
    <mergeCell ref="A191:C192"/>
    <mergeCell ref="F191:G191"/>
    <mergeCell ref="F192:G192"/>
    <mergeCell ref="A194:B194"/>
    <mergeCell ref="A195:C195"/>
    <mergeCell ref="A197:C197"/>
    <mergeCell ref="F197:G197"/>
    <mergeCell ref="B96:C96"/>
    <mergeCell ref="B115:C115"/>
    <mergeCell ref="B117:C117"/>
    <mergeCell ref="B38:G38"/>
    <mergeCell ref="B58:C58"/>
    <mergeCell ref="B51:C51"/>
    <mergeCell ref="A60:B60"/>
    <mergeCell ref="A64:A65"/>
    <mergeCell ref="B64:G64"/>
    <mergeCell ref="A20:C20"/>
    <mergeCell ref="D20:E20"/>
    <mergeCell ref="E21:F21"/>
    <mergeCell ref="E22:F22"/>
    <mergeCell ref="B72:G72"/>
    <mergeCell ref="B50:C50"/>
    <mergeCell ref="B24:G24"/>
    <mergeCell ref="B25:G25"/>
    <mergeCell ref="B26:G26"/>
    <mergeCell ref="B28:G28"/>
    <mergeCell ref="B29:G29"/>
    <mergeCell ref="B30:G30"/>
    <mergeCell ref="B33:G33"/>
    <mergeCell ref="B35:G35"/>
    <mergeCell ref="B36:G36"/>
    <mergeCell ref="B37:G37"/>
    <mergeCell ref="B168:C168"/>
    <mergeCell ref="B178:C178"/>
    <mergeCell ref="E9:G9"/>
    <mergeCell ref="F1:G3"/>
    <mergeCell ref="E5:G5"/>
    <mergeCell ref="E6:G6"/>
    <mergeCell ref="E7:G7"/>
    <mergeCell ref="E8:G8"/>
    <mergeCell ref="B23:G23"/>
    <mergeCell ref="E10:G10"/>
    <mergeCell ref="A13:G13"/>
    <mergeCell ref="A14:G14"/>
    <mergeCell ref="D17:F17"/>
    <mergeCell ref="A18:C18"/>
    <mergeCell ref="D18:E18"/>
    <mergeCell ref="D19:F19"/>
  </mergeCells>
  <pageMargins left="0.18" right="0.16" top="0.63" bottom="0.47" header="0.51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4"/>
  <sheetViews>
    <sheetView topLeftCell="A88" zoomScaleNormal="100" workbookViewId="0">
      <selection activeCell="G22" sqref="G22"/>
    </sheetView>
  </sheetViews>
  <sheetFormatPr defaultColWidth="21.625" defaultRowHeight="15"/>
  <cols>
    <col min="1" max="1" width="6.625" style="34" customWidth="1"/>
    <col min="2" max="2" width="34.125" style="34" customWidth="1"/>
    <col min="3" max="4" width="21.625" style="34"/>
    <col min="5" max="5" width="20.125" style="34" customWidth="1"/>
    <col min="6" max="6" width="19.875" style="2" customWidth="1"/>
    <col min="7" max="7" width="19.125" style="2" customWidth="1"/>
    <col min="8" max="16384" width="21.625" style="2"/>
  </cols>
  <sheetData>
    <row r="1" spans="1:7">
      <c r="F1" s="197" t="s">
        <v>73</v>
      </c>
      <c r="G1" s="198"/>
    </row>
    <row r="2" spans="1:7">
      <c r="F2" s="198"/>
      <c r="G2" s="198"/>
    </row>
    <row r="3" spans="1:7" ht="32.25" customHeight="1">
      <c r="F3" s="198"/>
      <c r="G3" s="198"/>
    </row>
    <row r="4" spans="1:7" ht="15.75">
      <c r="A4" s="35"/>
      <c r="E4" s="35" t="s">
        <v>0</v>
      </c>
    </row>
    <row r="5" spans="1:7" ht="15.75">
      <c r="A5" s="35"/>
      <c r="E5" s="199" t="s">
        <v>145</v>
      </c>
      <c r="F5" s="199"/>
      <c r="G5" s="199"/>
    </row>
    <row r="6" spans="1:7" ht="15.75">
      <c r="A6" s="35"/>
      <c r="B6" s="35"/>
      <c r="E6" s="200" t="s">
        <v>86</v>
      </c>
      <c r="F6" s="200"/>
      <c r="G6" s="200"/>
    </row>
    <row r="7" spans="1:7" ht="13.5" customHeight="1">
      <c r="A7" s="35"/>
      <c r="E7" s="182" t="s">
        <v>1</v>
      </c>
      <c r="F7" s="182"/>
      <c r="G7" s="182"/>
    </row>
    <row r="8" spans="1:7" ht="6" customHeight="1">
      <c r="A8" s="35"/>
      <c r="B8" s="35"/>
      <c r="E8" s="201"/>
      <c r="F8" s="201"/>
      <c r="G8" s="201"/>
    </row>
    <row r="9" spans="1:7" ht="15" customHeight="1">
      <c r="A9" s="35"/>
      <c r="E9" s="182"/>
      <c r="F9" s="182"/>
      <c r="G9" s="182"/>
    </row>
    <row r="10" spans="1:7" ht="15.75">
      <c r="A10" s="35"/>
      <c r="E10" s="158" t="s">
        <v>146</v>
      </c>
      <c r="F10" s="158"/>
      <c r="G10" s="158"/>
    </row>
    <row r="13" spans="1:7" ht="15.75">
      <c r="A13" s="203" t="s">
        <v>2</v>
      </c>
      <c r="B13" s="203"/>
      <c r="C13" s="203"/>
      <c r="D13" s="203"/>
      <c r="E13" s="203"/>
      <c r="F13" s="203"/>
      <c r="G13" s="203"/>
    </row>
    <row r="14" spans="1:7" ht="15.75">
      <c r="A14" s="203" t="s">
        <v>129</v>
      </c>
      <c r="B14" s="203"/>
      <c r="C14" s="203"/>
      <c r="D14" s="203"/>
      <c r="E14" s="203"/>
      <c r="F14" s="203"/>
      <c r="G14" s="203"/>
    </row>
    <row r="17" spans="1:7" ht="15" customHeight="1">
      <c r="A17" s="36" t="s">
        <v>74</v>
      </c>
      <c r="B17" s="36">
        <v>3100000</v>
      </c>
      <c r="C17" s="36"/>
      <c r="D17" s="206" t="s">
        <v>86</v>
      </c>
      <c r="E17" s="206"/>
      <c r="F17" s="206"/>
      <c r="G17" s="18">
        <v>31692820</v>
      </c>
    </row>
    <row r="18" spans="1:7" ht="28.5" customHeight="1">
      <c r="A18" s="161" t="s">
        <v>82</v>
      </c>
      <c r="B18" s="161"/>
      <c r="C18" s="161"/>
      <c r="D18" s="207" t="s">
        <v>1</v>
      </c>
      <c r="E18" s="207"/>
      <c r="F18" s="16"/>
      <c r="G18" s="19" t="s">
        <v>75</v>
      </c>
    </row>
    <row r="19" spans="1:7" ht="18.75" customHeight="1">
      <c r="A19" s="37" t="s">
        <v>76</v>
      </c>
      <c r="B19" s="37">
        <v>3110000</v>
      </c>
      <c r="C19" s="37"/>
      <c r="D19" s="205" t="s">
        <v>86</v>
      </c>
      <c r="E19" s="205"/>
      <c r="F19" s="205"/>
      <c r="G19" s="20">
        <v>31692820</v>
      </c>
    </row>
    <row r="20" spans="1:7" ht="23.25" customHeight="1">
      <c r="A20" s="161" t="s">
        <v>78</v>
      </c>
      <c r="B20" s="161"/>
      <c r="C20" s="161"/>
      <c r="D20" s="162" t="s">
        <v>33</v>
      </c>
      <c r="E20" s="162"/>
      <c r="F20" s="16"/>
      <c r="G20" s="19" t="s">
        <v>75</v>
      </c>
    </row>
    <row r="21" spans="1:7" ht="36" customHeight="1">
      <c r="A21" s="38" t="s">
        <v>77</v>
      </c>
      <c r="B21" s="39">
        <v>3118311</v>
      </c>
      <c r="C21" s="39">
        <v>8311</v>
      </c>
      <c r="D21" s="40" t="s">
        <v>84</v>
      </c>
      <c r="E21" s="204" t="s">
        <v>85</v>
      </c>
      <c r="F21" s="204"/>
      <c r="G21" s="104" t="s">
        <v>160</v>
      </c>
    </row>
    <row r="22" spans="1:7" ht="56.25" customHeight="1">
      <c r="B22" s="41" t="s">
        <v>78</v>
      </c>
      <c r="C22" s="42" t="s">
        <v>79</v>
      </c>
      <c r="D22" s="43" t="s">
        <v>80</v>
      </c>
      <c r="E22" s="202" t="s">
        <v>83</v>
      </c>
      <c r="F22" s="202"/>
      <c r="G22" s="17" t="s">
        <v>81</v>
      </c>
    </row>
    <row r="23" spans="1:7" ht="42" customHeight="1">
      <c r="A23" s="44" t="s">
        <v>7</v>
      </c>
      <c r="B23" s="183" t="s">
        <v>154</v>
      </c>
      <c r="C23" s="183"/>
      <c r="D23" s="183"/>
      <c r="E23" s="183"/>
      <c r="F23" s="183"/>
      <c r="G23" s="183"/>
    </row>
    <row r="24" spans="1:7" ht="54" customHeight="1">
      <c r="A24" s="45" t="s">
        <v>8</v>
      </c>
      <c r="B24" s="183" t="s">
        <v>126</v>
      </c>
      <c r="C24" s="183"/>
      <c r="D24" s="183"/>
      <c r="E24" s="183"/>
      <c r="F24" s="183"/>
      <c r="G24" s="183"/>
    </row>
    <row r="25" spans="1:7" ht="123.75" customHeight="1">
      <c r="A25" s="45"/>
      <c r="B25" s="192" t="s">
        <v>157</v>
      </c>
      <c r="C25" s="192"/>
      <c r="D25" s="192"/>
      <c r="E25" s="192"/>
      <c r="F25" s="192"/>
      <c r="G25" s="192"/>
    </row>
    <row r="26" spans="1:7" ht="15.75">
      <c r="A26" s="44" t="s">
        <v>9</v>
      </c>
      <c r="B26" s="192" t="s">
        <v>46</v>
      </c>
      <c r="C26" s="192"/>
      <c r="D26" s="192"/>
      <c r="E26" s="192"/>
      <c r="F26" s="192"/>
      <c r="G26" s="192"/>
    </row>
    <row r="27" spans="1:7" ht="15.75">
      <c r="A27" s="46"/>
    </row>
    <row r="28" spans="1:7" ht="15.75">
      <c r="A28" s="47" t="s">
        <v>11</v>
      </c>
      <c r="B28" s="193" t="s">
        <v>47</v>
      </c>
      <c r="C28" s="193"/>
      <c r="D28" s="193"/>
      <c r="E28" s="193"/>
      <c r="F28" s="193"/>
      <c r="G28" s="193"/>
    </row>
    <row r="29" spans="1:7" ht="21" customHeight="1">
      <c r="A29" s="47">
        <v>1</v>
      </c>
      <c r="B29" s="194" t="s">
        <v>124</v>
      </c>
      <c r="C29" s="195"/>
      <c r="D29" s="195"/>
      <c r="E29" s="195"/>
      <c r="F29" s="195"/>
      <c r="G29" s="196"/>
    </row>
    <row r="30" spans="1:7" ht="20.25" customHeight="1">
      <c r="A30" s="47">
        <v>2</v>
      </c>
      <c r="B30" s="194" t="s">
        <v>87</v>
      </c>
      <c r="C30" s="195"/>
      <c r="D30" s="195"/>
      <c r="E30" s="195"/>
      <c r="F30" s="195"/>
      <c r="G30" s="196"/>
    </row>
    <row r="31" spans="1:7" ht="15.75">
      <c r="A31" s="46"/>
    </row>
    <row r="32" spans="1:7" ht="15.75">
      <c r="A32" s="48" t="s">
        <v>10</v>
      </c>
      <c r="B32" s="34" t="s">
        <v>89</v>
      </c>
      <c r="C32" s="34" t="s">
        <v>88</v>
      </c>
    </row>
    <row r="33" spans="1:7" ht="30" customHeight="1">
      <c r="A33" s="49" t="s">
        <v>13</v>
      </c>
      <c r="B33" s="199" t="s">
        <v>48</v>
      </c>
      <c r="C33" s="199"/>
      <c r="D33" s="199"/>
      <c r="E33" s="199"/>
      <c r="F33" s="199"/>
      <c r="G33" s="199"/>
    </row>
    <row r="34" spans="1:7" ht="14.25" customHeight="1">
      <c r="A34" s="44"/>
      <c r="B34" s="50"/>
      <c r="C34" s="50"/>
      <c r="D34" s="50"/>
      <c r="E34" s="50"/>
      <c r="F34" s="13"/>
      <c r="G34" s="13"/>
    </row>
    <row r="35" spans="1:7" ht="15.75">
      <c r="A35" s="47" t="s">
        <v>11</v>
      </c>
      <c r="B35" s="193" t="s">
        <v>12</v>
      </c>
      <c r="C35" s="193"/>
      <c r="D35" s="193"/>
      <c r="E35" s="193"/>
      <c r="F35" s="193"/>
      <c r="G35" s="193"/>
    </row>
    <row r="36" spans="1:7" ht="21.75" customHeight="1">
      <c r="A36" s="47">
        <v>1</v>
      </c>
      <c r="B36" s="190" t="s">
        <v>90</v>
      </c>
      <c r="C36" s="190"/>
      <c r="D36" s="190"/>
      <c r="E36" s="190"/>
      <c r="F36" s="190"/>
      <c r="G36" s="190"/>
    </row>
    <row r="37" spans="1:7" ht="18.75" customHeight="1">
      <c r="A37" s="47">
        <v>2</v>
      </c>
      <c r="B37" s="190" t="s">
        <v>144</v>
      </c>
      <c r="C37" s="190"/>
      <c r="D37" s="190"/>
      <c r="E37" s="190"/>
      <c r="F37" s="190"/>
      <c r="G37" s="190"/>
    </row>
    <row r="38" spans="1:7" ht="18" customHeight="1">
      <c r="A38" s="47">
        <v>3</v>
      </c>
      <c r="B38" s="190" t="s">
        <v>91</v>
      </c>
      <c r="C38" s="190"/>
      <c r="D38" s="190"/>
      <c r="E38" s="190"/>
      <c r="F38" s="190"/>
      <c r="G38" s="190"/>
    </row>
    <row r="39" spans="1:7" ht="30.75" customHeight="1">
      <c r="A39" s="44"/>
      <c r="B39" s="50"/>
      <c r="C39" s="50"/>
      <c r="D39" s="50"/>
      <c r="E39" s="50"/>
      <c r="F39" s="13"/>
      <c r="G39" s="13"/>
    </row>
    <row r="40" spans="1:7" ht="15.75">
      <c r="A40" s="44" t="s">
        <v>19</v>
      </c>
      <c r="B40" s="51" t="s">
        <v>15</v>
      </c>
      <c r="C40" s="50"/>
      <c r="D40" s="50"/>
      <c r="E40" s="50"/>
      <c r="F40" s="13"/>
      <c r="G40" s="13"/>
    </row>
    <row r="41" spans="1:7" ht="15.75">
      <c r="A41" s="46"/>
      <c r="E41" s="52" t="s">
        <v>49</v>
      </c>
    </row>
    <row r="42" spans="1:7" ht="42" customHeight="1">
      <c r="A42" s="47" t="s">
        <v>11</v>
      </c>
      <c r="B42" s="53" t="s">
        <v>15</v>
      </c>
      <c r="C42" s="47" t="s">
        <v>16</v>
      </c>
      <c r="D42" s="47" t="s">
        <v>17</v>
      </c>
      <c r="E42" s="47" t="s">
        <v>18</v>
      </c>
    </row>
    <row r="43" spans="1:7" ht="15.75">
      <c r="A43" s="47">
        <v>1</v>
      </c>
      <c r="B43" s="47">
        <v>2</v>
      </c>
      <c r="C43" s="47">
        <v>3</v>
      </c>
      <c r="D43" s="47">
        <v>4</v>
      </c>
      <c r="E43" s="47">
        <v>5</v>
      </c>
    </row>
    <row r="44" spans="1:7" ht="26.25" customHeight="1">
      <c r="A44" s="54">
        <v>1</v>
      </c>
      <c r="B44" s="55" t="s">
        <v>92</v>
      </c>
      <c r="C44" s="47"/>
      <c r="D44" s="56">
        <f>D45+D47+D46</f>
        <v>399000</v>
      </c>
      <c r="E44" s="56">
        <f>D44</f>
        <v>399000</v>
      </c>
    </row>
    <row r="45" spans="1:7" ht="21.75" customHeight="1">
      <c r="A45" s="47"/>
      <c r="B45" s="57" t="s">
        <v>93</v>
      </c>
      <c r="C45" s="47"/>
      <c r="D45" s="58">
        <f>F71</f>
        <v>199000</v>
      </c>
      <c r="E45" s="58">
        <f>C45+D45</f>
        <v>199000</v>
      </c>
    </row>
    <row r="46" spans="1:7" ht="34.5" customHeight="1">
      <c r="A46" s="47"/>
      <c r="B46" s="103" t="s">
        <v>159</v>
      </c>
      <c r="C46" s="47"/>
      <c r="D46" s="58">
        <v>100000</v>
      </c>
      <c r="E46" s="58">
        <f>D46</f>
        <v>100000</v>
      </c>
    </row>
    <row r="47" spans="1:7" ht="20.25" customHeight="1">
      <c r="A47" s="47"/>
      <c r="B47" s="57" t="s">
        <v>94</v>
      </c>
      <c r="C47" s="47"/>
      <c r="D47" s="59">
        <f>F90</f>
        <v>100000</v>
      </c>
      <c r="E47" s="59">
        <f>D47</f>
        <v>100000</v>
      </c>
    </row>
    <row r="48" spans="1:7" ht="34.5" customHeight="1">
      <c r="A48" s="54">
        <v>2</v>
      </c>
      <c r="B48" s="90" t="s">
        <v>131</v>
      </c>
      <c r="C48" s="89"/>
      <c r="D48" s="56">
        <f>D49</f>
        <v>63899.09</v>
      </c>
      <c r="E48" s="56">
        <f>D48</f>
        <v>63899.09</v>
      </c>
    </row>
    <row r="49" spans="1:7" ht="15.75">
      <c r="A49" s="54"/>
      <c r="B49" s="57" t="s">
        <v>132</v>
      </c>
      <c r="C49" s="57"/>
      <c r="D49" s="59">
        <f>F100</f>
        <v>63899.09</v>
      </c>
      <c r="E49" s="59">
        <f>D49</f>
        <v>63899.09</v>
      </c>
    </row>
    <row r="50" spans="1:7" ht="35.25" customHeight="1">
      <c r="A50" s="54">
        <v>3</v>
      </c>
      <c r="B50" s="165" t="s">
        <v>95</v>
      </c>
      <c r="C50" s="166"/>
      <c r="D50" s="58"/>
      <c r="E50" s="58"/>
    </row>
    <row r="51" spans="1:7" ht="22.5" customHeight="1">
      <c r="A51" s="47"/>
      <c r="B51" s="165" t="s">
        <v>96</v>
      </c>
      <c r="C51" s="166"/>
      <c r="D51" s="60">
        <f>D52+D53+D54+D55</f>
        <v>2000000</v>
      </c>
      <c r="E51" s="60">
        <f>E52+E53+E54+E55</f>
        <v>2000000</v>
      </c>
    </row>
    <row r="52" spans="1:7" ht="51">
      <c r="A52" s="47"/>
      <c r="B52" s="61" t="s">
        <v>136</v>
      </c>
      <c r="C52" s="47"/>
      <c r="D52" s="58">
        <f>F111</f>
        <v>500000</v>
      </c>
      <c r="E52" s="58">
        <f>D52</f>
        <v>500000</v>
      </c>
    </row>
    <row r="53" spans="1:7" ht="36" customHeight="1">
      <c r="A53" s="47"/>
      <c r="B53" s="61" t="s">
        <v>139</v>
      </c>
      <c r="C53" s="47"/>
      <c r="D53" s="58">
        <f>F120</f>
        <v>500000</v>
      </c>
      <c r="E53" s="58">
        <f>D53</f>
        <v>500000</v>
      </c>
    </row>
    <row r="54" spans="1:7" ht="36.75" customHeight="1">
      <c r="A54" s="47"/>
      <c r="B54" s="61" t="s">
        <v>141</v>
      </c>
      <c r="C54" s="47"/>
      <c r="D54" s="58">
        <f>F142</f>
        <v>500000</v>
      </c>
      <c r="E54" s="58">
        <f>D54</f>
        <v>500000</v>
      </c>
    </row>
    <row r="55" spans="1:7" ht="41.25" customHeight="1">
      <c r="A55" s="47"/>
      <c r="B55" s="93" t="s">
        <v>142</v>
      </c>
      <c r="C55" s="92"/>
      <c r="D55" s="58">
        <f>'[1]22.01.2020'!$D$14</f>
        <v>500000</v>
      </c>
      <c r="E55" s="58">
        <f>D55</f>
        <v>500000</v>
      </c>
    </row>
    <row r="56" spans="1:7" ht="17.25" customHeight="1">
      <c r="A56" s="174" t="s">
        <v>18</v>
      </c>
      <c r="B56" s="174"/>
      <c r="C56" s="54"/>
      <c r="D56" s="56">
        <f>D52+D53+D54+D55+D48+D44</f>
        <v>2462899.09</v>
      </c>
      <c r="E56" s="56">
        <f>C56+D56</f>
        <v>2462899.09</v>
      </c>
    </row>
    <row r="57" spans="1:7" ht="14.25" customHeight="1">
      <c r="A57" s="46"/>
    </row>
    <row r="58" spans="1:7" ht="15.75">
      <c r="A58" s="175" t="s">
        <v>22</v>
      </c>
      <c r="B58" s="183" t="s">
        <v>20</v>
      </c>
      <c r="C58" s="183"/>
      <c r="D58" s="183"/>
      <c r="E58" s="183"/>
      <c r="F58" s="183"/>
      <c r="G58" s="183"/>
    </row>
    <row r="59" spans="1:7" ht="9" customHeight="1">
      <c r="A59" s="175"/>
    </row>
    <row r="60" spans="1:7" ht="15.75">
      <c r="A60" s="46"/>
      <c r="E60" s="63" t="s">
        <v>14</v>
      </c>
    </row>
    <row r="61" spans="1:7" ht="31.5">
      <c r="A61" s="47" t="s">
        <v>11</v>
      </c>
      <c r="B61" s="47" t="s">
        <v>21</v>
      </c>
      <c r="C61" s="47" t="s">
        <v>16</v>
      </c>
      <c r="D61" s="47" t="s">
        <v>17</v>
      </c>
      <c r="E61" s="47" t="s">
        <v>18</v>
      </c>
    </row>
    <row r="62" spans="1:7" ht="15.75">
      <c r="A62" s="47">
        <v>1</v>
      </c>
      <c r="B62" s="47">
        <v>2</v>
      </c>
      <c r="C62" s="47">
        <v>3</v>
      </c>
      <c r="D62" s="47">
        <v>4</v>
      </c>
      <c r="E62" s="47">
        <v>5</v>
      </c>
    </row>
    <row r="63" spans="1:7" ht="42" customHeight="1">
      <c r="A63" s="47">
        <v>1</v>
      </c>
      <c r="B63" s="64" t="s">
        <v>130</v>
      </c>
      <c r="C63" s="65"/>
      <c r="D63" s="66">
        <v>462899.09</v>
      </c>
      <c r="E63" s="66">
        <f>D63</f>
        <v>462899.09</v>
      </c>
    </row>
    <row r="64" spans="1:7" ht="15.75">
      <c r="A64" s="174" t="s">
        <v>18</v>
      </c>
      <c r="B64" s="174"/>
      <c r="C64" s="67"/>
      <c r="D64" s="68">
        <f>SUM(D63:D63)</f>
        <v>462899.09</v>
      </c>
      <c r="E64" s="68">
        <f>SUM(E63:E63)</f>
        <v>462899.09</v>
      </c>
    </row>
    <row r="65" spans="1:7" ht="31.5" customHeight="1">
      <c r="A65" s="46"/>
    </row>
    <row r="66" spans="1:7" ht="15.75">
      <c r="A66" s="44" t="s">
        <v>50</v>
      </c>
      <c r="B66" s="183" t="s">
        <v>23</v>
      </c>
      <c r="C66" s="183"/>
      <c r="D66" s="183"/>
      <c r="E66" s="183"/>
      <c r="F66" s="183"/>
      <c r="G66" s="183"/>
    </row>
    <row r="67" spans="1:7" ht="15.75">
      <c r="A67" s="46"/>
    </row>
    <row r="68" spans="1:7" ht="43.5" customHeight="1">
      <c r="A68" s="47" t="s">
        <v>11</v>
      </c>
      <c r="B68" s="47" t="s">
        <v>24</v>
      </c>
      <c r="C68" s="47" t="s">
        <v>25</v>
      </c>
      <c r="D68" s="47" t="s">
        <v>26</v>
      </c>
      <c r="E68" s="47" t="s">
        <v>16</v>
      </c>
      <c r="F68" s="12" t="s">
        <v>17</v>
      </c>
      <c r="G68" s="12" t="s">
        <v>18</v>
      </c>
    </row>
    <row r="69" spans="1:7" ht="15.75">
      <c r="A69" s="47">
        <v>1</v>
      </c>
      <c r="B69" s="47">
        <v>2</v>
      </c>
      <c r="C69" s="47">
        <v>3</v>
      </c>
      <c r="D69" s="47">
        <v>4</v>
      </c>
      <c r="E69" s="47">
        <v>5</v>
      </c>
      <c r="F69" s="12">
        <v>6</v>
      </c>
      <c r="G69" s="12">
        <v>7</v>
      </c>
    </row>
    <row r="70" spans="1:7" ht="28.5">
      <c r="A70" s="54">
        <v>1</v>
      </c>
      <c r="B70" s="95" t="s">
        <v>92</v>
      </c>
      <c r="C70" s="47" t="s">
        <v>105</v>
      </c>
      <c r="D70" s="69" t="s">
        <v>125</v>
      </c>
      <c r="E70" s="47"/>
      <c r="F70" s="26">
        <f>F71+F90+F83</f>
        <v>399000</v>
      </c>
      <c r="G70" s="26">
        <f>F70</f>
        <v>399000</v>
      </c>
    </row>
    <row r="71" spans="1:7" ht="23.25" customHeight="1">
      <c r="A71" s="47"/>
      <c r="B71" s="70" t="s">
        <v>147</v>
      </c>
      <c r="C71" s="69"/>
      <c r="D71" s="69"/>
      <c r="E71" s="47"/>
      <c r="F71" s="25">
        <f>F73</f>
        <v>199000</v>
      </c>
      <c r="G71" s="25">
        <f>F71</f>
        <v>199000</v>
      </c>
    </row>
    <row r="72" spans="1:7" ht="15.75">
      <c r="A72" s="47">
        <v>1</v>
      </c>
      <c r="B72" s="71" t="s">
        <v>27</v>
      </c>
      <c r="C72" s="69" t="s">
        <v>97</v>
      </c>
      <c r="D72" s="69" t="s">
        <v>97</v>
      </c>
      <c r="E72" s="47"/>
      <c r="F72" s="32"/>
      <c r="G72" s="32"/>
    </row>
    <row r="73" spans="1:7" ht="30">
      <c r="A73" s="47"/>
      <c r="B73" s="72" t="s">
        <v>98</v>
      </c>
      <c r="C73" s="69" t="s">
        <v>114</v>
      </c>
      <c r="D73" s="69" t="s">
        <v>125</v>
      </c>
      <c r="E73" s="47"/>
      <c r="F73" s="28">
        <v>199000</v>
      </c>
      <c r="G73" s="23">
        <f>F73</f>
        <v>199000</v>
      </c>
    </row>
    <row r="74" spans="1:7" ht="18.75" customHeight="1">
      <c r="A74" s="47"/>
      <c r="B74" s="73" t="s">
        <v>99</v>
      </c>
      <c r="C74" s="74" t="s">
        <v>100</v>
      </c>
      <c r="D74" s="75" t="s">
        <v>101</v>
      </c>
      <c r="E74" s="47"/>
      <c r="F74" s="28">
        <v>18800</v>
      </c>
      <c r="G74" s="23">
        <f>F74</f>
        <v>18800</v>
      </c>
    </row>
    <row r="75" spans="1:7" ht="15.75">
      <c r="A75" s="47">
        <v>2</v>
      </c>
      <c r="B75" s="71" t="s">
        <v>28</v>
      </c>
      <c r="C75" s="69" t="s">
        <v>97</v>
      </c>
      <c r="D75" s="69" t="s">
        <v>97</v>
      </c>
      <c r="E75" s="47"/>
      <c r="F75" s="27" t="s">
        <v>97</v>
      </c>
      <c r="G75" s="32"/>
    </row>
    <row r="76" spans="1:7" ht="30">
      <c r="A76" s="47"/>
      <c r="B76" s="72" t="s">
        <v>102</v>
      </c>
      <c r="C76" s="74" t="s">
        <v>100</v>
      </c>
      <c r="D76" s="69" t="s">
        <v>103</v>
      </c>
      <c r="E76" s="47"/>
      <c r="F76" s="28">
        <f>F73/F78</f>
        <v>2500</v>
      </c>
      <c r="G76" s="23">
        <f>F76</f>
        <v>2500</v>
      </c>
    </row>
    <row r="77" spans="1:7" ht="15.75">
      <c r="A77" s="47">
        <v>3</v>
      </c>
      <c r="B77" s="71" t="s">
        <v>29</v>
      </c>
      <c r="C77" s="69" t="s">
        <v>97</v>
      </c>
      <c r="D77" s="69" t="s">
        <v>97</v>
      </c>
      <c r="E77" s="47"/>
      <c r="F77" s="27" t="s">
        <v>97</v>
      </c>
      <c r="G77" s="32"/>
    </row>
    <row r="78" spans="1:7" ht="19.5" customHeight="1">
      <c r="A78" s="47"/>
      <c r="B78" s="73" t="s">
        <v>104</v>
      </c>
      <c r="C78" s="69" t="s">
        <v>105</v>
      </c>
      <c r="D78" s="69" t="s">
        <v>106</v>
      </c>
      <c r="E78" s="47"/>
      <c r="F78" s="33">
        <v>79.599999999999994</v>
      </c>
      <c r="G78" s="24">
        <f>F78</f>
        <v>79.599999999999994</v>
      </c>
    </row>
    <row r="79" spans="1:7" ht="15.75">
      <c r="A79" s="47">
        <v>4</v>
      </c>
      <c r="B79" s="71" t="s">
        <v>30</v>
      </c>
      <c r="C79" s="69" t="s">
        <v>97</v>
      </c>
      <c r="D79" s="69" t="s">
        <v>97</v>
      </c>
      <c r="E79" s="47"/>
      <c r="F79" s="27" t="s">
        <v>97</v>
      </c>
      <c r="G79" s="32"/>
    </row>
    <row r="80" spans="1:7" ht="33" customHeight="1">
      <c r="A80" s="47"/>
      <c r="B80" s="72" t="s">
        <v>107</v>
      </c>
      <c r="C80" s="69" t="s">
        <v>108</v>
      </c>
      <c r="D80" s="69" t="s">
        <v>106</v>
      </c>
      <c r="E80" s="47"/>
      <c r="F80" s="29">
        <f>F76/F74*100</f>
        <v>13.297872340425531</v>
      </c>
      <c r="G80" s="24">
        <f>F80</f>
        <v>13.297872340425531</v>
      </c>
    </row>
    <row r="81" spans="1:7" ht="48.75" customHeight="1">
      <c r="A81" s="47"/>
      <c r="B81" s="99" t="s">
        <v>148</v>
      </c>
      <c r="C81" s="98"/>
      <c r="D81" s="69"/>
      <c r="E81" s="47"/>
      <c r="F81" s="29"/>
      <c r="G81" s="24"/>
    </row>
    <row r="82" spans="1:7" ht="15.75">
      <c r="A82" s="47">
        <v>1</v>
      </c>
      <c r="B82" s="71" t="s">
        <v>27</v>
      </c>
      <c r="C82" s="98"/>
      <c r="D82" s="69"/>
      <c r="E82" s="47"/>
      <c r="F82" s="29"/>
      <c r="G82" s="24"/>
    </row>
    <row r="83" spans="1:7" ht="48.75" customHeight="1">
      <c r="A83" s="47"/>
      <c r="B83" s="72" t="s">
        <v>149</v>
      </c>
      <c r="C83" s="69" t="s">
        <v>105</v>
      </c>
      <c r="D83" s="69" t="s">
        <v>153</v>
      </c>
      <c r="E83" s="47"/>
      <c r="F83" s="100">
        <v>100000</v>
      </c>
      <c r="G83" s="101">
        <f>F83</f>
        <v>100000</v>
      </c>
    </row>
    <row r="84" spans="1:7" ht="15.75">
      <c r="A84" s="47">
        <v>2</v>
      </c>
      <c r="B84" s="71" t="s">
        <v>28</v>
      </c>
      <c r="C84" s="69"/>
      <c r="D84" s="69"/>
      <c r="E84" s="47"/>
      <c r="F84" s="96"/>
      <c r="G84" s="97"/>
    </row>
    <row r="85" spans="1:7" ht="48" customHeight="1">
      <c r="A85" s="47"/>
      <c r="B85" s="72" t="s">
        <v>150</v>
      </c>
      <c r="C85" s="69" t="s">
        <v>115</v>
      </c>
      <c r="D85" s="69" t="s">
        <v>103</v>
      </c>
      <c r="E85" s="47"/>
      <c r="F85" s="96">
        <v>1</v>
      </c>
      <c r="G85" s="97">
        <f>F85</f>
        <v>1</v>
      </c>
    </row>
    <row r="86" spans="1:7" ht="15.75">
      <c r="A86" s="47">
        <v>3</v>
      </c>
      <c r="B86" s="71" t="s">
        <v>29</v>
      </c>
      <c r="C86" s="77"/>
      <c r="D86" s="69"/>
      <c r="E86" s="47"/>
      <c r="F86" s="96"/>
      <c r="G86" s="97"/>
    </row>
    <row r="87" spans="1:7" ht="45">
      <c r="A87" s="47"/>
      <c r="B87" s="77" t="s">
        <v>151</v>
      </c>
      <c r="C87" s="69" t="s">
        <v>105</v>
      </c>
      <c r="D87" s="69" t="s">
        <v>106</v>
      </c>
      <c r="E87" s="47"/>
      <c r="F87" s="96">
        <v>100000</v>
      </c>
      <c r="G87" s="97">
        <f>F87</f>
        <v>100000</v>
      </c>
    </row>
    <row r="88" spans="1:7" ht="15.75">
      <c r="A88" s="47">
        <v>4</v>
      </c>
      <c r="B88" s="71" t="s">
        <v>30</v>
      </c>
      <c r="C88" s="69"/>
      <c r="D88" s="69"/>
      <c r="E88" s="47"/>
      <c r="F88" s="96"/>
      <c r="G88" s="97"/>
    </row>
    <row r="89" spans="1:7" ht="30" customHeight="1">
      <c r="A89" s="47"/>
      <c r="B89" s="72" t="s">
        <v>152</v>
      </c>
      <c r="C89" s="69" t="s">
        <v>108</v>
      </c>
      <c r="D89" s="69" t="s">
        <v>106</v>
      </c>
      <c r="E89" s="47"/>
      <c r="F89" s="96">
        <v>100</v>
      </c>
      <c r="G89" s="97">
        <f>F89</f>
        <v>100</v>
      </c>
    </row>
    <row r="90" spans="1:7" ht="27" customHeight="1">
      <c r="A90" s="47"/>
      <c r="B90" s="188" t="s">
        <v>158</v>
      </c>
      <c r="C90" s="166"/>
      <c r="D90" s="69"/>
      <c r="E90" s="47"/>
      <c r="F90" s="31">
        <f>F92</f>
        <v>100000</v>
      </c>
      <c r="G90" s="26">
        <f>F90</f>
        <v>100000</v>
      </c>
    </row>
    <row r="91" spans="1:7" ht="15.75">
      <c r="A91" s="47">
        <v>1</v>
      </c>
      <c r="B91" s="71" t="s">
        <v>27</v>
      </c>
      <c r="C91" s="69"/>
      <c r="D91" s="69"/>
      <c r="E91" s="47"/>
      <c r="F91" s="27"/>
      <c r="G91" s="32"/>
    </row>
    <row r="92" spans="1:7" ht="15.75">
      <c r="A92" s="47"/>
      <c r="B92" s="73" t="s">
        <v>109</v>
      </c>
      <c r="C92" s="69" t="s">
        <v>105</v>
      </c>
      <c r="D92" s="69" t="s">
        <v>103</v>
      </c>
      <c r="E92" s="47"/>
      <c r="F92" s="96">
        <f>105500-5500</f>
        <v>100000</v>
      </c>
      <c r="G92" s="97">
        <f>F92</f>
        <v>100000</v>
      </c>
    </row>
    <row r="93" spans="1:7" ht="15.75">
      <c r="A93" s="47">
        <v>2</v>
      </c>
      <c r="B93" s="71" t="s">
        <v>28</v>
      </c>
      <c r="C93" s="69"/>
      <c r="D93" s="69"/>
      <c r="E93" s="47"/>
      <c r="F93" s="27"/>
      <c r="G93" s="32"/>
    </row>
    <row r="94" spans="1:7" ht="22.5" customHeight="1">
      <c r="A94" s="47"/>
      <c r="B94" s="76" t="s">
        <v>110</v>
      </c>
      <c r="C94" s="69" t="s">
        <v>111</v>
      </c>
      <c r="D94" s="69" t="s">
        <v>103</v>
      </c>
      <c r="E94" s="47"/>
      <c r="F94" s="27">
        <v>28</v>
      </c>
      <c r="G94" s="24">
        <f>F94</f>
        <v>28</v>
      </c>
    </row>
    <row r="95" spans="1:7" ht="15.75">
      <c r="A95" s="47">
        <v>3</v>
      </c>
      <c r="B95" s="71" t="s">
        <v>29</v>
      </c>
      <c r="C95" s="77"/>
      <c r="D95" s="69"/>
      <c r="E95" s="47"/>
      <c r="F95" s="27"/>
      <c r="G95" s="32"/>
    </row>
    <row r="96" spans="1:7" ht="30">
      <c r="A96" s="65"/>
      <c r="B96" s="72" t="s">
        <v>112</v>
      </c>
      <c r="C96" s="69" t="s">
        <v>105</v>
      </c>
      <c r="D96" s="69" t="s">
        <v>106</v>
      </c>
      <c r="E96" s="47"/>
      <c r="F96" s="96">
        <f>F92/F94</f>
        <v>3571.4285714285716</v>
      </c>
      <c r="G96" s="97">
        <f>F96</f>
        <v>3571.4285714285716</v>
      </c>
    </row>
    <row r="97" spans="1:7" ht="15.75">
      <c r="A97" s="47">
        <v>4</v>
      </c>
      <c r="B97" s="71" t="s">
        <v>30</v>
      </c>
      <c r="C97" s="69"/>
      <c r="D97" s="69"/>
      <c r="E97" s="47"/>
      <c r="F97" s="27"/>
      <c r="G97" s="32"/>
    </row>
    <row r="98" spans="1:7" ht="15.75">
      <c r="A98" s="47"/>
      <c r="B98" s="73" t="s">
        <v>113</v>
      </c>
      <c r="C98" s="69" t="s">
        <v>105</v>
      </c>
      <c r="D98" s="69" t="s">
        <v>106</v>
      </c>
      <c r="E98" s="47"/>
      <c r="F98" s="29">
        <f>F92</f>
        <v>100000</v>
      </c>
      <c r="G98" s="24">
        <f>F98</f>
        <v>100000</v>
      </c>
    </row>
    <row r="99" spans="1:7" ht="23.25" customHeight="1">
      <c r="A99" s="54">
        <v>2</v>
      </c>
      <c r="B99" s="86" t="s">
        <v>131</v>
      </c>
      <c r="C99" s="69"/>
      <c r="D99" s="69"/>
      <c r="E99" s="47"/>
      <c r="F99" s="29"/>
      <c r="G99" s="24"/>
    </row>
    <row r="100" spans="1:7" ht="23.25" customHeight="1">
      <c r="A100" s="47"/>
      <c r="B100" s="87" t="s">
        <v>132</v>
      </c>
      <c r="C100" s="69"/>
      <c r="D100" s="69"/>
      <c r="E100" s="47"/>
      <c r="F100" s="31">
        <f>F102</f>
        <v>63899.09</v>
      </c>
      <c r="G100" s="26">
        <f>F100</f>
        <v>63899.09</v>
      </c>
    </row>
    <row r="101" spans="1:7" ht="23.25" customHeight="1">
      <c r="A101" s="47">
        <v>1</v>
      </c>
      <c r="B101" s="71" t="s">
        <v>27</v>
      </c>
      <c r="C101" s="69"/>
      <c r="D101" s="69"/>
      <c r="E101" s="47"/>
      <c r="F101" s="29"/>
      <c r="G101" s="24"/>
    </row>
    <row r="102" spans="1:7" ht="23.25" customHeight="1">
      <c r="A102" s="47"/>
      <c r="B102" s="88" t="s">
        <v>133</v>
      </c>
      <c r="C102" s="69" t="s">
        <v>105</v>
      </c>
      <c r="D102" s="69" t="s">
        <v>103</v>
      </c>
      <c r="E102" s="47"/>
      <c r="F102" s="96">
        <f>49000+14899.09</f>
        <v>63899.09</v>
      </c>
      <c r="G102" s="97">
        <f>F102</f>
        <v>63899.09</v>
      </c>
    </row>
    <row r="103" spans="1:7" ht="15.75">
      <c r="A103" s="47">
        <v>2</v>
      </c>
      <c r="B103" s="71" t="s">
        <v>28</v>
      </c>
      <c r="C103" s="69"/>
      <c r="D103" s="69"/>
      <c r="E103" s="47"/>
      <c r="F103" s="29"/>
      <c r="G103" s="24"/>
    </row>
    <row r="104" spans="1:7" ht="22.5" customHeight="1">
      <c r="A104" s="47"/>
      <c r="B104" s="73" t="s">
        <v>134</v>
      </c>
      <c r="C104" s="69" t="s">
        <v>111</v>
      </c>
      <c r="D104" s="69" t="s">
        <v>103</v>
      </c>
      <c r="E104" s="47"/>
      <c r="F104" s="102">
        <v>20</v>
      </c>
      <c r="G104" s="97">
        <f>F104</f>
        <v>20</v>
      </c>
    </row>
    <row r="105" spans="1:7" ht="15.75">
      <c r="A105" s="47">
        <v>3</v>
      </c>
      <c r="B105" s="71" t="s">
        <v>29</v>
      </c>
      <c r="C105" s="77"/>
      <c r="D105" s="69"/>
      <c r="E105" s="47"/>
      <c r="F105" s="29"/>
      <c r="G105" s="24"/>
    </row>
    <row r="106" spans="1:7" ht="21.75" customHeight="1">
      <c r="A106" s="47"/>
      <c r="B106" s="73" t="s">
        <v>135</v>
      </c>
      <c r="C106" s="69" t="s">
        <v>105</v>
      </c>
      <c r="D106" s="69" t="s">
        <v>106</v>
      </c>
      <c r="E106" s="47"/>
      <c r="F106" s="96">
        <f>F102/F104</f>
        <v>3194.9544999999998</v>
      </c>
      <c r="G106" s="97">
        <f>F106</f>
        <v>3194.9544999999998</v>
      </c>
    </row>
    <row r="107" spans="1:7" ht="15.75">
      <c r="A107" s="47">
        <v>4</v>
      </c>
      <c r="B107" s="71" t="s">
        <v>30</v>
      </c>
      <c r="C107" s="69"/>
      <c r="D107" s="69"/>
      <c r="E107" s="47"/>
      <c r="F107" s="29"/>
      <c r="G107" s="24"/>
    </row>
    <row r="108" spans="1:7" ht="20.25" customHeight="1">
      <c r="A108" s="47"/>
      <c r="B108" s="73" t="s">
        <v>122</v>
      </c>
      <c r="C108" s="69" t="s">
        <v>108</v>
      </c>
      <c r="D108" s="69" t="s">
        <v>106</v>
      </c>
      <c r="E108" s="47"/>
      <c r="F108" s="29">
        <v>100</v>
      </c>
      <c r="G108" s="24">
        <f>F108</f>
        <v>100</v>
      </c>
    </row>
    <row r="109" spans="1:7" ht="36" customHeight="1">
      <c r="A109" s="54">
        <v>2</v>
      </c>
      <c r="B109" s="184" t="s">
        <v>95</v>
      </c>
      <c r="C109" s="184"/>
      <c r="D109" s="69"/>
      <c r="E109" s="47"/>
      <c r="F109" s="29"/>
      <c r="G109" s="24"/>
    </row>
    <row r="110" spans="1:7" ht="33" customHeight="1">
      <c r="A110" s="47"/>
      <c r="B110" s="62" t="s">
        <v>96</v>
      </c>
      <c r="C110" s="69" t="s">
        <v>105</v>
      </c>
      <c r="D110" s="69" t="s">
        <v>125</v>
      </c>
      <c r="E110" s="47"/>
      <c r="F110" s="31">
        <f>F111+F120+F131+F142</f>
        <v>2000000</v>
      </c>
      <c r="G110" s="26">
        <f>F110</f>
        <v>2000000</v>
      </c>
    </row>
    <row r="111" spans="1:7" ht="59.25" customHeight="1">
      <c r="A111" s="47"/>
      <c r="B111" s="187" t="s">
        <v>137</v>
      </c>
      <c r="C111" s="166"/>
      <c r="D111" s="69"/>
      <c r="E111" s="47"/>
      <c r="F111" s="30">
        <f>F113</f>
        <v>500000</v>
      </c>
      <c r="G111" s="25">
        <f>F111</f>
        <v>500000</v>
      </c>
    </row>
    <row r="112" spans="1:7" ht="15.75">
      <c r="A112" s="47">
        <v>1</v>
      </c>
      <c r="B112" s="71" t="s">
        <v>27</v>
      </c>
      <c r="C112" s="69"/>
      <c r="D112" s="69"/>
      <c r="E112" s="47"/>
      <c r="F112" s="28"/>
      <c r="G112" s="23"/>
    </row>
    <row r="113" spans="1:7" ht="24.75" customHeight="1">
      <c r="A113" s="47"/>
      <c r="B113" s="72" t="s">
        <v>123</v>
      </c>
      <c r="C113" s="69" t="s">
        <v>105</v>
      </c>
      <c r="D113" s="78" t="s">
        <v>138</v>
      </c>
      <c r="E113" s="47"/>
      <c r="F113" s="28">
        <f>500000</f>
        <v>500000</v>
      </c>
      <c r="G113" s="23">
        <f>F113</f>
        <v>500000</v>
      </c>
    </row>
    <row r="114" spans="1:7" ht="15.75">
      <c r="A114" s="47">
        <v>2</v>
      </c>
      <c r="B114" s="71" t="s">
        <v>28</v>
      </c>
      <c r="C114" s="69"/>
      <c r="D114" s="69"/>
      <c r="E114" s="47"/>
      <c r="F114" s="28"/>
      <c r="G114" s="23"/>
    </row>
    <row r="115" spans="1:7" ht="30.75" customHeight="1">
      <c r="A115" s="47"/>
      <c r="B115" s="79" t="s">
        <v>119</v>
      </c>
      <c r="C115" s="80" t="s">
        <v>117</v>
      </c>
      <c r="D115" s="80" t="s">
        <v>116</v>
      </c>
      <c r="E115" s="47"/>
      <c r="F115" s="29">
        <f>F113/F117</f>
        <v>142.85714285714286</v>
      </c>
      <c r="G115" s="24">
        <f>F115</f>
        <v>142.85714285714286</v>
      </c>
    </row>
    <row r="116" spans="1:7" ht="15.75">
      <c r="A116" s="47">
        <v>3</v>
      </c>
      <c r="B116" s="71" t="s">
        <v>29</v>
      </c>
      <c r="C116" s="69"/>
      <c r="D116" s="69"/>
      <c r="E116" s="47"/>
      <c r="F116" s="28"/>
      <c r="G116" s="23"/>
    </row>
    <row r="117" spans="1:7" ht="30" customHeight="1">
      <c r="A117" s="47"/>
      <c r="B117" s="79" t="s">
        <v>127</v>
      </c>
      <c r="C117" s="80" t="s">
        <v>114</v>
      </c>
      <c r="D117" s="80" t="s">
        <v>106</v>
      </c>
      <c r="E117" s="47"/>
      <c r="F117" s="28">
        <v>3500</v>
      </c>
      <c r="G117" s="23">
        <f>F117</f>
        <v>3500</v>
      </c>
    </row>
    <row r="118" spans="1:7" ht="15.75">
      <c r="A118" s="47">
        <v>4</v>
      </c>
      <c r="B118" s="71" t="s">
        <v>30</v>
      </c>
      <c r="C118" s="69"/>
      <c r="D118" s="69"/>
      <c r="E118" s="47"/>
      <c r="F118" s="28"/>
      <c r="G118" s="23"/>
    </row>
    <row r="119" spans="1:7" ht="15.75">
      <c r="A119" s="47"/>
      <c r="B119" s="73" t="s">
        <v>118</v>
      </c>
      <c r="C119" s="69" t="s">
        <v>108</v>
      </c>
      <c r="D119" s="69" t="s">
        <v>106</v>
      </c>
      <c r="E119" s="47"/>
      <c r="F119" s="28">
        <v>100</v>
      </c>
      <c r="G119" s="23">
        <v>100</v>
      </c>
    </row>
    <row r="120" spans="1:7" ht="45.75" customHeight="1">
      <c r="A120" s="47"/>
      <c r="B120" s="188" t="s">
        <v>139</v>
      </c>
      <c r="C120" s="189"/>
      <c r="D120" s="69"/>
      <c r="E120" s="47"/>
      <c r="F120" s="30">
        <f>F122</f>
        <v>500000</v>
      </c>
      <c r="G120" s="25">
        <f>F120</f>
        <v>500000</v>
      </c>
    </row>
    <row r="121" spans="1:7" ht="15.75">
      <c r="A121" s="47">
        <v>1</v>
      </c>
      <c r="B121" s="71" t="s">
        <v>27</v>
      </c>
      <c r="C121" s="69"/>
      <c r="D121" s="69"/>
      <c r="E121" s="47"/>
      <c r="F121" s="28"/>
      <c r="G121" s="23"/>
    </row>
    <row r="122" spans="1:7" ht="24" customHeight="1">
      <c r="A122" s="47"/>
      <c r="B122" s="72" t="s">
        <v>109</v>
      </c>
      <c r="C122" s="69" t="s">
        <v>105</v>
      </c>
      <c r="D122" s="78" t="s">
        <v>138</v>
      </c>
      <c r="E122" s="47"/>
      <c r="F122" s="28">
        <v>500000</v>
      </c>
      <c r="G122" s="23">
        <f>F122</f>
        <v>500000</v>
      </c>
    </row>
    <row r="123" spans="1:7" ht="15.75">
      <c r="A123" s="47">
        <v>2</v>
      </c>
      <c r="B123" s="71" t="s">
        <v>28</v>
      </c>
      <c r="C123" s="69"/>
      <c r="D123" s="69"/>
      <c r="E123" s="47"/>
      <c r="F123" s="28"/>
      <c r="G123" s="23"/>
    </row>
    <row r="124" spans="1:7" ht="38.25">
      <c r="A124" s="47"/>
      <c r="B124" s="79" t="s">
        <v>140</v>
      </c>
      <c r="C124" s="80" t="s">
        <v>115</v>
      </c>
      <c r="D124" s="80" t="s">
        <v>116</v>
      </c>
      <c r="E124" s="47"/>
      <c r="F124" s="28">
        <v>1</v>
      </c>
      <c r="G124" s="23">
        <f>F124</f>
        <v>1</v>
      </c>
    </row>
    <row r="125" spans="1:7" ht="25.5">
      <c r="A125" s="47"/>
      <c r="B125" s="79" t="s">
        <v>119</v>
      </c>
      <c r="C125" s="80" t="s">
        <v>117</v>
      </c>
      <c r="D125" s="80" t="s">
        <v>116</v>
      </c>
      <c r="E125" s="47"/>
      <c r="F125" s="28">
        <f>(F122-F127)/F128</f>
        <v>120</v>
      </c>
      <c r="G125" s="23">
        <f>F125</f>
        <v>120</v>
      </c>
    </row>
    <row r="126" spans="1:7" ht="15.75">
      <c r="A126" s="47">
        <v>3</v>
      </c>
      <c r="B126" s="71" t="s">
        <v>29</v>
      </c>
      <c r="C126" s="69"/>
      <c r="D126" s="69"/>
      <c r="E126" s="47"/>
      <c r="F126" s="28"/>
      <c r="G126" s="23"/>
    </row>
    <row r="127" spans="1:7" ht="38.25">
      <c r="A127" s="47"/>
      <c r="B127" s="79" t="s">
        <v>120</v>
      </c>
      <c r="C127" s="80" t="s">
        <v>114</v>
      </c>
      <c r="D127" s="80" t="s">
        <v>106</v>
      </c>
      <c r="E127" s="47"/>
      <c r="F127" s="28">
        <v>80000</v>
      </c>
      <c r="G127" s="23">
        <f>F127</f>
        <v>80000</v>
      </c>
    </row>
    <row r="128" spans="1:7" ht="33" customHeight="1">
      <c r="A128" s="47"/>
      <c r="B128" s="79" t="s">
        <v>121</v>
      </c>
      <c r="C128" s="80" t="s">
        <v>114</v>
      </c>
      <c r="D128" s="80" t="s">
        <v>106</v>
      </c>
      <c r="E128" s="47"/>
      <c r="F128" s="28">
        <v>3500</v>
      </c>
      <c r="G128" s="23">
        <f>F128</f>
        <v>3500</v>
      </c>
    </row>
    <row r="129" spans="1:7" ht="15.75">
      <c r="A129" s="47">
        <v>4</v>
      </c>
      <c r="B129" s="71" t="s">
        <v>30</v>
      </c>
      <c r="C129" s="69"/>
      <c r="D129" s="69"/>
      <c r="E129" s="47"/>
      <c r="F129" s="28"/>
      <c r="G129" s="23"/>
    </row>
    <row r="130" spans="1:7" ht="15.75">
      <c r="A130" s="47"/>
      <c r="B130" s="73" t="s">
        <v>118</v>
      </c>
      <c r="C130" s="69" t="s">
        <v>108</v>
      </c>
      <c r="D130" s="69" t="s">
        <v>106</v>
      </c>
      <c r="E130" s="47"/>
      <c r="F130" s="28">
        <v>100</v>
      </c>
      <c r="G130" s="23">
        <f>F130</f>
        <v>100</v>
      </c>
    </row>
    <row r="131" spans="1:7" ht="29.25" customHeight="1">
      <c r="A131" s="47"/>
      <c r="B131" s="185" t="s">
        <v>141</v>
      </c>
      <c r="C131" s="186"/>
      <c r="D131" s="69"/>
      <c r="E131" s="47"/>
      <c r="F131" s="30">
        <f>F133</f>
        <v>500000</v>
      </c>
      <c r="G131" s="25">
        <f>G133</f>
        <v>500000</v>
      </c>
    </row>
    <row r="132" spans="1:7" ht="15.75">
      <c r="A132" s="47">
        <v>1</v>
      </c>
      <c r="B132" s="71" t="s">
        <v>27</v>
      </c>
      <c r="C132" s="69"/>
      <c r="D132" s="69"/>
      <c r="E132" s="47"/>
      <c r="F132" s="28"/>
      <c r="G132" s="23"/>
    </row>
    <row r="133" spans="1:7" ht="22.5">
      <c r="A133" s="47"/>
      <c r="B133" s="72" t="s">
        <v>109</v>
      </c>
      <c r="C133" s="69" t="s">
        <v>105</v>
      </c>
      <c r="D133" s="78" t="s">
        <v>138</v>
      </c>
      <c r="E133" s="47"/>
      <c r="F133" s="28">
        <v>500000</v>
      </c>
      <c r="G133" s="23">
        <f>F133</f>
        <v>500000</v>
      </c>
    </row>
    <row r="134" spans="1:7" ht="15.75">
      <c r="A134" s="47">
        <v>2</v>
      </c>
      <c r="B134" s="71" t="s">
        <v>28</v>
      </c>
      <c r="C134" s="69"/>
      <c r="D134" s="69"/>
      <c r="E134" s="47"/>
      <c r="F134" s="28"/>
      <c r="G134" s="23"/>
    </row>
    <row r="135" spans="1:7" ht="38.25">
      <c r="A135" s="47"/>
      <c r="B135" s="79" t="s">
        <v>140</v>
      </c>
      <c r="C135" s="80" t="s">
        <v>115</v>
      </c>
      <c r="D135" s="80" t="s">
        <v>116</v>
      </c>
      <c r="E135" s="47"/>
      <c r="F135" s="28">
        <v>1</v>
      </c>
      <c r="G135" s="23">
        <f>F135</f>
        <v>1</v>
      </c>
    </row>
    <row r="136" spans="1:7" ht="25.5">
      <c r="A136" s="47"/>
      <c r="B136" s="79" t="s">
        <v>119</v>
      </c>
      <c r="C136" s="80" t="s">
        <v>117</v>
      </c>
      <c r="D136" s="80" t="s">
        <v>116</v>
      </c>
      <c r="E136" s="47"/>
      <c r="F136" s="28">
        <f>(F133-F138)/F139</f>
        <v>120</v>
      </c>
      <c r="G136" s="23">
        <f>F136</f>
        <v>120</v>
      </c>
    </row>
    <row r="137" spans="1:7" ht="15.75">
      <c r="A137" s="47">
        <v>3</v>
      </c>
      <c r="B137" s="71" t="s">
        <v>29</v>
      </c>
      <c r="C137" s="69"/>
      <c r="D137" s="69"/>
      <c r="E137" s="47"/>
      <c r="F137" s="28"/>
      <c r="G137" s="23"/>
    </row>
    <row r="138" spans="1:7" ht="38.25">
      <c r="A138" s="47"/>
      <c r="B138" s="79" t="s">
        <v>120</v>
      </c>
      <c r="C138" s="80" t="s">
        <v>114</v>
      </c>
      <c r="D138" s="80" t="s">
        <v>106</v>
      </c>
      <c r="E138" s="47"/>
      <c r="F138" s="28">
        <v>80000</v>
      </c>
      <c r="G138" s="23">
        <f>F138</f>
        <v>80000</v>
      </c>
    </row>
    <row r="139" spans="1:7" ht="25.5">
      <c r="A139" s="47"/>
      <c r="B139" s="79" t="s">
        <v>121</v>
      </c>
      <c r="C139" s="80" t="s">
        <v>114</v>
      </c>
      <c r="D139" s="80" t="s">
        <v>106</v>
      </c>
      <c r="E139" s="47"/>
      <c r="F139" s="28">
        <v>3500</v>
      </c>
      <c r="G139" s="23">
        <f>F139</f>
        <v>3500</v>
      </c>
    </row>
    <row r="140" spans="1:7" ht="15.75">
      <c r="A140" s="47">
        <v>4</v>
      </c>
      <c r="B140" s="71" t="s">
        <v>30</v>
      </c>
      <c r="C140" s="69"/>
      <c r="D140" s="69"/>
      <c r="E140" s="47"/>
      <c r="F140" s="28"/>
      <c r="G140" s="23"/>
    </row>
    <row r="141" spans="1:7" ht="15.75">
      <c r="A141" s="47"/>
      <c r="B141" s="73" t="s">
        <v>118</v>
      </c>
      <c r="C141" s="69" t="s">
        <v>108</v>
      </c>
      <c r="D141" s="69" t="s">
        <v>106</v>
      </c>
      <c r="E141" s="47"/>
      <c r="F141" s="28">
        <v>100</v>
      </c>
      <c r="G141" s="23">
        <f>F141</f>
        <v>100</v>
      </c>
    </row>
    <row r="142" spans="1:7" ht="33.75" customHeight="1">
      <c r="A142" s="47"/>
      <c r="B142" s="185" t="s">
        <v>142</v>
      </c>
      <c r="C142" s="186"/>
      <c r="D142" s="69"/>
      <c r="E142" s="47"/>
      <c r="F142" s="30">
        <f>F144</f>
        <v>500000</v>
      </c>
      <c r="G142" s="25">
        <f>G144</f>
        <v>500000</v>
      </c>
    </row>
    <row r="143" spans="1:7" ht="15.75">
      <c r="A143" s="47">
        <v>1</v>
      </c>
      <c r="B143" s="71" t="s">
        <v>27</v>
      </c>
      <c r="C143" s="69"/>
      <c r="D143" s="69"/>
      <c r="E143" s="47"/>
      <c r="F143" s="28"/>
      <c r="G143" s="23"/>
    </row>
    <row r="144" spans="1:7" ht="22.5">
      <c r="A144" s="47"/>
      <c r="B144" s="72" t="s">
        <v>109</v>
      </c>
      <c r="C144" s="69" t="s">
        <v>105</v>
      </c>
      <c r="D144" s="78" t="s">
        <v>138</v>
      </c>
      <c r="E144" s="47"/>
      <c r="F144" s="28">
        <v>500000</v>
      </c>
      <c r="G144" s="23">
        <f>F144</f>
        <v>500000</v>
      </c>
    </row>
    <row r="145" spans="1:7" ht="15.75">
      <c r="A145" s="47">
        <v>2</v>
      </c>
      <c r="B145" s="71" t="s">
        <v>28</v>
      </c>
      <c r="C145" s="69"/>
      <c r="D145" s="69"/>
      <c r="E145" s="47"/>
      <c r="F145" s="28"/>
      <c r="G145" s="23"/>
    </row>
    <row r="146" spans="1:7" ht="38.25">
      <c r="A146" s="47"/>
      <c r="B146" s="79" t="s">
        <v>140</v>
      </c>
      <c r="C146" s="80" t="s">
        <v>115</v>
      </c>
      <c r="D146" s="80" t="s">
        <v>116</v>
      </c>
      <c r="E146" s="47"/>
      <c r="F146" s="28">
        <v>1</v>
      </c>
      <c r="G146" s="23">
        <f>F146</f>
        <v>1</v>
      </c>
    </row>
    <row r="147" spans="1:7" ht="25.5">
      <c r="A147" s="47"/>
      <c r="B147" s="79" t="s">
        <v>119</v>
      </c>
      <c r="C147" s="80" t="s">
        <v>117</v>
      </c>
      <c r="D147" s="80" t="s">
        <v>116</v>
      </c>
      <c r="E147" s="47"/>
      <c r="F147" s="28">
        <f>(F144-F149)/F150</f>
        <v>120</v>
      </c>
      <c r="G147" s="23">
        <f>F147</f>
        <v>120</v>
      </c>
    </row>
    <row r="148" spans="1:7" ht="15.75">
      <c r="A148" s="47">
        <v>3</v>
      </c>
      <c r="B148" s="71" t="s">
        <v>29</v>
      </c>
      <c r="C148" s="69"/>
      <c r="D148" s="69"/>
      <c r="E148" s="47"/>
      <c r="F148" s="28"/>
      <c r="G148" s="23"/>
    </row>
    <row r="149" spans="1:7" ht="38.25">
      <c r="A149" s="47"/>
      <c r="B149" s="79" t="s">
        <v>120</v>
      </c>
      <c r="C149" s="80" t="s">
        <v>114</v>
      </c>
      <c r="D149" s="80" t="s">
        <v>106</v>
      </c>
      <c r="E149" s="47"/>
      <c r="F149" s="28">
        <v>80000</v>
      </c>
      <c r="G149" s="23">
        <f>F149</f>
        <v>80000</v>
      </c>
    </row>
    <row r="150" spans="1:7" ht="25.5">
      <c r="A150" s="47"/>
      <c r="B150" s="79" t="s">
        <v>121</v>
      </c>
      <c r="C150" s="80" t="s">
        <v>114</v>
      </c>
      <c r="D150" s="80" t="s">
        <v>106</v>
      </c>
      <c r="E150" s="47"/>
      <c r="F150" s="28">
        <v>3500</v>
      </c>
      <c r="G150" s="23">
        <f>F150</f>
        <v>3500</v>
      </c>
    </row>
    <row r="151" spans="1:7" ht="15.75">
      <c r="A151" s="47">
        <v>4</v>
      </c>
      <c r="B151" s="71" t="s">
        <v>30</v>
      </c>
      <c r="C151" s="69"/>
      <c r="D151" s="69"/>
      <c r="E151" s="47"/>
      <c r="F151" s="28"/>
      <c r="G151" s="23"/>
    </row>
    <row r="152" spans="1:7" ht="15.75">
      <c r="A152" s="47"/>
      <c r="B152" s="73" t="s">
        <v>118</v>
      </c>
      <c r="C152" s="69" t="s">
        <v>108</v>
      </c>
      <c r="D152" s="69" t="s">
        <v>106</v>
      </c>
      <c r="E152" s="47"/>
      <c r="F152" s="28">
        <v>100</v>
      </c>
      <c r="G152" s="23">
        <f>F152</f>
        <v>100</v>
      </c>
    </row>
    <row r="153" spans="1:7" ht="15.75">
      <c r="A153" s="47"/>
      <c r="B153" s="91"/>
      <c r="C153" s="69"/>
      <c r="D153" s="69"/>
      <c r="E153" s="47"/>
      <c r="F153" s="28"/>
      <c r="G153" s="23"/>
    </row>
    <row r="154" spans="1:7" ht="15.75">
      <c r="A154" s="46"/>
    </row>
    <row r="155" spans="1:7" ht="15.75">
      <c r="A155" s="46"/>
    </row>
    <row r="156" spans="1:7" ht="45.75" customHeight="1">
      <c r="A156" s="178" t="s">
        <v>156</v>
      </c>
      <c r="B156" s="178"/>
      <c r="C156" s="178"/>
      <c r="D156" s="81"/>
      <c r="E156" s="82"/>
      <c r="F156" s="191" t="s">
        <v>155</v>
      </c>
      <c r="G156" s="191"/>
    </row>
    <row r="157" spans="1:7">
      <c r="A157" s="178"/>
      <c r="B157" s="178"/>
      <c r="C157" s="178"/>
      <c r="D157" s="83" t="s">
        <v>31</v>
      </c>
      <c r="F157" s="182" t="s">
        <v>53</v>
      </c>
      <c r="G157" s="182"/>
    </row>
    <row r="158" spans="1:7" ht="29.25" customHeight="1">
      <c r="A158" s="155" t="s">
        <v>32</v>
      </c>
      <c r="B158" s="155"/>
      <c r="C158" s="44"/>
      <c r="D158" s="44"/>
    </row>
    <row r="159" spans="1:7" ht="45" customHeight="1">
      <c r="A159" s="180"/>
      <c r="B159" s="180"/>
      <c r="C159" s="180"/>
      <c r="D159" s="44"/>
    </row>
    <row r="160" spans="1:7" ht="45.75" customHeight="1">
      <c r="A160" s="178" t="s">
        <v>128</v>
      </c>
      <c r="B160" s="158"/>
      <c r="C160" s="158"/>
      <c r="D160" s="81"/>
      <c r="E160" s="82"/>
      <c r="F160" s="191" t="s">
        <v>143</v>
      </c>
      <c r="G160" s="191"/>
    </row>
    <row r="161" spans="1:7" ht="15.75">
      <c r="A161" s="35"/>
      <c r="B161" s="44"/>
      <c r="C161" s="44"/>
      <c r="D161" s="83" t="s">
        <v>31</v>
      </c>
      <c r="F161" s="182" t="s">
        <v>53</v>
      </c>
      <c r="G161" s="182"/>
    </row>
    <row r="162" spans="1:7">
      <c r="A162" s="84" t="s">
        <v>51</v>
      </c>
    </row>
    <row r="163" spans="1:7" ht="21" customHeight="1">
      <c r="A163" s="94"/>
      <c r="F163" s="34"/>
      <c r="G163" s="34"/>
    </row>
    <row r="164" spans="1:7">
      <c r="A164" s="85" t="s">
        <v>52</v>
      </c>
    </row>
  </sheetData>
  <mergeCells count="50">
    <mergeCell ref="E9:G9"/>
    <mergeCell ref="E22:F22"/>
    <mergeCell ref="B90:C90"/>
    <mergeCell ref="F156:G156"/>
    <mergeCell ref="E10:G10"/>
    <mergeCell ref="A13:G13"/>
    <mergeCell ref="A14:G14"/>
    <mergeCell ref="E21:F21"/>
    <mergeCell ref="D19:F19"/>
    <mergeCell ref="D17:F17"/>
    <mergeCell ref="A18:C18"/>
    <mergeCell ref="D18:E18"/>
    <mergeCell ref="D20:E20"/>
    <mergeCell ref="B37:G37"/>
    <mergeCell ref="B33:G33"/>
    <mergeCell ref="B35:G35"/>
    <mergeCell ref="F1:G3"/>
    <mergeCell ref="E5:G5"/>
    <mergeCell ref="E6:G6"/>
    <mergeCell ref="E7:G7"/>
    <mergeCell ref="E8:G8"/>
    <mergeCell ref="B36:G36"/>
    <mergeCell ref="A20:C20"/>
    <mergeCell ref="A158:B158"/>
    <mergeCell ref="A160:C160"/>
    <mergeCell ref="F160:G160"/>
    <mergeCell ref="B50:C50"/>
    <mergeCell ref="B23:G23"/>
    <mergeCell ref="B24:G24"/>
    <mergeCell ref="B26:G26"/>
    <mergeCell ref="B28:G28"/>
    <mergeCell ref="B51:C51"/>
    <mergeCell ref="B25:G25"/>
    <mergeCell ref="B29:G29"/>
    <mergeCell ref="B38:G38"/>
    <mergeCell ref="B30:G30"/>
    <mergeCell ref="F161:G161"/>
    <mergeCell ref="A56:B56"/>
    <mergeCell ref="A58:A59"/>
    <mergeCell ref="B58:G58"/>
    <mergeCell ref="A159:C159"/>
    <mergeCell ref="B66:G66"/>
    <mergeCell ref="B109:C109"/>
    <mergeCell ref="A156:C157"/>
    <mergeCell ref="F157:G157"/>
    <mergeCell ref="A64:B64"/>
    <mergeCell ref="B131:C131"/>
    <mergeCell ref="B142:C142"/>
    <mergeCell ref="B111:C111"/>
    <mergeCell ref="B120:C120"/>
  </mergeCells>
  <pageMargins left="0.18" right="0.16" top="0.63" bottom="0.47" header="0.51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75"/>
  <sheetViews>
    <sheetView zoomScaleNormal="100" workbookViewId="0">
      <selection activeCell="S13" sqref="S13"/>
    </sheetView>
  </sheetViews>
  <sheetFormatPr defaultColWidth="9.125" defaultRowHeight="15.75"/>
  <cols>
    <col min="1" max="1" width="4.375" style="7" customWidth="1"/>
    <col min="2" max="2" width="12.25" style="7" customWidth="1"/>
    <col min="3" max="3" width="11.375" style="7" customWidth="1"/>
    <col min="4" max="4" width="9.125" style="7"/>
    <col min="5" max="13" width="13" style="7" customWidth="1"/>
    <col min="14" max="16384" width="9.125" style="7"/>
  </cols>
  <sheetData>
    <row r="1" spans="1:13" ht="15.75" customHeight="1">
      <c r="J1" s="197" t="s">
        <v>72</v>
      </c>
      <c r="K1" s="197"/>
      <c r="L1" s="197"/>
      <c r="M1" s="197"/>
    </row>
    <row r="2" spans="1:13">
      <c r="J2" s="197"/>
      <c r="K2" s="197"/>
      <c r="L2" s="197"/>
      <c r="M2" s="197"/>
    </row>
    <row r="3" spans="1:13">
      <c r="J3" s="197"/>
      <c r="K3" s="197"/>
      <c r="L3" s="197"/>
      <c r="M3" s="197"/>
    </row>
    <row r="4" spans="1:13">
      <c r="J4" s="197"/>
      <c r="K4" s="197"/>
      <c r="L4" s="197"/>
      <c r="M4" s="197"/>
    </row>
    <row r="5" spans="1:13">
      <c r="A5" s="203" t="s">
        <v>36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</row>
    <row r="6" spans="1:13">
      <c r="A6" s="203" t="s">
        <v>54</v>
      </c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</row>
    <row r="7" spans="1:13">
      <c r="A7" s="208" t="s">
        <v>3</v>
      </c>
      <c r="B7" s="6"/>
      <c r="C7" s="4"/>
      <c r="E7" s="210"/>
      <c r="F7" s="210"/>
      <c r="G7" s="210"/>
      <c r="H7" s="210"/>
      <c r="I7" s="210"/>
      <c r="J7" s="210"/>
      <c r="K7" s="210"/>
      <c r="L7" s="210"/>
      <c r="M7" s="210"/>
    </row>
    <row r="8" spans="1:13" ht="15" customHeight="1">
      <c r="A8" s="208"/>
      <c r="B8" s="14" t="s">
        <v>45</v>
      </c>
      <c r="C8" s="21"/>
      <c r="D8" s="22"/>
      <c r="E8" s="211" t="s">
        <v>34</v>
      </c>
      <c r="F8" s="211"/>
      <c r="G8" s="211"/>
      <c r="H8" s="211"/>
      <c r="I8" s="211"/>
      <c r="J8" s="211"/>
      <c r="K8" s="211"/>
      <c r="L8" s="211"/>
      <c r="M8" s="211"/>
    </row>
    <row r="9" spans="1:13">
      <c r="A9" s="208" t="s">
        <v>4</v>
      </c>
      <c r="B9" s="6"/>
      <c r="C9" s="4"/>
      <c r="E9" s="210"/>
      <c r="F9" s="210"/>
      <c r="G9" s="210"/>
      <c r="H9" s="210"/>
      <c r="I9" s="210"/>
      <c r="J9" s="210"/>
      <c r="K9" s="210"/>
      <c r="L9" s="210"/>
      <c r="M9" s="210"/>
    </row>
    <row r="10" spans="1:13" ht="15" customHeight="1">
      <c r="A10" s="208"/>
      <c r="B10" s="14" t="s">
        <v>45</v>
      </c>
      <c r="C10" s="21"/>
      <c r="D10" s="22"/>
      <c r="E10" s="212" t="s">
        <v>33</v>
      </c>
      <c r="F10" s="212"/>
      <c r="G10" s="212"/>
      <c r="H10" s="212"/>
      <c r="I10" s="212"/>
      <c r="J10" s="212"/>
      <c r="K10" s="212"/>
      <c r="L10" s="212"/>
      <c r="M10" s="212"/>
    </row>
    <row r="11" spans="1:13">
      <c r="A11" s="208" t="s">
        <v>5</v>
      </c>
      <c r="B11" s="6"/>
      <c r="C11" s="6"/>
      <c r="E11" s="210"/>
      <c r="F11" s="210"/>
      <c r="G11" s="210"/>
      <c r="H11" s="210"/>
      <c r="I11" s="210"/>
      <c r="J11" s="210"/>
      <c r="K11" s="210"/>
      <c r="L11" s="210"/>
      <c r="M11" s="210"/>
    </row>
    <row r="12" spans="1:13" ht="15" customHeight="1">
      <c r="A12" s="208"/>
      <c r="B12" s="14" t="s">
        <v>45</v>
      </c>
      <c r="C12" s="3" t="s">
        <v>6</v>
      </c>
      <c r="D12" s="22"/>
      <c r="E12" s="211" t="s">
        <v>35</v>
      </c>
      <c r="F12" s="211"/>
      <c r="G12" s="211"/>
      <c r="H12" s="211"/>
      <c r="I12" s="211"/>
      <c r="J12" s="211"/>
      <c r="K12" s="211"/>
      <c r="L12" s="211"/>
      <c r="M12" s="211"/>
    </row>
    <row r="13" spans="1:13" ht="19.5" customHeight="1">
      <c r="A13" s="213" t="s">
        <v>55</v>
      </c>
      <c r="B13" s="213"/>
      <c r="C13" s="213"/>
      <c r="D13" s="213"/>
      <c r="E13" s="213"/>
      <c r="F13" s="213"/>
      <c r="G13" s="213"/>
      <c r="H13" s="213"/>
      <c r="I13" s="213"/>
      <c r="J13" s="213"/>
      <c r="K13" s="213"/>
      <c r="L13" s="213"/>
      <c r="M13" s="213"/>
    </row>
    <row r="14" spans="1:13">
      <c r="A14" s="1"/>
    </row>
    <row r="15" spans="1:13" ht="31.5">
      <c r="A15" s="5" t="s">
        <v>44</v>
      </c>
      <c r="B15" s="193" t="s">
        <v>47</v>
      </c>
      <c r="C15" s="193"/>
      <c r="D15" s="193"/>
      <c r="E15" s="193"/>
      <c r="F15" s="193"/>
      <c r="G15" s="193"/>
      <c r="H15" s="193"/>
      <c r="I15" s="193"/>
      <c r="J15" s="193"/>
      <c r="K15" s="193"/>
      <c r="L15" s="193"/>
      <c r="M15" s="193"/>
    </row>
    <row r="16" spans="1:13">
      <c r="A16" s="5"/>
      <c r="B16" s="193"/>
      <c r="C16" s="193"/>
      <c r="D16" s="193"/>
      <c r="E16" s="193"/>
      <c r="F16" s="193"/>
      <c r="G16" s="193"/>
      <c r="H16" s="193"/>
      <c r="I16" s="193"/>
      <c r="J16" s="193"/>
      <c r="K16" s="193"/>
      <c r="L16" s="193"/>
      <c r="M16" s="193"/>
    </row>
    <row r="17" spans="1:26">
      <c r="A17" s="5"/>
      <c r="B17" s="193"/>
      <c r="C17" s="193"/>
      <c r="D17" s="193"/>
      <c r="E17" s="193"/>
      <c r="F17" s="193"/>
      <c r="G17" s="193"/>
      <c r="H17" s="193"/>
      <c r="I17" s="193"/>
      <c r="J17" s="193"/>
      <c r="K17" s="193"/>
      <c r="L17" s="193"/>
      <c r="M17" s="193"/>
    </row>
    <row r="18" spans="1:26">
      <c r="A18" s="1"/>
    </row>
    <row r="19" spans="1:26">
      <c r="A19" s="8" t="s">
        <v>56</v>
      </c>
    </row>
    <row r="20" spans="1:26">
      <c r="A20" s="4"/>
    </row>
    <row r="21" spans="1:26">
      <c r="A21" s="8" t="s">
        <v>57</v>
      </c>
    </row>
    <row r="22" spans="1:26">
      <c r="A22" s="1"/>
    </row>
    <row r="23" spans="1:26" ht="32.25" customHeight="1">
      <c r="A23" s="5" t="s">
        <v>44</v>
      </c>
      <c r="B23" s="193" t="s">
        <v>12</v>
      </c>
      <c r="C23" s="193"/>
      <c r="D23" s="193"/>
      <c r="E23" s="193"/>
      <c r="F23" s="193"/>
      <c r="G23" s="193"/>
      <c r="H23" s="193"/>
      <c r="I23" s="193"/>
      <c r="J23" s="193"/>
      <c r="K23" s="193"/>
      <c r="L23" s="193"/>
      <c r="M23" s="193"/>
    </row>
    <row r="24" spans="1:26">
      <c r="A24" s="5"/>
      <c r="B24" s="193"/>
      <c r="C24" s="193"/>
      <c r="D24" s="193"/>
      <c r="E24" s="193"/>
      <c r="F24" s="193"/>
      <c r="G24" s="193"/>
      <c r="H24" s="193"/>
      <c r="I24" s="193"/>
      <c r="J24" s="193"/>
      <c r="K24" s="193"/>
      <c r="L24" s="193"/>
      <c r="M24" s="193"/>
    </row>
    <row r="25" spans="1:26">
      <c r="A25" s="5"/>
      <c r="B25" s="193"/>
      <c r="C25" s="193"/>
      <c r="D25" s="193"/>
      <c r="E25" s="193"/>
      <c r="F25" s="193"/>
      <c r="G25" s="193"/>
      <c r="H25" s="193"/>
      <c r="I25" s="193"/>
      <c r="J25" s="193"/>
      <c r="K25" s="193"/>
      <c r="L25" s="193"/>
      <c r="M25" s="193"/>
    </row>
    <row r="26" spans="1:26">
      <c r="A26" s="1"/>
    </row>
    <row r="27" spans="1:26">
      <c r="A27" s="8" t="s">
        <v>58</v>
      </c>
    </row>
    <row r="28" spans="1:26" ht="15.75" customHeight="1">
      <c r="B28" s="15"/>
      <c r="L28" s="15" t="s">
        <v>49</v>
      </c>
    </row>
    <row r="29" spans="1:26">
      <c r="A29" s="1"/>
    </row>
    <row r="30" spans="1:26" ht="30" customHeight="1">
      <c r="A30" s="193" t="s">
        <v>44</v>
      </c>
      <c r="B30" s="193" t="s">
        <v>59</v>
      </c>
      <c r="C30" s="193"/>
      <c r="D30" s="193"/>
      <c r="E30" s="193" t="s">
        <v>37</v>
      </c>
      <c r="F30" s="193"/>
      <c r="G30" s="193"/>
      <c r="H30" s="193" t="s">
        <v>60</v>
      </c>
      <c r="I30" s="193"/>
      <c r="J30" s="193"/>
      <c r="K30" s="193" t="s">
        <v>38</v>
      </c>
      <c r="L30" s="193"/>
      <c r="M30" s="193"/>
      <c r="R30" s="209"/>
      <c r="S30" s="209"/>
      <c r="T30" s="209"/>
      <c r="U30" s="209"/>
      <c r="V30" s="209"/>
      <c r="W30" s="209"/>
      <c r="X30" s="209"/>
      <c r="Y30" s="209"/>
      <c r="Z30" s="209"/>
    </row>
    <row r="31" spans="1:26" ht="33" customHeight="1">
      <c r="A31" s="193"/>
      <c r="B31" s="193"/>
      <c r="C31" s="193"/>
      <c r="D31" s="193"/>
      <c r="E31" s="5" t="s">
        <v>39</v>
      </c>
      <c r="F31" s="5" t="s">
        <v>40</v>
      </c>
      <c r="G31" s="5" t="s">
        <v>41</v>
      </c>
      <c r="H31" s="5" t="s">
        <v>39</v>
      </c>
      <c r="I31" s="5" t="s">
        <v>40</v>
      </c>
      <c r="J31" s="5" t="s">
        <v>41</v>
      </c>
      <c r="K31" s="5" t="s">
        <v>39</v>
      </c>
      <c r="L31" s="5" t="s">
        <v>40</v>
      </c>
      <c r="M31" s="5" t="s">
        <v>41</v>
      </c>
      <c r="R31" s="9"/>
      <c r="S31" s="9"/>
      <c r="T31" s="9"/>
      <c r="U31" s="9"/>
      <c r="V31" s="9"/>
      <c r="W31" s="9"/>
      <c r="X31" s="9"/>
      <c r="Y31" s="9"/>
      <c r="Z31" s="9"/>
    </row>
    <row r="32" spans="1:26">
      <c r="A32" s="5">
        <v>1</v>
      </c>
      <c r="B32" s="193">
        <v>2</v>
      </c>
      <c r="C32" s="193"/>
      <c r="D32" s="193"/>
      <c r="E32" s="5">
        <v>3</v>
      </c>
      <c r="F32" s="5">
        <v>4</v>
      </c>
      <c r="G32" s="5">
        <v>5</v>
      </c>
      <c r="H32" s="5">
        <v>6</v>
      </c>
      <c r="I32" s="5">
        <v>7</v>
      </c>
      <c r="J32" s="5">
        <v>8</v>
      </c>
      <c r="K32" s="5">
        <v>9</v>
      </c>
      <c r="L32" s="5">
        <v>10</v>
      </c>
      <c r="M32" s="5">
        <v>11</v>
      </c>
      <c r="R32" s="9"/>
      <c r="S32" s="9"/>
      <c r="T32" s="9"/>
      <c r="U32" s="9"/>
      <c r="V32" s="9"/>
      <c r="W32" s="9"/>
      <c r="X32" s="9"/>
      <c r="Y32" s="9"/>
      <c r="Z32" s="9"/>
    </row>
    <row r="33" spans="1:26">
      <c r="A33" s="5"/>
      <c r="B33" s="193" t="s">
        <v>18</v>
      </c>
      <c r="C33" s="193"/>
      <c r="D33" s="193"/>
      <c r="E33" s="5"/>
      <c r="F33" s="5"/>
      <c r="G33" s="5"/>
      <c r="H33" s="5"/>
      <c r="I33" s="5"/>
      <c r="J33" s="5"/>
      <c r="K33" s="5"/>
      <c r="L33" s="5"/>
      <c r="M33" s="5"/>
      <c r="R33" s="9"/>
      <c r="S33" s="9"/>
      <c r="T33" s="9"/>
      <c r="U33" s="9"/>
      <c r="V33" s="9"/>
      <c r="W33" s="9"/>
      <c r="X33" s="9"/>
      <c r="Y33" s="9"/>
      <c r="Z33" s="9"/>
    </row>
    <row r="34" spans="1:26">
      <c r="A34" s="5"/>
      <c r="B34" s="193"/>
      <c r="C34" s="193"/>
      <c r="D34" s="193"/>
      <c r="E34" s="5"/>
      <c r="F34" s="5"/>
      <c r="G34" s="5"/>
      <c r="H34" s="5"/>
      <c r="I34" s="5"/>
      <c r="J34" s="5"/>
      <c r="K34" s="5"/>
      <c r="L34" s="5"/>
      <c r="M34" s="5"/>
      <c r="R34" s="9"/>
      <c r="S34" s="9"/>
      <c r="T34" s="9"/>
      <c r="U34" s="9"/>
      <c r="V34" s="9"/>
      <c r="W34" s="9"/>
      <c r="X34" s="9"/>
      <c r="Y34" s="9"/>
      <c r="Z34" s="9"/>
    </row>
    <row r="35" spans="1:26" ht="32.25" customHeight="1">
      <c r="A35" s="214" t="s">
        <v>61</v>
      </c>
      <c r="B35" s="215"/>
      <c r="C35" s="215"/>
      <c r="D35" s="215"/>
      <c r="E35" s="215"/>
      <c r="F35" s="215"/>
      <c r="G35" s="215"/>
      <c r="H35" s="215"/>
      <c r="I35" s="215"/>
      <c r="J35" s="215"/>
      <c r="K35" s="215"/>
      <c r="L35" s="215"/>
      <c r="M35" s="215"/>
    </row>
    <row r="36" spans="1:26">
      <c r="A36" s="1"/>
    </row>
    <row r="37" spans="1:26" ht="33" customHeight="1">
      <c r="A37" s="183" t="s">
        <v>62</v>
      </c>
      <c r="B37" s="183"/>
      <c r="C37" s="183"/>
      <c r="D37" s="183"/>
      <c r="E37" s="183"/>
      <c r="F37" s="183"/>
      <c r="G37" s="183"/>
      <c r="H37" s="183"/>
      <c r="I37" s="183"/>
      <c r="J37" s="183"/>
      <c r="K37" s="183"/>
      <c r="L37" s="183"/>
      <c r="M37" s="183"/>
    </row>
    <row r="38" spans="1:26">
      <c r="K38" s="4" t="s">
        <v>49</v>
      </c>
    </row>
    <row r="39" spans="1:26">
      <c r="A39" s="1"/>
    </row>
    <row r="40" spans="1:26" ht="31.5" customHeight="1">
      <c r="A40" s="193" t="s">
        <v>11</v>
      </c>
      <c r="B40" s="193" t="s">
        <v>63</v>
      </c>
      <c r="C40" s="193"/>
      <c r="D40" s="193"/>
      <c r="E40" s="193" t="s">
        <v>37</v>
      </c>
      <c r="F40" s="193"/>
      <c r="G40" s="193"/>
      <c r="H40" s="193" t="s">
        <v>60</v>
      </c>
      <c r="I40" s="193"/>
      <c r="J40" s="193"/>
      <c r="K40" s="193" t="s">
        <v>38</v>
      </c>
      <c r="L40" s="193"/>
      <c r="M40" s="193"/>
    </row>
    <row r="41" spans="1:26" ht="33.75" customHeight="1">
      <c r="A41" s="193"/>
      <c r="B41" s="193"/>
      <c r="C41" s="193"/>
      <c r="D41" s="193"/>
      <c r="E41" s="5" t="s">
        <v>39</v>
      </c>
      <c r="F41" s="5" t="s">
        <v>40</v>
      </c>
      <c r="G41" s="5" t="s">
        <v>41</v>
      </c>
      <c r="H41" s="5" t="s">
        <v>39</v>
      </c>
      <c r="I41" s="5" t="s">
        <v>40</v>
      </c>
      <c r="J41" s="5" t="s">
        <v>41</v>
      </c>
      <c r="K41" s="5" t="s">
        <v>39</v>
      </c>
      <c r="L41" s="5" t="s">
        <v>40</v>
      </c>
      <c r="M41" s="5" t="s">
        <v>41</v>
      </c>
    </row>
    <row r="42" spans="1:26">
      <c r="A42" s="5">
        <v>1</v>
      </c>
      <c r="B42" s="193">
        <v>2</v>
      </c>
      <c r="C42" s="193"/>
      <c r="D42" s="193"/>
      <c r="E42" s="5">
        <v>3</v>
      </c>
      <c r="F42" s="5">
        <v>4</v>
      </c>
      <c r="G42" s="5">
        <v>5</v>
      </c>
      <c r="H42" s="5">
        <v>6</v>
      </c>
      <c r="I42" s="5">
        <v>7</v>
      </c>
      <c r="J42" s="5">
        <v>8</v>
      </c>
      <c r="K42" s="5">
        <v>9</v>
      </c>
      <c r="L42" s="5">
        <v>10</v>
      </c>
      <c r="M42" s="5">
        <v>11</v>
      </c>
    </row>
    <row r="43" spans="1:26">
      <c r="A43" s="5"/>
      <c r="B43" s="193"/>
      <c r="C43" s="193"/>
      <c r="D43" s="193"/>
      <c r="E43" s="5"/>
      <c r="F43" s="5"/>
      <c r="G43" s="5"/>
      <c r="H43" s="5"/>
      <c r="I43" s="5"/>
      <c r="J43" s="5"/>
      <c r="K43" s="5"/>
      <c r="L43" s="5"/>
      <c r="M43" s="5"/>
    </row>
    <row r="44" spans="1:26">
      <c r="A44" s="1"/>
    </row>
    <row r="45" spans="1:26">
      <c r="A45" s="8" t="s">
        <v>64</v>
      </c>
    </row>
    <row r="46" spans="1:26">
      <c r="A46" s="1"/>
    </row>
    <row r="47" spans="1:26" ht="53.25" customHeight="1">
      <c r="A47" s="193" t="s">
        <v>11</v>
      </c>
      <c r="B47" s="193" t="s">
        <v>42</v>
      </c>
      <c r="C47" s="193" t="s">
        <v>25</v>
      </c>
      <c r="D47" s="193" t="s">
        <v>26</v>
      </c>
      <c r="E47" s="193" t="s">
        <v>37</v>
      </c>
      <c r="F47" s="193"/>
      <c r="G47" s="193"/>
      <c r="H47" s="193" t="s">
        <v>65</v>
      </c>
      <c r="I47" s="193"/>
      <c r="J47" s="193"/>
      <c r="K47" s="193" t="s">
        <v>38</v>
      </c>
      <c r="L47" s="193"/>
      <c r="M47" s="193"/>
    </row>
    <row r="48" spans="1:26" ht="30.75" customHeight="1">
      <c r="A48" s="193"/>
      <c r="B48" s="193"/>
      <c r="C48" s="193"/>
      <c r="D48" s="193"/>
      <c r="E48" s="5" t="s">
        <v>39</v>
      </c>
      <c r="F48" s="5" t="s">
        <v>40</v>
      </c>
      <c r="G48" s="5" t="s">
        <v>41</v>
      </c>
      <c r="H48" s="5" t="s">
        <v>39</v>
      </c>
      <c r="I48" s="5" t="s">
        <v>40</v>
      </c>
      <c r="J48" s="5" t="s">
        <v>41</v>
      </c>
      <c r="K48" s="5" t="s">
        <v>39</v>
      </c>
      <c r="L48" s="5" t="s">
        <v>40</v>
      </c>
      <c r="M48" s="5" t="s">
        <v>41</v>
      </c>
    </row>
    <row r="49" spans="1:13">
      <c r="A49" s="5">
        <v>1</v>
      </c>
      <c r="B49" s="5">
        <v>2</v>
      </c>
      <c r="C49" s="5">
        <v>3</v>
      </c>
      <c r="D49" s="5">
        <v>4</v>
      </c>
      <c r="E49" s="5">
        <v>5</v>
      </c>
      <c r="F49" s="5">
        <v>6</v>
      </c>
      <c r="G49" s="5">
        <v>7</v>
      </c>
      <c r="H49" s="5">
        <v>8</v>
      </c>
      <c r="I49" s="5">
        <v>9</v>
      </c>
      <c r="J49" s="5">
        <v>10</v>
      </c>
      <c r="K49" s="5">
        <v>11</v>
      </c>
      <c r="L49" s="5">
        <v>12</v>
      </c>
      <c r="M49" s="5">
        <v>13</v>
      </c>
    </row>
    <row r="50" spans="1:13">
      <c r="A50" s="5">
        <v>1</v>
      </c>
      <c r="B50" s="5" t="s">
        <v>27</v>
      </c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</row>
    <row r="51" spans="1:13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</row>
    <row r="52" spans="1:13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</row>
    <row r="53" spans="1:13">
      <c r="A53" s="193" t="s">
        <v>66</v>
      </c>
      <c r="B53" s="193"/>
      <c r="C53" s="193"/>
      <c r="D53" s="193"/>
      <c r="E53" s="193"/>
      <c r="F53" s="193"/>
      <c r="G53" s="193"/>
      <c r="H53" s="193"/>
      <c r="I53" s="193"/>
      <c r="J53" s="193"/>
      <c r="K53" s="193"/>
      <c r="L53" s="193"/>
      <c r="M53" s="193"/>
    </row>
    <row r="54" spans="1:13">
      <c r="A54" s="5">
        <v>2</v>
      </c>
      <c r="B54" s="5" t="s">
        <v>28</v>
      </c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</row>
    <row r="55" spans="1:13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1:13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3">
      <c r="A57" s="193" t="s">
        <v>66</v>
      </c>
      <c r="B57" s="193"/>
      <c r="C57" s="193"/>
      <c r="D57" s="193"/>
      <c r="E57" s="193"/>
      <c r="F57" s="193"/>
      <c r="G57" s="193"/>
      <c r="H57" s="193"/>
      <c r="I57" s="193"/>
      <c r="J57" s="193"/>
      <c r="K57" s="193"/>
      <c r="L57" s="193"/>
      <c r="M57" s="193"/>
    </row>
    <row r="58" spans="1:13">
      <c r="A58" s="5">
        <v>3</v>
      </c>
      <c r="B58" s="5" t="s">
        <v>29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</row>
    <row r="59" spans="1:13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</row>
    <row r="60" spans="1:13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</row>
    <row r="61" spans="1:13">
      <c r="A61" s="193" t="s">
        <v>66</v>
      </c>
      <c r="B61" s="193"/>
      <c r="C61" s="193"/>
      <c r="D61" s="193"/>
      <c r="E61" s="193"/>
      <c r="F61" s="193"/>
      <c r="G61" s="193"/>
      <c r="H61" s="193"/>
      <c r="I61" s="193"/>
      <c r="J61" s="193"/>
      <c r="K61" s="193"/>
      <c r="L61" s="193"/>
      <c r="M61" s="193"/>
    </row>
    <row r="62" spans="1:13">
      <c r="A62" s="5">
        <v>4</v>
      </c>
      <c r="B62" s="5" t="s">
        <v>30</v>
      </c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</row>
    <row r="63" spans="1:13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</row>
    <row r="64" spans="1:13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</row>
    <row r="65" spans="1:13">
      <c r="A65" s="193" t="s">
        <v>66</v>
      </c>
      <c r="B65" s="193"/>
      <c r="C65" s="193"/>
      <c r="D65" s="193"/>
      <c r="E65" s="193"/>
      <c r="F65" s="193"/>
      <c r="G65" s="193"/>
      <c r="H65" s="193"/>
      <c r="I65" s="193"/>
      <c r="J65" s="193"/>
      <c r="K65" s="193"/>
      <c r="L65" s="193"/>
      <c r="M65" s="193"/>
    </row>
    <row r="66" spans="1:13">
      <c r="A66" s="193" t="s">
        <v>43</v>
      </c>
      <c r="B66" s="193"/>
      <c r="C66" s="193"/>
      <c r="D66" s="193"/>
      <c r="E66" s="193"/>
      <c r="F66" s="193"/>
      <c r="G66" s="193"/>
      <c r="H66" s="193"/>
      <c r="I66" s="193"/>
      <c r="J66" s="193"/>
      <c r="K66" s="193"/>
      <c r="L66" s="193"/>
      <c r="M66" s="193"/>
    </row>
    <row r="67" spans="1:13">
      <c r="A67" s="1"/>
    </row>
    <row r="68" spans="1:13" ht="19.5" customHeight="1">
      <c r="A68" s="8" t="s">
        <v>67</v>
      </c>
      <c r="B68" s="8"/>
      <c r="C68" s="8"/>
      <c r="D68" s="8"/>
    </row>
    <row r="69" spans="1:13" ht="6.75" customHeight="1">
      <c r="A69" s="213" t="s">
        <v>68</v>
      </c>
      <c r="B69" s="213"/>
      <c r="C69" s="213"/>
      <c r="D69" s="213"/>
    </row>
    <row r="70" spans="1:13" ht="19.5" customHeight="1">
      <c r="A70" s="10" t="s">
        <v>69</v>
      </c>
      <c r="B70" s="10"/>
      <c r="C70" s="10"/>
      <c r="D70" s="10"/>
    </row>
    <row r="71" spans="1:13">
      <c r="A71" s="216" t="s">
        <v>71</v>
      </c>
      <c r="B71" s="216"/>
      <c r="C71" s="216"/>
      <c r="D71" s="216"/>
      <c r="E71" s="216"/>
    </row>
    <row r="72" spans="1:13">
      <c r="A72" s="216"/>
      <c r="B72" s="216"/>
      <c r="C72" s="216"/>
      <c r="D72" s="216"/>
      <c r="E72" s="216"/>
      <c r="G72" s="217"/>
      <c r="H72" s="217"/>
      <c r="J72" s="217"/>
      <c r="K72" s="217"/>
      <c r="L72" s="217"/>
      <c r="M72" s="217"/>
    </row>
    <row r="73" spans="1:13" ht="15.75" customHeight="1">
      <c r="A73" s="11"/>
      <c r="B73" s="11"/>
      <c r="C73" s="11"/>
      <c r="D73" s="11"/>
      <c r="E73" s="11"/>
      <c r="G73" s="218" t="s">
        <v>31</v>
      </c>
      <c r="H73" s="218"/>
      <c r="J73" s="212" t="s">
        <v>53</v>
      </c>
      <c r="K73" s="212"/>
      <c r="L73" s="212"/>
      <c r="M73" s="212"/>
    </row>
    <row r="74" spans="1:13" ht="43.5" customHeight="1">
      <c r="A74" s="216" t="s">
        <v>70</v>
      </c>
      <c r="B74" s="216"/>
      <c r="C74" s="216"/>
      <c r="D74" s="216"/>
      <c r="E74" s="216"/>
      <c r="G74" s="217"/>
      <c r="H74" s="217"/>
      <c r="J74" s="217"/>
      <c r="K74" s="217"/>
      <c r="L74" s="217"/>
      <c r="M74" s="217"/>
    </row>
    <row r="75" spans="1:13" ht="15.75" customHeight="1">
      <c r="A75" s="216"/>
      <c r="B75" s="216"/>
      <c r="C75" s="216"/>
      <c r="D75" s="216"/>
      <c r="E75" s="216"/>
      <c r="G75" s="218" t="s">
        <v>31</v>
      </c>
      <c r="H75" s="218"/>
      <c r="J75" s="212" t="s">
        <v>53</v>
      </c>
      <c r="K75" s="212"/>
      <c r="L75" s="212"/>
      <c r="M75" s="212"/>
    </row>
  </sheetData>
  <mergeCells count="62">
    <mergeCell ref="B42:D42"/>
    <mergeCell ref="B43:D43"/>
    <mergeCell ref="A71:E72"/>
    <mergeCell ref="A74:E75"/>
    <mergeCell ref="G72:H72"/>
    <mergeCell ref="G74:H74"/>
    <mergeCell ref="A69:D69"/>
    <mergeCell ref="E47:G47"/>
    <mergeCell ref="H47:J47"/>
    <mergeCell ref="G73:H73"/>
    <mergeCell ref="A66:M66"/>
    <mergeCell ref="G75:H75"/>
    <mergeCell ref="J73:M73"/>
    <mergeCell ref="J72:M72"/>
    <mergeCell ref="J74:M74"/>
    <mergeCell ref="J75:M75"/>
    <mergeCell ref="B32:D32"/>
    <mergeCell ref="B33:D33"/>
    <mergeCell ref="B34:D34"/>
    <mergeCell ref="A35:M35"/>
    <mergeCell ref="A37:M37"/>
    <mergeCell ref="B40:D41"/>
    <mergeCell ref="K40:M40"/>
    <mergeCell ref="A40:A41"/>
    <mergeCell ref="E40:G40"/>
    <mergeCell ref="H40:J40"/>
    <mergeCell ref="A9:A10"/>
    <mergeCell ref="A30:A31"/>
    <mergeCell ref="E30:G30"/>
    <mergeCell ref="H30:J30"/>
    <mergeCell ref="K30:M30"/>
    <mergeCell ref="B30:D31"/>
    <mergeCell ref="B17:M17"/>
    <mergeCell ref="A13:M13"/>
    <mergeCell ref="B23:M23"/>
    <mergeCell ref="B24:M24"/>
    <mergeCell ref="B25:M25"/>
    <mergeCell ref="K47:M47"/>
    <mergeCell ref="A53:M53"/>
    <mergeCell ref="A57:M57"/>
    <mergeCell ref="A61:M61"/>
    <mergeCell ref="A65:M65"/>
    <mergeCell ref="A47:A48"/>
    <mergeCell ref="B47:B48"/>
    <mergeCell ref="C47:C48"/>
    <mergeCell ref="D47:D48"/>
    <mergeCell ref="J1:M4"/>
    <mergeCell ref="A11:A12"/>
    <mergeCell ref="R30:T30"/>
    <mergeCell ref="U30:W30"/>
    <mergeCell ref="X30:Z30"/>
    <mergeCell ref="E11:M11"/>
    <mergeCell ref="E12:M12"/>
    <mergeCell ref="B15:M15"/>
    <mergeCell ref="B16:M16"/>
    <mergeCell ref="A5:M5"/>
    <mergeCell ref="A6:M6"/>
    <mergeCell ref="E7:M7"/>
    <mergeCell ref="E8:M8"/>
    <mergeCell ref="E9:M9"/>
    <mergeCell ref="E10:M10"/>
    <mergeCell ref="A7:A8"/>
  </mergeCells>
  <pageMargins left="0.16" right="0.16" top="0.35" bottom="0.3" header="0.31496062992125984" footer="0.31496062992125984"/>
  <pageSetup paperSize="9" scale="9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05.03.2021</vt:lpstr>
      <vt:lpstr>01.01.2021</vt:lpstr>
      <vt:lpstr>звіт з 01.01.2020</vt:lpstr>
      <vt:lpstr>'звіт з 01.01.2020'!Область_печати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Токарев Евгений Васильевич</dc:creator>
  <cp:lastModifiedBy>Пользователь Windows</cp:lastModifiedBy>
  <cp:lastPrinted>2021-12-08T13:21:11Z</cp:lastPrinted>
  <dcterms:created xsi:type="dcterms:W3CDTF">2018-12-28T08:43:53Z</dcterms:created>
  <dcterms:modified xsi:type="dcterms:W3CDTF">2021-12-08T13:50:37Z</dcterms:modified>
</cp:coreProperties>
</file>