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0730" windowHeight="11760"/>
  </bookViews>
  <sheets>
    <sheet name="30.08.2021" sheetId="7" r:id="rId1"/>
    <sheet name="28.02.2020" sheetId="4" state="hidden" r:id="rId2"/>
    <sheet name="05.02.2020" sheetId="5" state="hidden" r:id="rId3"/>
    <sheet name="звіт з 01.01.2020" sheetId="3" state="hidden" r:id="rId4"/>
  </sheets>
  <definedNames>
    <definedName name="_xlnm.Print_Area" localSheetId="0">'30.08.2021'!$A$1:$H$381</definedName>
    <definedName name="_xlnm.Print_Area" localSheetId="3">'звіт з 01.01.2020'!$A$1:$M$75</definedName>
  </definedNames>
  <calcPr calcId="125725"/>
</workbook>
</file>

<file path=xl/calcChain.xml><?xml version="1.0" encoding="utf-8"?>
<calcChain xmlns="http://schemas.openxmlformats.org/spreadsheetml/2006/main">
  <c r="F69" i="7"/>
  <c r="G339"/>
  <c r="G335"/>
  <c r="G330"/>
  <c r="G326"/>
  <c r="G321"/>
  <c r="G317"/>
  <c r="G312"/>
  <c r="G308"/>
  <c r="G303"/>
  <c r="G299"/>
  <c r="G294"/>
  <c r="G290"/>
  <c r="G285"/>
  <c r="G281"/>
  <c r="G276"/>
  <c r="G272"/>
  <c r="G267"/>
  <c r="G263"/>
  <c r="G258"/>
  <c r="G254"/>
  <c r="G249"/>
  <c r="G245"/>
  <c r="G240"/>
  <c r="G236"/>
  <c r="G231"/>
  <c r="G227"/>
  <c r="G222"/>
  <c r="G218"/>
  <c r="G213"/>
  <c r="G209"/>
  <c r="G204"/>
  <c r="G200"/>
  <c r="G195"/>
  <c r="G191"/>
  <c r="G186"/>
  <c r="G182"/>
  <c r="G177"/>
  <c r="G173"/>
  <c r="F175"/>
  <c r="G175" s="1"/>
  <c r="F171"/>
  <c r="E51" s="1"/>
  <c r="F51" s="1"/>
  <c r="G168"/>
  <c r="G164"/>
  <c r="G159"/>
  <c r="G155"/>
  <c r="G171" l="1"/>
  <c r="F333" l="1"/>
  <c r="F324"/>
  <c r="F315"/>
  <c r="F306"/>
  <c r="F297"/>
  <c r="F288"/>
  <c r="F279"/>
  <c r="F270"/>
  <c r="F261"/>
  <c r="F252"/>
  <c r="F243"/>
  <c r="F234"/>
  <c r="F225"/>
  <c r="F216"/>
  <c r="F207"/>
  <c r="F198"/>
  <c r="F189"/>
  <c r="F180"/>
  <c r="F162"/>
  <c r="F153"/>
  <c r="F135"/>
  <c r="F126"/>
  <c r="F117"/>
  <c r="G162" l="1"/>
  <c r="E50"/>
  <c r="F50" s="1"/>
  <c r="F166"/>
  <c r="G166" s="1"/>
  <c r="G189"/>
  <c r="E53"/>
  <c r="F53" s="1"/>
  <c r="F193"/>
  <c r="G193" s="1"/>
  <c r="G207"/>
  <c r="E55"/>
  <c r="F55" s="1"/>
  <c r="F211"/>
  <c r="G211" s="1"/>
  <c r="G225"/>
  <c r="E57"/>
  <c r="F57" s="1"/>
  <c r="F229"/>
  <c r="G229" s="1"/>
  <c r="G243"/>
  <c r="E59"/>
  <c r="F59" s="1"/>
  <c r="F247"/>
  <c r="G247" s="1"/>
  <c r="G261"/>
  <c r="E61"/>
  <c r="F61" s="1"/>
  <c r="F265"/>
  <c r="G265" s="1"/>
  <c r="G279"/>
  <c r="E63"/>
  <c r="F63" s="1"/>
  <c r="F283"/>
  <c r="G283" s="1"/>
  <c r="G297"/>
  <c r="E65"/>
  <c r="F65" s="1"/>
  <c r="F301"/>
  <c r="G301" s="1"/>
  <c r="G315"/>
  <c r="E67"/>
  <c r="F67" s="1"/>
  <c r="F319"/>
  <c r="G319" s="1"/>
  <c r="G333"/>
  <c r="F337"/>
  <c r="G337" s="1"/>
  <c r="E69"/>
  <c r="E49"/>
  <c r="F49" s="1"/>
  <c r="F157"/>
  <c r="G157" s="1"/>
  <c r="G153"/>
  <c r="E52"/>
  <c r="F52" s="1"/>
  <c r="F184"/>
  <c r="G184" s="1"/>
  <c r="G180"/>
  <c r="E54"/>
  <c r="F54" s="1"/>
  <c r="F202"/>
  <c r="G202" s="1"/>
  <c r="G198"/>
  <c r="E56"/>
  <c r="F56" s="1"/>
  <c r="F220"/>
  <c r="G220" s="1"/>
  <c r="G216"/>
  <c r="E58"/>
  <c r="F58" s="1"/>
  <c r="F238"/>
  <c r="G238" s="1"/>
  <c r="G234"/>
  <c r="E60"/>
  <c r="F60" s="1"/>
  <c r="F256"/>
  <c r="G256" s="1"/>
  <c r="G252"/>
  <c r="E62"/>
  <c r="F62" s="1"/>
  <c r="F274"/>
  <c r="G274" s="1"/>
  <c r="G270"/>
  <c r="E64"/>
  <c r="F64" s="1"/>
  <c r="F292"/>
  <c r="G292" s="1"/>
  <c r="G288"/>
  <c r="E66"/>
  <c r="F66" s="1"/>
  <c r="F310"/>
  <c r="G310" s="1"/>
  <c r="G306"/>
  <c r="E68"/>
  <c r="F68" s="1"/>
  <c r="F328"/>
  <c r="G328" s="1"/>
  <c r="G324"/>
  <c r="E73"/>
  <c r="F73" s="1"/>
  <c r="F365"/>
  <c r="G365" s="1"/>
  <c r="G361"/>
  <c r="G363"/>
  <c r="G367"/>
  <c r="F343" l="1"/>
  <c r="G343" s="1"/>
  <c r="E71" s="1"/>
  <c r="F71" s="1"/>
  <c r="G358"/>
  <c r="G354"/>
  <c r="F352"/>
  <c r="G150"/>
  <c r="G148"/>
  <c r="G146"/>
  <c r="F144"/>
  <c r="G144" s="1"/>
  <c r="G139"/>
  <c r="E47"/>
  <c r="F47" s="1"/>
  <c r="G128"/>
  <c r="F130"/>
  <c r="G130" s="1"/>
  <c r="G123"/>
  <c r="G119"/>
  <c r="E45"/>
  <c r="G347"/>
  <c r="G114"/>
  <c r="G110"/>
  <c r="F108"/>
  <c r="G108" s="1"/>
  <c r="E44" s="1"/>
  <c r="F44" s="1"/>
  <c r="G105"/>
  <c r="G101"/>
  <c r="F99"/>
  <c r="F103" s="1"/>
  <c r="G103" s="1"/>
  <c r="G349"/>
  <c r="G345"/>
  <c r="F112" l="1"/>
  <c r="G112" s="1"/>
  <c r="F356"/>
  <c r="G356" s="1"/>
  <c r="E72"/>
  <c r="F72" s="1"/>
  <c r="F45"/>
  <c r="G135"/>
  <c r="F137"/>
  <c r="G137" s="1"/>
  <c r="G352"/>
  <c r="G117"/>
  <c r="F121"/>
  <c r="G121" s="1"/>
  <c r="E46"/>
  <c r="F46" s="1"/>
  <c r="E48"/>
  <c r="F48" s="1"/>
  <c r="G99"/>
  <c r="E43" s="1"/>
  <c r="F43" s="1"/>
  <c r="G126"/>
  <c r="G92"/>
  <c r="G96" l="1"/>
  <c r="G94"/>
  <c r="G90"/>
  <c r="E42" s="1"/>
  <c r="E74" s="1"/>
  <c r="G96" i="5"/>
  <c r="G95"/>
  <c r="G94"/>
  <c r="G93"/>
  <c r="G92"/>
  <c r="G90"/>
  <c r="G89"/>
  <c r="G88"/>
  <c r="G87"/>
  <c r="G86"/>
  <c r="F84"/>
  <c r="G84" s="1"/>
  <c r="F81"/>
  <c r="G81" s="1"/>
  <c r="F79"/>
  <c r="G79" s="1"/>
  <c r="G77"/>
  <c r="G75"/>
  <c r="G72"/>
  <c r="G70"/>
  <c r="G69"/>
  <c r="G68"/>
  <c r="G67"/>
  <c r="G65"/>
  <c r="G64"/>
  <c r="G63"/>
  <c r="G62"/>
  <c r="G60"/>
  <c r="F60"/>
  <c r="E44"/>
  <c r="D44"/>
  <c r="E43"/>
  <c r="E42"/>
  <c r="E41"/>
  <c r="F42" i="7" l="1"/>
  <c r="F74"/>
  <c r="F98" i="5"/>
  <c r="G98" s="1"/>
  <c r="G110" i="4" l="1"/>
  <c r="F108"/>
  <c r="G108" s="1"/>
  <c r="G106"/>
  <c r="G104"/>
  <c r="G103"/>
  <c r="G102"/>
  <c r="G97"/>
  <c r="G90"/>
  <c r="F83"/>
  <c r="G83" s="1"/>
  <c r="E44"/>
  <c r="D43"/>
  <c r="E43" s="1"/>
  <c r="F61"/>
  <c r="G93"/>
  <c r="G94"/>
  <c r="G95"/>
  <c r="G86"/>
  <c r="G87"/>
  <c r="G88"/>
  <c r="G89"/>
  <c r="G92"/>
  <c r="G85"/>
  <c r="F80"/>
  <c r="F78"/>
  <c r="G67"/>
  <c r="G68"/>
  <c r="G69"/>
  <c r="G64"/>
  <c r="G65"/>
  <c r="G63"/>
  <c r="G96"/>
  <c r="E42"/>
  <c r="D45" l="1"/>
  <c r="F99"/>
  <c r="G99" s="1"/>
  <c r="E45"/>
  <c r="G80"/>
  <c r="G78"/>
  <c r="G76"/>
  <c r="G74"/>
  <c r="G71"/>
  <c r="G61"/>
  <c r="E4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D42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Пользователь Windows</author>
  </authors>
  <commentList>
    <comment ref="D42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<sst xmlns="http://schemas.openxmlformats.org/spreadsheetml/2006/main" count="1179" uniqueCount="403">
  <si>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</si>
  <si>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</si>
  <si>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</si>
  <si>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</si>
  <si>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1.</t>
  </si>
  <si>
    <t>2.</t>
  </si>
  <si>
    <t>3.</t>
  </si>
  <si>
    <t>(КФКВК)</t>
  </si>
  <si>
    <t>4.</t>
  </si>
  <si>
    <t>5.</t>
  </si>
  <si>
    <t>6.</t>
  </si>
  <si>
    <t>7.</t>
  </si>
  <si>
    <t>N з/п</t>
  </si>
  <si>
    <t>Завдання</t>
  </si>
  <si>
    <t>8.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</si>
  <si>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</si>
  <si>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</si>
  <si>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</si>
  <si>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</si>
  <si>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</si>
  <si>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</si>
  <si>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</si>
  <si>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</si>
  <si>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</si>
  <si>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</si>
  <si>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</si>
  <si>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</si>
  <si>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</si>
  <si>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</si>
  <si>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</si>
  <si>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</si>
  <si>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</si>
  <si>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</si>
  <si>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</si>
  <si>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</si>
  <si>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</si>
  <si>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</si>
  <si>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</si>
  <si>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</si>
  <si>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</si>
  <si>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</si>
  <si>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</si>
  <si>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</si>
  <si>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</si>
  <si>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Аналіз стану виконання результативних показників</t>
  </si>
  <si>
    <t>N
з/п</t>
  </si>
  <si>
    <t>(код)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</si>
  <si>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</si>
  <si>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</si>
  <si>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Завдання бюджетної програми</t>
  </si>
  <si>
    <t>гривень</t>
  </si>
  <si>
    <t>11.</t>
  </si>
  <si>
    <t>Дата погодження</t>
  </si>
  <si>
    <t>М. П.</t>
  </si>
  <si>
    <t>(ініціали/ініціал, прізвище)</t>
  </si>
  <si>
    <t>про виконання паспорта бюджетної програми місцевого бюджету на _____ рік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</si>
  <si>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</si>
  <si>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</si>
  <si>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</si>
  <si>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</si>
  <si>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</si>
  <si>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</si>
  <si>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</si>
  <si>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</si>
  <si>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</si>
  <si>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</si>
  <si>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</si>
  <si>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</si>
  <si>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10. Узагальнений висновок про виконання бюджетної програми.</t>
  </si>
  <si>
    <t>____________</t>
  </si>
  <si>
    <t>* Зазначаються всі напрями використання бюджетних коштів, затверджені у паспорті бюджетної програми.</t>
  </si>
  <si>
    <t>Керівник самостійного структурного підрозділу з фінансово-економічних питань - головного розпорядника бюджетних коштів</t>
  </si>
  <si>
    <t>Керівник установи - головного розпорядника бюджетних коштів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</si>
  <si>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</si>
  <si>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</si>
  <si>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</si>
  <si>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</si>
  <si>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</si>
  <si>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</si>
  <si>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</si>
  <si>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</si>
  <si>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</si>
  <si>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</si>
  <si>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 xml:space="preserve">(код Програмної класифікації видатків та кредитування місцевого бюджету)
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</si>
  <si>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</si>
  <si>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r>
      <t>бюджетної програми місцевого бюджету на _</t>
    </r>
    <r>
      <rPr>
        <b/>
        <u/>
        <sz val="12"/>
        <color indexed="8"/>
        <rFont val="Times New Roman"/>
        <family val="1"/>
        <charset val="204"/>
      </rPr>
      <t>2020</t>
    </r>
    <r>
      <rPr>
        <b/>
        <sz val="12"/>
        <color indexed="8"/>
        <rFont val="Times New Roman"/>
        <family val="1"/>
        <charset val="204"/>
      </rPr>
      <t>___ рік</t>
    </r>
  </si>
  <si>
    <t xml:space="preserve"> </t>
  </si>
  <si>
    <t xml:space="preserve"> Управління комунального господарства Коломийської міської ради</t>
  </si>
  <si>
    <t>Управління комунального господарства Коломийської міської ради</t>
  </si>
  <si>
    <t xml:space="preserve">       2610600000</t>
  </si>
  <si>
    <t>Мета бюджетної програми :</t>
  </si>
  <si>
    <t>од.</t>
  </si>
  <si>
    <t>грн</t>
  </si>
  <si>
    <t>Начальник управління комунального господарства</t>
  </si>
  <si>
    <t>Володимир Наливайко</t>
  </si>
  <si>
    <t>Фінансове управління Коломийської міської ради</t>
  </si>
  <si>
    <t>грн.</t>
  </si>
  <si>
    <t>0490</t>
  </si>
  <si>
    <t>рішення міської ради</t>
  </si>
  <si>
    <t>м</t>
  </si>
  <si>
    <t xml:space="preserve">Внески до статутного капіталу суб`єктів господарювання   </t>
  </si>
  <si>
    <t>– забезпечення виконання функцій комунальних підприємств</t>
  </si>
  <si>
    <t xml:space="preserve"> Підтримка підприємств комунальної форми власності</t>
  </si>
  <si>
    <t xml:space="preserve">–  підтримка підприємств комунальної форми власності, покращення їх матеріального-технічного стану </t>
  </si>
  <si>
    <t xml:space="preserve">1. Підтримка підприємств комунальної форми власності, покращення їх матеріального-технічного стану </t>
  </si>
  <si>
    <t>Забезпечити належний екологічний стан міста, поповнення статутного фонду КП «Полігон Екологія»</t>
  </si>
  <si>
    <t>Покращення надання послуг з теплопостачання КП «Коломиятеплосервіс»</t>
  </si>
  <si>
    <t>Поповнення статутного капіталу КП «Зеленосвіт»</t>
  </si>
  <si>
    <t>1.1 Забезпечити належний екологічний стан міста, поповнення статутного фонду КП «Полігон Екологія»</t>
  </si>
  <si>
    <t>внески органів місцевого самоврядування у статутний фонд КП «Полігон Екологія»</t>
  </si>
  <si>
    <t>план робіт по КП "Полігон Екологія"</t>
  </si>
  <si>
    <t xml:space="preserve">кількість відвалів, які планується придбати </t>
  </si>
  <si>
    <t xml:space="preserve">кількість піскорозкидувального обладнання, яке планується придбати </t>
  </si>
  <si>
    <t>середня вартість повернення тіла кредиту за 1 автомобіль МАЗ</t>
  </si>
  <si>
    <t>середня вартість придбання 1 відвалу</t>
  </si>
  <si>
    <t>розрахунок</t>
  </si>
  <si>
    <t>середня вартість придбання 1 піскорозкидувального обладнання</t>
  </si>
  <si>
    <t>загальна вартість оновлення основних фондів за рахунок коштів міського бюджету</t>
  </si>
  <si>
    <t>1.2 Покращення надання послуг з теплопостачання КП «Коломиятеплосервіс»</t>
  </si>
  <si>
    <t>внески органів місцевого самоврядування у статутний фонд КП «Коломиятеплосервіс», грн.</t>
  </si>
  <si>
    <t>Протяжність труби, яку планується влаштувати в котельні по вул.Лисенка</t>
  </si>
  <si>
    <t>план робіт по КП «Коломиятеплосервіс»</t>
  </si>
  <si>
    <t>середня вартість встановлення 1 м димової труби в котельні по вул.Лисенка</t>
  </si>
  <si>
    <t>1.3  Поповнення статутного капіталу  КП «Зеленосвіт»</t>
  </si>
  <si>
    <t>внески органів місцевого самоврядування у статутний фонд КП «Зеленосвіт»</t>
  </si>
  <si>
    <t>кількість навісного обладнання (кущорізів),яке планується придбати</t>
  </si>
  <si>
    <t>шт</t>
  </si>
  <si>
    <t>дані КП</t>
  </si>
  <si>
    <t>кількість спеціальних автомобілів для вивозу сміття, які планується придбати в кредит</t>
  </si>
  <si>
    <t>середня вартість навісного обладнання (кущорізів),яке планується придбати</t>
  </si>
  <si>
    <t>середня вартість придбання 1 спеціального автомобіля для вивозу сміття за кошти міського бюджету</t>
  </si>
  <si>
    <t>загальна вартість оновлення основних засобів</t>
  </si>
  <si>
    <t>кількість тримерів, які планується придбати</t>
  </si>
  <si>
    <t xml:space="preserve">кількість бензопил, які планується придбати </t>
  </si>
  <si>
    <t>кількість мотоножиць, які планується придбати</t>
  </si>
  <si>
    <t xml:space="preserve">середня вартість придбання 1 (шт.) тримера </t>
  </si>
  <si>
    <t>середня вартість придбання 1 (шт.) бензопили</t>
  </si>
  <si>
    <t>середня вартість придбання  1 (шт.) мотоножиць</t>
  </si>
  <si>
    <t xml:space="preserve">Заступник начальника   управління - начальник бюджетного відділу фінансового управління    </t>
  </si>
  <si>
    <t>Ольга Циганчук</t>
  </si>
  <si>
    <t xml:space="preserve">_______________________ N____________________________________ </t>
  </si>
  <si>
    <t>Забезпечення функціонування водопровідно-каналізаційного господарства, поповнення статутного капіталу КП «Коломияводоканал»</t>
  </si>
  <si>
    <r>
      <t xml:space="preserve">Обсяг бюджетних призначень / бюджетних асигнувань - </t>
    </r>
    <r>
      <rPr>
        <u/>
        <sz val="12"/>
        <color indexed="8"/>
        <rFont val="Times New Roman"/>
        <family val="1"/>
        <charset val="204"/>
      </rPr>
      <t>_</t>
    </r>
    <r>
      <rPr>
        <b/>
        <u/>
        <sz val="12"/>
        <color indexed="8"/>
        <rFont val="Times New Roman"/>
        <family val="1"/>
        <charset val="204"/>
      </rPr>
      <t>6 550 000,00_</t>
    </r>
    <r>
      <rPr>
        <sz val="12"/>
        <color indexed="8"/>
        <rFont val="Times New Roman"/>
        <family val="1"/>
        <charset val="204"/>
      </rPr>
      <t xml:space="preserve"> гривень, у тому числі загального фонду - </t>
    </r>
    <r>
      <rPr>
        <b/>
        <u/>
        <sz val="12"/>
        <color indexed="8"/>
        <rFont val="Times New Roman"/>
        <family val="1"/>
        <charset val="204"/>
      </rPr>
      <t>_____</t>
    </r>
    <r>
      <rPr>
        <sz val="12"/>
        <color indexed="8"/>
        <rFont val="Times New Roman"/>
        <family val="1"/>
        <charset val="204"/>
      </rPr>
      <t>_ гривень та спеціального фонду - __</t>
    </r>
    <r>
      <rPr>
        <b/>
        <sz val="12"/>
        <color indexed="8"/>
        <rFont val="Times New Roman"/>
        <family val="1"/>
        <charset val="204"/>
      </rPr>
      <t>6 550 000,00</t>
    </r>
    <r>
      <rPr>
        <sz val="12"/>
        <color indexed="8"/>
        <rFont val="Times New Roman"/>
        <family val="1"/>
        <charset val="204"/>
      </rPr>
      <t>__ гривень.</t>
    </r>
  </si>
  <si>
    <t>кількість контейнерів для сміття, які планується придбати в кредит</t>
  </si>
  <si>
    <t>шт.</t>
  </si>
  <si>
    <t>середня вартість придбання 1 (шт.) контейнера для сміття</t>
  </si>
  <si>
    <t>1.4.Забезпечення функціонування водопровідно-каналізаційного господарства, поповнення статутного капіталу КП «Коломияводоканал»</t>
  </si>
  <si>
    <t>рішення міської ради від 20.02.2020 року №4426-59/2020 "Про уточнення міського бюджету"</t>
  </si>
  <si>
    <t>загальна протяжність міського водопроводу</t>
  </si>
  <si>
    <t>загальна протяжність міських мереж водовідведення</t>
  </si>
  <si>
    <t>км</t>
  </si>
  <si>
    <t>Інвентаризація по КП «Коломияводоканал»</t>
  </si>
  <si>
    <t>Дані КП «Коломияводоканал»</t>
  </si>
  <si>
    <t xml:space="preserve">збільшення відремонтованих водопровідних мереж, % </t>
  </si>
  <si>
    <t>Розрахунок</t>
  </si>
  <si>
    <t>%</t>
  </si>
  <si>
    <r>
      <t>Підстави для виконання бюджетної програми: __</t>
    </r>
    <r>
      <rPr>
        <u/>
        <sz val="10.5"/>
        <color indexed="8"/>
        <rFont val="Times New Roman"/>
        <family val="1"/>
        <charset val="204"/>
      </rPr>
      <t xml:space="preserve">Конституція України, Бюджетний кодекс України, Закон України «Про місцеве самоврядування в Україні»,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15.11.2018 року №908), Наказ Міністерства фінансів України від 20.09.2017 №793 «Про затверджених складових програмної класифікації видатків та кредитування місцевих бюджетів», рішення міської ради від 05.12.2019 року №4222-55/2019 «Про міський бюджет на 2020 рік», рішення виконавчого комітету від 28.01.2020 року №8 " Про затвердження пооб'єктного розподілу </t>
    </r>
  </si>
  <si>
    <t>внесків до статутних капіталів суб'єктів господарювання на 2020 рік"; рішення міської ради від 20.02.2020 року №4426-59/2020 "Про уточнення міського бюджету"</t>
  </si>
  <si>
    <t xml:space="preserve"> тис.км</t>
  </si>
  <si>
    <t>Протяжність водопровідної мережі по вул.Шарлая,вул.Косачівська  де планується провести капітальний ремонт</t>
  </si>
  <si>
    <t>середня вартість капітального ремонту 1 м.п. водо-провідної мережі по вул..Шарлая, вул.Косачівська</t>
  </si>
  <si>
    <t>внески органів виконавчої влади у статутний фонд КП «Коломияводоканал»</t>
  </si>
  <si>
    <t>____________ N ______</t>
  </si>
  <si>
    <r>
      <t xml:space="preserve">Обсяг бюджетних призначень / бюджетних асигнувань - </t>
    </r>
    <r>
      <rPr>
        <u/>
        <sz val="12"/>
        <color indexed="8"/>
        <rFont val="Times New Roman"/>
        <family val="1"/>
        <charset val="204"/>
      </rPr>
      <t>_</t>
    </r>
    <r>
      <rPr>
        <b/>
        <u/>
        <sz val="12"/>
        <color indexed="8"/>
        <rFont val="Times New Roman"/>
        <family val="1"/>
        <charset val="204"/>
      </rPr>
      <t>4 800 000,00_</t>
    </r>
    <r>
      <rPr>
        <sz val="12"/>
        <color indexed="8"/>
        <rFont val="Times New Roman"/>
        <family val="1"/>
        <charset val="204"/>
      </rPr>
      <t xml:space="preserve"> гривень, у тому числі загального фонду - </t>
    </r>
    <r>
      <rPr>
        <b/>
        <u/>
        <sz val="12"/>
        <color indexed="8"/>
        <rFont val="Times New Roman"/>
        <family val="1"/>
        <charset val="204"/>
      </rPr>
      <t>_____</t>
    </r>
    <r>
      <rPr>
        <sz val="12"/>
        <color indexed="8"/>
        <rFont val="Times New Roman"/>
        <family val="1"/>
        <charset val="204"/>
      </rPr>
      <t>_ гривень та спеціального фонду - __</t>
    </r>
    <r>
      <rPr>
        <b/>
        <sz val="12"/>
        <color indexed="8"/>
        <rFont val="Times New Roman"/>
        <family val="1"/>
        <charset val="204"/>
      </rPr>
      <t>4 800 000,00</t>
    </r>
    <r>
      <rPr>
        <sz val="12"/>
        <color indexed="8"/>
        <rFont val="Times New Roman"/>
        <family val="1"/>
        <charset val="204"/>
      </rPr>
      <t>__ гривень.</t>
    </r>
  </si>
  <si>
    <r>
      <t>Підстави для виконання бюджетної програми: __</t>
    </r>
    <r>
      <rPr>
        <u/>
        <sz val="10.5"/>
        <color indexed="8"/>
        <rFont val="Times New Roman"/>
        <family val="1"/>
        <charset val="204"/>
      </rPr>
      <t>Конституція України, Бюджетний кодекс України, Закон України «Про місцеве самоврядування в Україні»,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15.11.2018 року №908), Наказ Міністерства фінансів України від 20.09.2017 №793 «Про затверджених складових програмної класифікації видатків та кредитування місцевих бюджетів», рішення міської ради від 05.12.2019 року №4222-55/2019 «Про міський бюджет на 2020 рік», рішення виконавчого комітету від 28.01.2020 року №8 " Про затвердження пооб'єктного розподілу внесків до статутних капіталів суб'єктів господарювання на 2020 рік"</t>
    </r>
  </si>
  <si>
    <t>кількість піскорозкидувальних установок, які планується придбати для автомобіля КАМАЗ</t>
  </si>
  <si>
    <t>середня вартість 1 піскорозкидувальної установки</t>
  </si>
  <si>
    <t>Начальник фінансового управління</t>
  </si>
  <si>
    <t>Ганна Бакай</t>
  </si>
  <si>
    <t>0953000000</t>
  </si>
  <si>
    <r>
      <t>бюджетної програми місцевого бюджету на _</t>
    </r>
    <r>
      <rPr>
        <b/>
        <u/>
        <sz val="12"/>
        <color indexed="8"/>
        <rFont val="Times New Roman"/>
        <family val="1"/>
        <charset val="204"/>
      </rPr>
      <t>2021</t>
    </r>
    <r>
      <rPr>
        <b/>
        <sz val="12"/>
        <color indexed="8"/>
        <rFont val="Times New Roman"/>
        <family val="1"/>
        <charset val="204"/>
      </rPr>
      <t>___ рік</t>
    </r>
  </si>
  <si>
    <t>рішення міської ради від 02.06.2021 року № 765-15/2021 "Про уточнення бюджету Коломийської міської територіальної громади на 2021 рік (09530000000)"</t>
  </si>
  <si>
    <t>середня вартість капітального ремонту 1 насосної станції</t>
  </si>
  <si>
    <t>відсоток виконання завдання капітального ремонту насосної станції</t>
  </si>
  <si>
    <t>Андрій РАДОВЕЦЬ</t>
  </si>
  <si>
    <t>кількість насосних станцій,де планується провести капітальний ремонт</t>
  </si>
  <si>
    <t>1. Статуний капітал КП "Коломияводоканал"</t>
  </si>
  <si>
    <t>1.1.Проведення капітального ремонту насосної станції</t>
  </si>
  <si>
    <t>Внески органів виконавчої влади у статуний фонд  КП «Коломияводоканал»- проведення капітального ремонту насосної станції</t>
  </si>
  <si>
    <t>Проведення капітального ремонту насосної станції</t>
  </si>
  <si>
    <t xml:space="preserve">Наказ </t>
  </si>
  <si>
    <t>2.Статуний капітал КП "Полігон Екологія"</t>
  </si>
  <si>
    <t>2.1.Придбання спеціалізованої техніки(сміттєвоз)</t>
  </si>
  <si>
    <t>кількість  спеціалізованої техніки(сміттєвозів),яку планується придбати</t>
  </si>
  <si>
    <t>середня вартість придбання 1 спеціалізованої техніки (сміттєвоза)</t>
  </si>
  <si>
    <t>відсоток виконання завдання з придбання спеціалізованої техніки(сміттєвоза)</t>
  </si>
  <si>
    <t>1.1.</t>
  </si>
  <si>
    <t>1.2.</t>
  </si>
  <si>
    <t>1.3.</t>
  </si>
  <si>
    <t>2.1.</t>
  </si>
  <si>
    <t>Проведення капітального ремонту водопровідного вводу до будинку №42а по вул.Франка в м.Коломиї</t>
  </si>
  <si>
    <t xml:space="preserve">Проведення капітального ремонту водопровідної мережі по вул.Слобідській в м.Коломиї </t>
  </si>
  <si>
    <t xml:space="preserve">1.2. Проведення капітального ремонту водопровідної мережі по вул.Слобідській в м.Коломиї </t>
  </si>
  <si>
    <t>1.3.Проведення капітального ремонту водопровідного вводу до будинку №42а по вул.Франка в м.Коломиї</t>
  </si>
  <si>
    <t>Внески органів виконавчої влади у статуний фонд  КП «Коломияводоканал» -проведення капітального ремонту водопровідної мережі по вул.Слобідській</t>
  </si>
  <si>
    <t>Внески органів виконавчої влади у статуний фонд  КП «Коломияводоканал» - проведення капітального ремонту водопровідного вводу до будинку №42а по вул.Франка</t>
  </si>
  <si>
    <t xml:space="preserve">протяжність водопровідної мережі по вул.Слобідській,де планується провести капітальний ремонт </t>
  </si>
  <si>
    <t>середня вартість капітального ремонту 1м водопровідної мережі по вул.Слобідській</t>
  </si>
  <si>
    <t>відсоток виконання завдання капітального ремонту водопровідної мережі по вул.Слобідській</t>
  </si>
  <si>
    <t xml:space="preserve">протяжність водопровідного вводу до  будинку №42а по вул.Франка ,де планується провести капітальний ремонт </t>
  </si>
  <si>
    <t>середня вартість капітального ремонту 1 м водопровідного вводу до будинку №42а по вул.Франка</t>
  </si>
  <si>
    <t>відсоток виконання завдання по капітальному ремонту водопровідного вводу до будинку №42а по вул. Франка</t>
  </si>
  <si>
    <t>Придбання спеціалізованої техніки (сміттєвоз)</t>
  </si>
  <si>
    <t>рішення виконавчого комітету від 20.07.2021 року №215</t>
  </si>
  <si>
    <r>
      <t>Підстави для виконання бюджетної програми: __</t>
    </r>
    <r>
      <rPr>
        <u/>
        <sz val="10.5"/>
        <color indexed="8"/>
        <rFont val="Times New Roman"/>
        <family val="1"/>
        <charset val="204"/>
      </rPr>
      <t xml:space="preserve">Конституція України, Бюджетний кодекс України, Закон України «Про місцеве самоврядування в Україні»,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15.11.2018 року №908), Наказ Міністерства фінансів України від 20.09.2017 №793 «Про затверджених складових програмної класифікації видатків та кредитування місцевих бюджетів», рішення міської ради від 02.06.2021 року   № 765-15/2021 "Про уточнення бюджету Коломийської міської територіальної громади на 2021 рік (09530000000)", рішення міської ради від 24.06.2021 </t>
    </r>
  </si>
  <si>
    <t>_______________________ N_______________________________</t>
  </si>
  <si>
    <t>кількість контейнерів для збору твердих побутових відходів, які планується придбати</t>
  </si>
  <si>
    <t>кількість піскорозкидувального обладнання, яке планується  придбати</t>
  </si>
  <si>
    <t>середня вартість придбання 1 контейнера для збору твердих побутових відходів</t>
  </si>
  <si>
    <t>середня вартість 1 піскорозкидувального обладнання</t>
  </si>
  <si>
    <t>1.4.Проведення капітального ремонту підвідного водопроводу до дитячого садочку по вул.Сніжній</t>
  </si>
  <si>
    <t>Внески органів виконавчої влади у статуний фонд  КП «Коломияводоканал» - проведення капітального ремонту підвідного водопроводу до дитячого садочку по вул.Сніжній</t>
  </si>
  <si>
    <t>протяжність підвідного водопроводу до дитячого садочку по вул.Сніжній,де планується провести капітальний ремонт</t>
  </si>
  <si>
    <t>середня вартість капітального ремонту  1 м підвідного водопроводу до дитячого садочку по вул.Сніжній</t>
  </si>
  <si>
    <t>відсоток виконання завдання по капітальному ремонту підвідного водопроводу до дитячого садочку по вул.Сніжній</t>
  </si>
  <si>
    <t>1.5.Проведення капітального ремонту КНС "Аеропортна" (закупівля насосів)</t>
  </si>
  <si>
    <t>Внески органів виконавчої влади у статуний фонд  КП «Коломияводоканал» - проведення капітального ремонту КНС "Аеропортна" (закупівля насосів)</t>
  </si>
  <si>
    <t>кількість насосів, які планується закупити для проведення капітального ремонту КНС "Аеропортна"</t>
  </si>
  <si>
    <t>середня вартість 1 насоса, який планується закупити</t>
  </si>
  <si>
    <t>відсоток виконання завдання по капітальному ремонту КНС "Аеропортна" (закупівля насосів)</t>
  </si>
  <si>
    <t>1.6.Проведення капітального ремонту каналізаційної мережі по вул.Театральна,50</t>
  </si>
  <si>
    <t>Внески органів виконавчої влади у статуний фонд  КП «Коломияводоканал» - проведення капітального ремонту каналізаційної мережі по вул.Театральна,50</t>
  </si>
  <si>
    <t>протяжність каналізаційної мережі по вул.Театральній,50, де планується провести капітальний ремонт</t>
  </si>
  <si>
    <t>середня вартість капітального ремонту 1 м каналізаційної мережі по вул.Театральній,50</t>
  </si>
  <si>
    <t>відсоток виконання завдання капітального ремонту каналізаційної мережі по вул.Театральній,50</t>
  </si>
  <si>
    <t>1.7.</t>
  </si>
  <si>
    <t>1.7.Погашення кредитних зобовязань перед Міжнародним банком реконструкції та розвитку</t>
  </si>
  <si>
    <t>Внески органів виконавчої влади у статуний фонд  КП «Коломияводоканал»- погашення кредитних зобовязань перед Міжнародним банком реконструкції та розвитку</t>
  </si>
  <si>
    <t>кількість рішень суду щодо погашення кредитних зобовязань перед Міжнародним банком реконструкції та розвитку</t>
  </si>
  <si>
    <t>середня вартість кредитних зобовязань перед Міжнародним банком реконструкції та розвитку</t>
  </si>
  <si>
    <t>відсоток виконання завдання з погашення кредитних зобовязань перед Міжнародним банком реконструкції та розвитку</t>
  </si>
  <si>
    <t>од</t>
  </si>
  <si>
    <t>Рішення Івано-Франківського окружного адміністративного суду від 05.02.2021р</t>
  </si>
  <si>
    <t>1.4.</t>
  </si>
  <si>
    <t>1.5.</t>
  </si>
  <si>
    <t>1.6.</t>
  </si>
  <si>
    <t>Проведення капітального ремонту підвідного водопроводу до дитячого садочку по вул.Сніжній</t>
  </si>
  <si>
    <t>Проведення капітального ремонту КНС "Аеропортна" (закупівля насосів)</t>
  </si>
  <si>
    <t>Проведення капітального ремонту каналізаційної мережі по вул.Театральна,50</t>
  </si>
  <si>
    <t>Погашення кредитних зобовязань перед Міжнародним банком реконструкції та розвитку</t>
  </si>
  <si>
    <r>
      <t xml:space="preserve">Обсяг бюджетних призначень / бюджетних асигнувань - </t>
    </r>
    <r>
      <rPr>
        <u/>
        <sz val="12"/>
        <color indexed="8"/>
        <rFont val="Times New Roman"/>
        <family val="1"/>
        <charset val="204"/>
      </rPr>
      <t>_</t>
    </r>
    <r>
      <rPr>
        <b/>
        <u/>
        <sz val="12"/>
        <color indexed="8"/>
        <rFont val="Times New Roman"/>
        <family val="1"/>
        <charset val="204"/>
      </rPr>
      <t>10 921 000,00_</t>
    </r>
    <r>
      <rPr>
        <sz val="12"/>
        <color indexed="8"/>
        <rFont val="Times New Roman"/>
        <family val="1"/>
        <charset val="204"/>
      </rPr>
      <t xml:space="preserve"> гривень, у тому числі загального фонду - </t>
    </r>
    <r>
      <rPr>
        <b/>
        <u/>
        <sz val="12"/>
        <color indexed="8"/>
        <rFont val="Times New Roman"/>
        <family val="1"/>
        <charset val="204"/>
      </rPr>
      <t>_____</t>
    </r>
    <r>
      <rPr>
        <sz val="12"/>
        <color indexed="8"/>
        <rFont val="Times New Roman"/>
        <family val="1"/>
        <charset val="204"/>
      </rPr>
      <t>_ гривень та спеціального фонду - __</t>
    </r>
    <r>
      <rPr>
        <b/>
        <u/>
        <sz val="12"/>
        <color indexed="8"/>
        <rFont val="Times New Roman"/>
        <family val="1"/>
        <charset val="204"/>
      </rPr>
      <t>10 921 000,00</t>
    </r>
    <r>
      <rPr>
        <u/>
        <sz val="12"/>
        <color indexed="8"/>
        <rFont val="Times New Roman"/>
        <family val="1"/>
        <charset val="204"/>
      </rPr>
      <t>__</t>
    </r>
    <r>
      <rPr>
        <sz val="12"/>
        <color indexed="8"/>
        <rFont val="Times New Roman"/>
        <family val="1"/>
        <charset val="204"/>
      </rPr>
      <t xml:space="preserve"> гривень.</t>
    </r>
  </si>
  <si>
    <t>рішення виконавчого комітету від 03.09.2021 року №250</t>
  </si>
  <si>
    <t>Ольга ЦИГАНЧУК</t>
  </si>
  <si>
    <t>2.2.Придбання контейнерів для збору твердих побутових відходів</t>
  </si>
  <si>
    <t>Внески органів виконавчої влади у статуний фонд  КП "Полігон Екологія" - придбання контейнерів для збору твердих побутових відходів</t>
  </si>
  <si>
    <t>2.3.Придбання піскорозкидувального обладнання</t>
  </si>
  <si>
    <t>відсоток виконання завдання з придбання  піскорозкидувального обладнання</t>
  </si>
  <si>
    <t xml:space="preserve">Внески органів виконавчої влади у статуний фонд  КП "Полігон Екологія" - придбання піскорозкидувального обладнання </t>
  </si>
  <si>
    <t>Внески органів виконавчої влади у статуний фонд  КП "Полігон Екологія"- придбання спеціалізованої техніки (сміттєвоза)</t>
  </si>
  <si>
    <t>2.2.</t>
  </si>
  <si>
    <t>2.3.</t>
  </si>
  <si>
    <t>Придбання піскорозкидувального обладнання</t>
  </si>
  <si>
    <t>Придбання контейнерів для збору твердих побутових відходів</t>
  </si>
  <si>
    <t>відсоток виконання завдання з придбання контейнерів для збору твердих побутових відходів</t>
  </si>
  <si>
    <t>року   № 819-16/2021 "Про уточнення бюджету Коломийської міської територіальної громади на 2021 рік (09530000000)", рішення виконавчого комітету від 20.07.2021 року №215 "Про затвердження пооб’єктного розподілу внесків до статутних капіталів суб’єктів господарювання на 2021 рік", рішення міської ради від 30.08.2021р.  № 1073-18/2021 "Про уточнення бюджету Коломийської міської територіальної громади на 2021 рік (09530000000)",рішення виконавчого комітету від 03.09.2021 року №250 "Про затвердження пооб’єктного розподілу внесків до статутних капіталів суб’єктів господарювання на 2021 рік", рішення виконавчого комітету від 23.09.2021 року №284 "Про затвердження пооб’єктного розподілу внесків до статутних капіталів суб’єктів господарювання на 2021 рік"</t>
  </si>
  <si>
    <t>1.8.Проведення капітального ремонту водопроводу по вул.Театральній,32</t>
  </si>
  <si>
    <t>Внески органів виконавчої влади у статуний фонд  КП «Коломияводоканал» - проведення капітального ремонту водопроводу по вул.Театральній,32</t>
  </si>
  <si>
    <t>рішення виконавчого комітету від 23.09.2021 року №284</t>
  </si>
  <si>
    <t>протяжність водопроводу по вул.Театральній,32, де планується провести капітальний ремонт</t>
  </si>
  <si>
    <t>відсоток виконання завдання капітального ремонту водопроводу по вул.Театральній,32</t>
  </si>
  <si>
    <t>1.9.Проведення капітального ремонту каналізаційної мережі біля будинку №2 по вул.Тютюнника</t>
  </si>
  <si>
    <t>Внески органів виконавчої влади у статуний фонд  КП «Коломияводоканал» - проведення капітального ремонту каналізаційної мережі біля буд.№2 по вул.Тютюнника</t>
  </si>
  <si>
    <t>протяжність каналізаційної мережі біля буд.№2 по вул.Тютюнника, де планується провести капітальний ремонт</t>
  </si>
  <si>
    <t>середня вартість капітального ремонту 1 м водопроводу по вул.Театральній,32</t>
  </si>
  <si>
    <t>середня вартість капітального ремонту 1 м каналізаційної мережі біля буд.№2 по вул.Тютюнника</t>
  </si>
  <si>
    <t>відсоток виконання завдання капітального ремонту каналізаційної мережі  біля буд.№2 по вул.Тютюнника</t>
  </si>
  <si>
    <t>1.10.Проведення капітального ремонту каналізаційної мережі від буд.272,274 по вул.Мазепи</t>
  </si>
  <si>
    <t>Внески органів виконавчої влади у статуний фонд  КП «Коломияводоканал» - проведення капітального ремонту каналізаційної мережі від буд.272,274 по вул.Мазепи</t>
  </si>
  <si>
    <t>протяжність каналізаційної мережі від буд.272,274 по вул.Мазепи, де планується провести капітальний ремонт</t>
  </si>
  <si>
    <t>середня вартість капітального ремонту 1 м каналізаційної мережі від буд.272,274 по вул.Мазепи</t>
  </si>
  <si>
    <t>відсоток виконання завдання капітального ремонту каналізаційної мережі  від буд.272,274 по вул.Мазепи</t>
  </si>
  <si>
    <t>1.11.Проведення капітального ремонту каналізаційної мережі від буд.№12 вул.Заньковецької</t>
  </si>
  <si>
    <t>Внески органів виконавчої влади у статуний фонд  КП «Коломияводоканал» - проведення капітального ремонту каналізаційної мережі від буд.№12 вул.Заньковецької</t>
  </si>
  <si>
    <t>протяжність каналізаційної мережі від буд.№12 вул.Заньковецької, де планується провести капітальний ремонт</t>
  </si>
  <si>
    <t>середня вартість капітального ремонту 1 м каналізаційної мережі від буд.№12 вул.Заньковецької</t>
  </si>
  <si>
    <t>відсоток виконання завдання капітального ремонту каналізаційної мережі  від буд.№12 вул.Заньковецької</t>
  </si>
  <si>
    <t>1.12.Проведення капітального ремонту каналізаційної мережі Богуна,40-Стефаника,16</t>
  </si>
  <si>
    <t>Внески органів виконавчої влади у статуний фонд  КП «Коломияводоканал» - проведення капітального ремонту каналізаційної мережі Богуна,40-Стефаника,16</t>
  </si>
  <si>
    <t>протяжність каналізаційної мережі Богуна,40-Стефаника,16, де планується провести капітальний ремонт</t>
  </si>
  <si>
    <t>середня вартість капітального ремонту 1 м каналізаційної мережі Богуна,40-Стефаника,16</t>
  </si>
  <si>
    <t>відсоток виконання завдання капітального ремонту каналізаційної мережі  Богуна,40-Стефаника,16</t>
  </si>
  <si>
    <t>1.13.Проведення капітального ремонту каналізаційного випуску Довбуша,50 (вихід на вул.Коцюбинського)</t>
  </si>
  <si>
    <t>Внески органів виконавчої влади у статуний фонд  КП «Коломияводоканал» - проведення капітального ремонту каналізаційного випуску Довбуша,50 (вихід на вул.Коцюбинського)</t>
  </si>
  <si>
    <t>відсоток виконання завдання капітального ремонту каналізаційного випуску Довбуша,50 (вихід на вул.Коцюбинського)</t>
  </si>
  <si>
    <t>1.14.Проведення капітального ремонту водопровідної мережі до буд.№48а,48б по вул Франка</t>
  </si>
  <si>
    <t>Внески органів виконавчої влади у статуний фонд  КП «Коломияводоканал» - проведення капітального ремонту водопровідної мережі до буд.№48а,48б по вул Франка</t>
  </si>
  <si>
    <t>протяжність водопровідної мережі до буд.№48а,48б по вул Франка, де планується провести капітальний ремонт</t>
  </si>
  <si>
    <t>середня вартість капітального ремонту 1 м водопровідної мережі до буд.№48а,48б по вул Франка</t>
  </si>
  <si>
    <t>відсоток виконання завдання капітального ремонту водопровідної мережі до буд.№48а,48б по вул Франка</t>
  </si>
  <si>
    <t>1.15.Проведення капітального ремонту водопровідного вводу до буд.№262 по вул.Мазепи</t>
  </si>
  <si>
    <t>Внески органів виконавчої влади у статуний фонд  КП «Коломияводоканал» - проведення капітального ремонту водопровідного вводу до буд.№262 по вул.Мазепи</t>
  </si>
  <si>
    <t>відсоток виконання завдання капітального ремонту водопровідного вводу до буд.№262 по вул. Мазепи</t>
  </si>
  <si>
    <t>Внески органів виконавчої влади у статуний фонд  КП «Коломияводоканал» - проведення капітального ремонту каналізаційної мережі С.Стрільців,23-25</t>
  </si>
  <si>
    <t>1.16.Проведення капітального ремонту каналізаційної мережі С.Стрільців, 23-25</t>
  </si>
  <si>
    <t>протяжність каналізаційної мережі С.Стрільців,23-25,де планується провести капітальний ремонт</t>
  </si>
  <si>
    <t>середня вартість капітального ремонту 1 м каналізаційної мережі С.Стрільців,23-25</t>
  </si>
  <si>
    <t>відсоток виконання завдання капітального ремонту каналізаційної мережі  С.Стрільців,23-25</t>
  </si>
  <si>
    <t>1.17.Проведення капітального ремонту каналізаційної мережі по вул.Мазепи 270-272</t>
  </si>
  <si>
    <t>Внески органів виконавчої влади у статуний фонд  КП «Коломияводоканал» - проведення капітального ремонту каналізаційної мережі по вул.Мазепи 270-272</t>
  </si>
  <si>
    <t>протяжність каналізаційної мережі по вул.Мазепи 270-272, де планується провести капітальний ремонт</t>
  </si>
  <si>
    <t>середня вартість капітального ремонту 1 м каналізаційної мережі по вул.Мазепи 270-272</t>
  </si>
  <si>
    <t>відсоток виконання завдання капітального ремонту каналізаційної мережі  по вул.Мазепи 270-272</t>
  </si>
  <si>
    <t>Внески органів виконавчої влади у статуний фонд  КП «Коломияводоканал» - проведення капітального ремонту каналізаційної мережі від буд.№40 по вул.Чайковського</t>
  </si>
  <si>
    <t>протяжність каналізаційної мережі від буд.№40 по вул.Чайковського, де планується провести капітальний ремонт</t>
  </si>
  <si>
    <t>середня вартість капітального ремонту 1 м каналізаційної мережі від буд.№40 по вул.Чайковського</t>
  </si>
  <si>
    <t>відсоток виконання завдання капітального ремонту каналізаційної мережі  від буд.№40 по вул.Чайковського</t>
  </si>
  <si>
    <t>1.18.Проведення капітального ремонту каналізаційної мережі від буд.№40 по вул.Чайковського</t>
  </si>
  <si>
    <t>1.19.Проведення капітального ремонту каналізаційної мережі від буд.№17 по вул.Лермонтова</t>
  </si>
  <si>
    <t>Внески органів виконавчої влади у статуний фонд  КП «Коломияводоканал» - проведення капітального ремонту каналізаційної мережі від буд.№17 по вул.Лермонтова</t>
  </si>
  <si>
    <t>протяжність каналізаційної мережі від буд.№17 по вул.Лермонтова, де планується провести капітальний ремонт</t>
  </si>
  <si>
    <t>середня вартість капітального ремонту 1 м каналізаційної мережі від буд.№17 по вул.Лермонтова</t>
  </si>
  <si>
    <t>відсоток виконання завдання капітального ремонту каналізаційної мережі  від буд.№17 по вул.Лермонтова</t>
  </si>
  <si>
    <t>Внески органів виконавчої влади у статуний фонд  КП «Коломияводоканал» - проведення капітального ремонту каналізаційного колектора  вул.Лермонтова,2</t>
  </si>
  <si>
    <t>відсоток виконання завдання капітального ремонту каналізаційного колектора по вул.Лермонтова,2</t>
  </si>
  <si>
    <t>1.21.Проведення капітального ремонту каналізаційної мережі вул.Маковея,21</t>
  </si>
  <si>
    <t>Внески органів виконавчої влади у статуний фонд  КП «Коломияводоканал» - проведення капітального ремонту каналізаційної мережі вул.Маковея,21</t>
  </si>
  <si>
    <t>протяжність каналізаційної мережі  вул.Маковея,21,  де планується провести капітальний ремонт</t>
  </si>
  <si>
    <t>середня вартість капітального ремонту 1 м каналізаційної мережі вул.Маковея.21</t>
  </si>
  <si>
    <t>відсоток виконання завдання капітального ремонту каналізаційної мережі  вул.Маковея,21</t>
  </si>
  <si>
    <t>1.22.Проведення капітального ремонту водопровідного вводу вул.Леонтовича,32</t>
  </si>
  <si>
    <t>Внески органів виконавчої влади у статуний фонд  КП «Коломияводоканал» - проведення капітального ремонту водопровідного вводу вул.Леонтовича, 32</t>
  </si>
  <si>
    <t>відсоток виконання завдання капітального ремонту водопровідного вводу по вул.Леонтовича,32</t>
  </si>
  <si>
    <t>1.23.Проведення капітального ремонту каналізаційної мережі від буд.№1 по вул.Сахарова до вул.Шкрумеляка</t>
  </si>
  <si>
    <t>1.20.Проведення капітального ремонту каналізаційного колектора  вул.Лермонтова,2</t>
  </si>
  <si>
    <t>Внески органів виконавчої влади у статуний фонд  КП «Коломияводоканал» - проведення капітального ремонту каналізаційної мережі від буд.№1 по вул.Сахарова до вул.Шкрумеляка</t>
  </si>
  <si>
    <t>протяжність каналізаційної мережі від буд.№1 по вул.Сахарова до вул.Шкрумеляка, де планується провести капітальний ремонт</t>
  </si>
  <si>
    <t>середня вартість капітального ремонту 1 м каналізаційної мережі від буд.№1 по вул.Сахарова до вул.Шкрумеляка</t>
  </si>
  <si>
    <t>відсоток виконання завдання капітального ремонту каналізаційної мережі  від буд.№1 по вул.Сахарова до вул.Шкрумеляка</t>
  </si>
  <si>
    <t>1.24.Проведення капітального ремонту каналізаційної мережі від буд.№46 по вул.Чайковського</t>
  </si>
  <si>
    <t>Внески органів виконавчої влади у статуний фонд  КП «Коломияводоканал» - проведення капітального ремонту каналізаційної мережі від буд.№46 по вул.Чайковського</t>
  </si>
  <si>
    <t>протяжність каналізаційної мережі від буд.№46 по вул.Чайковського, де планується провести капітальний ремонт</t>
  </si>
  <si>
    <t>середня вартість капітального ремонту 1 м каналізаційної мережі від буд.№46 по вул.Чайковського</t>
  </si>
  <si>
    <t>відсоток виконання завдання капітального ремонту каналізаційної мережі  від буд.№46 по вул.Чайковського</t>
  </si>
  <si>
    <t>Внески органів виконавчої влади у статуний фонд  КП «Коломияводоканал» - проведення капітального ремонту каналізаційної мережі від буд.№48 по вул.Чайковського</t>
  </si>
  <si>
    <t>протяжність каналізаційної мережі від буд.№48 по вул.Чайковського, де планується провести капітальний ремонт</t>
  </si>
  <si>
    <t>середня вартість капітального ремонту 1 м каналізаційної мережі від буд.№48 по вул.Чайковського</t>
  </si>
  <si>
    <t>відсоток виконання завдання капітального ремонту каналізаційної мережі  від буд.№48 по вул.Чайковського</t>
  </si>
  <si>
    <t>Внески органів виконавчої влади у статуний фонд  КП «Коломияводоканал» - проведення капітального ремонту каналізаційної мережі від буд.№38 по вул.Петлюри</t>
  </si>
  <si>
    <t>протяжність каналізаційної мережі від буд.№38 по вул.Петлюри, де планується провести капітальний ремонт</t>
  </si>
  <si>
    <t>середня вартість капітального ремонту 1 м каналізаційної мережі від буд.№38 по вул.Петлюри</t>
  </si>
  <si>
    <t>відсоток виконання завдання капітального ремонту каналізаційної мережі  від буд.№38 по вул.Петлюри</t>
  </si>
  <si>
    <t>Внески органів виконавчої влади у статуний фонд  КП «Коломияводоканал» - проведення капітального ремонту каналізаційної мережі від буд.Коновальця,19-Валова,45</t>
  </si>
  <si>
    <t>протяжність каналізаційної мережі від буд.Коновальця,19-Валова,45, де планується провести капітальний ремонт</t>
  </si>
  <si>
    <t>середня вартість капітального ремонту 1 м каналізаційної мережі від буд.Коновальця,19-Валова,45</t>
  </si>
  <si>
    <t>відсоток виконання завдання капітального ремонту каналізаційної мережі  від буд.Коновальця,19-Валова,45</t>
  </si>
  <si>
    <t>1.26.Проведення капітального ремонту каналізаційної мережі від буд.№38 по вул.Петлюри</t>
  </si>
  <si>
    <t>Внески органів виконавчої влади у статуний фонд  КП «Коломияводоканал» - проведення капітального ремонту каналізаційної мережі від буд.№42 по вул.Петлюри</t>
  </si>
  <si>
    <t>протяжність каналізаційної мережі від буд.№42 по вул.Петлюри, де планується провести капітальний ремонт</t>
  </si>
  <si>
    <t>середня вартість капітального ремонту 1 м каналізаційної мережі від буд.№42 по вул.Петлюри</t>
  </si>
  <si>
    <t>відсоток виконання завдання капітального ремонту каналізаційної мережі  від буд.№42 по вул.Петлюри</t>
  </si>
  <si>
    <t>протяжність каналізаційного  випуску  по вул. Довбуша,50 (вихід на вул.Коцюбинського), де планується провести капітальний ремонт</t>
  </si>
  <si>
    <t>середня вартість капітального ремонту 1 м  каналізаційного випуску Довбуша,50 (вихід на вул.Коцюбинського)</t>
  </si>
  <si>
    <t>протяжність водопровідного вводу до буд.№262 по вул.Мазепи, де планується провести капітальний ремонт</t>
  </si>
  <si>
    <t>середня вартість капітального ремонту 1м водопровідного вводу до буд.№262 по вул. Мазепи</t>
  </si>
  <si>
    <t>протяжність каналізаційного колектора по вул.Лермонтова,2, де планується провести капітальний ремонт</t>
  </si>
  <si>
    <t>середня вартість капітального ремонту 1м  каналізаційного колектора по вул.Лермонтова,2</t>
  </si>
  <si>
    <t>протяжність водопровідного вводу по вул.Леонтовича,32, де планується провести капітальний ремонт</t>
  </si>
  <si>
    <t>середня вартість капітального ремонту 1 м водопровідного вводу по вул.Леонтовича,32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</si>
  <si>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</si>
  <si>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</si>
  <si>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</si>
  <si>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</si>
  <si>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</si>
  <si>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</si>
  <si>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</si>
  <si>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</si>
  <si>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</si>
  <si>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</si>
  <si>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</si>
  <si>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</si>
  <si>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1.20.</t>
  </si>
  <si>
    <t>1.21.</t>
  </si>
  <si>
    <t>1.22.</t>
  </si>
  <si>
    <t>1.23.</t>
  </si>
  <si>
    <t>1.24.</t>
  </si>
  <si>
    <t>1.25.</t>
  </si>
  <si>
    <t>1.26.</t>
  </si>
  <si>
    <t>1.27.</t>
  </si>
  <si>
    <t>Проведення капітального ремонту водопроводу по вул.Театральній,32</t>
  </si>
  <si>
    <t>Проведення капітального ремонту каналізаційної мережі біля будинку №2 по вул.Тютюнника</t>
  </si>
  <si>
    <t>Проведення капітального ремонту каналізаційної мережі від буд.272,274 по вул.Мазепи</t>
  </si>
  <si>
    <t>Проведення капітального ремонту каналізаційної мережі від буд.№12 вул.Заньковецької</t>
  </si>
  <si>
    <t>Проведення капітального ремонту каналізаційної мережі Богуна,40-Стефаника,16</t>
  </si>
  <si>
    <t>Проведення капітального ремонту каналізаційного випуску Довбуша,50 (вихід на вул.Коцюбинського)</t>
  </si>
  <si>
    <t>Проведення капітального ремонту водопровідної мережі до буд.№48а,48б по вул Франка</t>
  </si>
  <si>
    <t>Проведення капітального ремонту водопровідного вводу до буд.№262 по вул.Мазепи</t>
  </si>
  <si>
    <t>Проведення капітального ремонту каналізаційної мережі С.Стрільців, 23-25</t>
  </si>
  <si>
    <t>Проведення капітального ремонту каналізаційної мережі по вул.Мазепи 270-272</t>
  </si>
  <si>
    <t>Проведення капітального ремонту каналізаційної мережі від буд.№40 по вул.Чайковського</t>
  </si>
  <si>
    <t>Проведення капітального ремонту каналізаційної мережі від буд.№17 по вул.Лермонтова</t>
  </si>
  <si>
    <t>Проведення капітального ремонту каналізаційного колектора  вул.Лермонтова,2</t>
  </si>
  <si>
    <t>Проведення капітального ремонту каналізаційної мережі вул.Маковея,21</t>
  </si>
  <si>
    <t>Проведення капітального ремонту водопровідного вводу вул.Леонтовича,32</t>
  </si>
  <si>
    <t>Проведення капітального ремонту каналізаційної мережі від буд.№1 по вул.Сахарова до вул.Шкрумеляка</t>
  </si>
  <si>
    <t>Проведення капітального ремонту каналізаційної мережі від буд.№46 по вул.Чайковського</t>
  </si>
  <si>
    <t>1.25.Проведення капітального ремонту каналізаційної мережі від буд.№48 по вул.Чайковського</t>
  </si>
  <si>
    <t>Проведення капітального ремонту каналізаційної мережі від буд.№48 по вул.Чайковського</t>
  </si>
  <si>
    <t>Проведення капітального ремонту каналізаційної мережі від буд.№38 по вул.Петлюри</t>
  </si>
  <si>
    <t>1.27.Проведення капітального ремонту каналізаційної мережі від буд.Коновальця,19-Валова,45</t>
  </si>
  <si>
    <t>Проведення капітального ремонту каналізаційної мережі від буд.Коновальця,19-Валова,45</t>
  </si>
  <si>
    <t>1.28.</t>
  </si>
  <si>
    <t>1.28.Проведення капітального ремонту каналізаційної мережі від буд.№42 по вул.Петлюри</t>
  </si>
  <si>
    <t>Проведення капітального ремонту каналізаційної мережі від буд.№42 по вул.Петлюри</t>
  </si>
</sst>
</file>

<file path=xl/styles.xml><?xml version="1.0" encoding="utf-8"?>
<styleSheet xmlns="http://schemas.openxmlformats.org/spreadsheetml/2006/main">
  <numFmts count="1">
    <numFmt numFmtId="164" formatCode="#,##0.0"/>
  </numFmts>
  <fonts count="35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u/>
      <sz val="10.5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.5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4">
    <xf numFmtId="0" fontId="0" fillId="0" borderId="0" xfId="0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Border="1" applyAlignment="1"/>
    <xf numFmtId="0" fontId="8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13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vertical="top"/>
    </xf>
    <xf numFmtId="0" fontId="14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horizontal="center" vertical="top" wrapText="1"/>
    </xf>
    <xf numFmtId="0" fontId="8" fillId="0" borderId="0" xfId="0" applyFont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6" fillId="0" borderId="3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5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/>
    </xf>
    <xf numFmtId="0" fontId="10" fillId="0" borderId="0" xfId="0" applyFont="1" applyAlignment="1">
      <alignment vertical="center" wrapText="1"/>
    </xf>
    <xf numFmtId="0" fontId="17" fillId="0" borderId="0" xfId="0" applyFont="1"/>
    <xf numFmtId="0" fontId="8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49" fontId="2" fillId="0" borderId="1" xfId="0" applyNumberFormat="1" applyFont="1" applyBorder="1" applyAlignment="1">
      <alignment horizontal="center" wrapText="1"/>
    </xf>
    <xf numFmtId="0" fontId="10" fillId="0" borderId="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vertical="top"/>
    </xf>
    <xf numFmtId="0" fontId="1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0" fontId="20" fillId="0" borderId="2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 wrapText="1"/>
    </xf>
    <xf numFmtId="0" fontId="19" fillId="0" borderId="2" xfId="0" applyFont="1" applyBorder="1" applyAlignment="1">
      <alignment wrapText="1"/>
    </xf>
    <xf numFmtId="0" fontId="25" fillId="0" borderId="2" xfId="0" applyFont="1" applyBorder="1" applyAlignment="1">
      <alignment vertical="center" wrapText="1"/>
    </xf>
    <xf numFmtId="4" fontId="26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wrapText="1"/>
    </xf>
    <xf numFmtId="0" fontId="19" fillId="0" borderId="2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wrapText="1"/>
    </xf>
    <xf numFmtId="3" fontId="1" fillId="0" borderId="0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top" wrapText="1"/>
    </xf>
    <xf numFmtId="0" fontId="8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18" fillId="0" borderId="2" xfId="0" applyFont="1" applyBorder="1" applyAlignment="1">
      <alignment horizontal="justify" vertical="top" wrapText="1"/>
    </xf>
    <xf numFmtId="0" fontId="18" fillId="0" borderId="2" xfId="0" applyFont="1" applyBorder="1" applyAlignment="1">
      <alignment vertical="top" wrapText="1"/>
    </xf>
    <xf numFmtId="0" fontId="18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0" fillId="0" borderId="2" xfId="0" applyFont="1" applyBorder="1" applyAlignment="1">
      <alignment wrapText="1"/>
    </xf>
    <xf numFmtId="0" fontId="14" fillId="0" borderId="2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justify" vertical="center" wrapText="1"/>
    </xf>
    <xf numFmtId="0" fontId="19" fillId="0" borderId="0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49" fontId="2" fillId="0" borderId="1" xfId="0" applyNumberFormat="1" applyFont="1" applyBorder="1" applyAlignment="1">
      <alignment horizontal="center" wrapText="1"/>
    </xf>
    <xf numFmtId="0" fontId="16" fillId="0" borderId="3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30" fillId="0" borderId="2" xfId="0" applyFont="1" applyBorder="1" applyAlignment="1">
      <alignment vertical="center" wrapText="1"/>
    </xf>
    <xf numFmtId="0" fontId="19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19" fillId="0" borderId="8" xfId="0" applyFont="1" applyBorder="1" applyAlignment="1">
      <alignment wrapText="1"/>
    </xf>
    <xf numFmtId="0" fontId="19" fillId="0" borderId="8" xfId="0" applyFont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30" fillId="0" borderId="10" xfId="0" applyFont="1" applyBorder="1" applyAlignment="1">
      <alignment wrapText="1"/>
    </xf>
    <xf numFmtId="0" fontId="18" fillId="0" borderId="0" xfId="0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center" vertical="center" wrapText="1"/>
    </xf>
    <xf numFmtId="4" fontId="9" fillId="0" borderId="0" xfId="0" applyNumberFormat="1" applyFont="1"/>
    <xf numFmtId="0" fontId="9" fillId="2" borderId="0" xfId="0" applyFont="1" applyFill="1"/>
    <xf numFmtId="0" fontId="8" fillId="2" borderId="0" xfId="0" applyFont="1" applyFill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vertical="top" wrapText="1"/>
    </xf>
    <xf numFmtId="0" fontId="16" fillId="2" borderId="3" xfId="0" applyFont="1" applyFill="1" applyBorder="1" applyAlignment="1">
      <alignment horizontal="center" vertical="top"/>
    </xf>
    <xf numFmtId="0" fontId="15" fillId="2" borderId="1" xfId="0" applyFont="1" applyFill="1" applyBorder="1" applyAlignment="1">
      <alignment vertical="top" wrapText="1"/>
    </xf>
    <xf numFmtId="0" fontId="15" fillId="2" borderId="0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 vertical="top" wrapText="1"/>
    </xf>
    <xf numFmtId="0" fontId="31" fillId="2" borderId="3" xfId="0" applyFont="1" applyFill="1" applyBorder="1" applyAlignment="1">
      <alignment horizontal="center" vertical="top" wrapText="1"/>
    </xf>
    <xf numFmtId="0" fontId="16" fillId="2" borderId="3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/>
    <xf numFmtId="0" fontId="8" fillId="2" borderId="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top"/>
    </xf>
    <xf numFmtId="0" fontId="9" fillId="2" borderId="0" xfId="0" applyFont="1" applyFill="1" applyAlignment="1">
      <alignment vertical="top"/>
    </xf>
    <xf numFmtId="0" fontId="8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/>
    </xf>
    <xf numFmtId="0" fontId="0" fillId="2" borderId="2" xfId="0" applyFont="1" applyFill="1" applyBorder="1" applyAlignment="1">
      <alignment horizontal="left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vertical="center" wrapText="1"/>
    </xf>
    <xf numFmtId="4" fontId="26" fillId="2" borderId="2" xfId="0" applyNumberFormat="1" applyFont="1" applyFill="1" applyBorder="1" applyAlignment="1">
      <alignment horizontal="center" vertical="center" wrapText="1"/>
    </xf>
    <xf numFmtId="4" fontId="26" fillId="2" borderId="7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 wrapText="1"/>
    </xf>
    <xf numFmtId="4" fontId="14" fillId="2" borderId="2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right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left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164" fontId="14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vertical="center" wrapText="1"/>
    </xf>
    <xf numFmtId="0" fontId="26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wrapText="1"/>
    </xf>
    <xf numFmtId="0" fontId="19" fillId="2" borderId="0" xfId="0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0" xfId="0" applyFont="1" applyFill="1" applyBorder="1" applyAlignment="1"/>
    <xf numFmtId="0" fontId="9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 vertical="top" wrapText="1"/>
    </xf>
    <xf numFmtId="0" fontId="10" fillId="2" borderId="0" xfId="0" applyFont="1" applyFill="1" applyBorder="1" applyAlignment="1">
      <alignment horizontal="center" vertical="top" wrapText="1"/>
    </xf>
    <xf numFmtId="0" fontId="33" fillId="2" borderId="0" xfId="0" applyFont="1" applyFill="1" applyAlignment="1">
      <alignment vertical="center"/>
    </xf>
    <xf numFmtId="0" fontId="12" fillId="2" borderId="0" xfId="0" applyFont="1" applyFill="1"/>
    <xf numFmtId="0" fontId="14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vertical="center" wrapText="1"/>
    </xf>
    <xf numFmtId="3" fontId="1" fillId="2" borderId="0" xfId="0" applyNumberFormat="1" applyFont="1" applyFill="1" applyBorder="1" applyAlignment="1">
      <alignment horizontal="center" vertical="center" wrapText="1"/>
    </xf>
    <xf numFmtId="4" fontId="8" fillId="2" borderId="0" xfId="0" applyNumberFormat="1" applyFont="1" applyFill="1" applyBorder="1" applyAlignment="1">
      <alignment horizontal="center" vertical="center" wrapText="1"/>
    </xf>
    <xf numFmtId="4" fontId="8" fillId="3" borderId="2" xfId="0" applyNumberFormat="1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left" vertical="center" wrapText="1"/>
    </xf>
    <xf numFmtId="0" fontId="15" fillId="3" borderId="5" xfId="0" applyFont="1" applyFill="1" applyBorder="1" applyAlignment="1">
      <alignment horizontal="left" vertical="center" wrapText="1"/>
    </xf>
    <xf numFmtId="0" fontId="15" fillId="3" borderId="6" xfId="0" applyFont="1" applyFill="1" applyBorder="1" applyAlignment="1">
      <alignment horizontal="left" vertical="center" wrapText="1"/>
    </xf>
    <xf numFmtId="0" fontId="15" fillId="3" borderId="7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top" wrapText="1"/>
    </xf>
    <xf numFmtId="0" fontId="16" fillId="2" borderId="3" xfId="0" applyFont="1" applyFill="1" applyBorder="1" applyAlignment="1">
      <alignment horizontal="center" vertical="top" wrapText="1"/>
    </xf>
    <xf numFmtId="0" fontId="16" fillId="2" borderId="0" xfId="0" applyFont="1" applyFill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16" fillId="2" borderId="0" xfId="0" applyFont="1" applyFill="1" applyAlignment="1">
      <alignment horizontal="left" vertical="top" wrapText="1"/>
    </xf>
    <xf numFmtId="0" fontId="16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left" wrapText="1"/>
    </xf>
    <xf numFmtId="0" fontId="9" fillId="2" borderId="1" xfId="0" applyFont="1" applyFill="1" applyBorder="1" applyAlignment="1">
      <alignment horizontal="center"/>
    </xf>
    <xf numFmtId="0" fontId="8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23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vertical="top" wrapText="1"/>
    </xf>
    <xf numFmtId="0" fontId="18" fillId="2" borderId="0" xfId="0" applyFont="1" applyFill="1" applyAlignment="1">
      <alignment horizontal="right"/>
    </xf>
    <xf numFmtId="0" fontId="0" fillId="2" borderId="1" xfId="0" applyFill="1" applyBorder="1" applyAlignment="1"/>
    <xf numFmtId="0" fontId="22" fillId="2" borderId="0" xfId="0" applyFont="1" applyFill="1" applyAlignment="1">
      <alignment vertical="top" wrapText="1"/>
    </xf>
    <xf numFmtId="0" fontId="0" fillId="2" borderId="0" xfId="0" applyFont="1" applyFill="1" applyAlignment="1">
      <alignment vertical="top" wrapText="1"/>
    </xf>
    <xf numFmtId="0" fontId="34" fillId="2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21" fillId="2" borderId="1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18" fillId="2" borderId="5" xfId="0" applyFont="1" applyFill="1" applyBorder="1" applyAlignment="1">
      <alignment horizontal="justify" vertical="center" wrapText="1"/>
    </xf>
    <xf numFmtId="0" fontId="0" fillId="2" borderId="7" xfId="0" applyFill="1" applyBorder="1" applyAlignment="1">
      <alignment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left" vertical="center" wrapText="1"/>
    </xf>
    <xf numFmtId="0" fontId="32" fillId="2" borderId="6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left" vertical="center" wrapText="1"/>
    </xf>
    <xf numFmtId="0" fontId="21" fillId="2" borderId="6" xfId="0" applyFont="1" applyFill="1" applyBorder="1" applyAlignment="1">
      <alignment horizontal="left" vertical="center" wrapText="1"/>
    </xf>
    <xf numFmtId="0" fontId="21" fillId="2" borderId="7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wrapText="1"/>
    </xf>
    <xf numFmtId="0" fontId="15" fillId="2" borderId="5" xfId="0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horizontal="left" vertical="center" wrapText="1"/>
    </xf>
    <xf numFmtId="0" fontId="15" fillId="2" borderId="7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/>
    </xf>
    <xf numFmtId="0" fontId="2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49" fontId="2" fillId="0" borderId="1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2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21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0" xfId="0" applyFont="1" applyAlignment="1">
      <alignment horizontal="left" wrapText="1"/>
    </xf>
    <xf numFmtId="0" fontId="14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29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9" fillId="0" borderId="2" xfId="0" applyFont="1" applyBorder="1" applyAlignment="1">
      <alignment horizontal="left" wrapText="1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8" fillId="0" borderId="0" xfId="0" applyFont="1" applyAlignment="1">
      <alignment horizontal="left" wrapText="1"/>
    </xf>
    <xf numFmtId="0" fontId="9" fillId="0" borderId="1" xfId="0" applyFont="1" applyBorder="1" applyAlignment="1">
      <alignment horizontal="center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8" fillId="0" borderId="0" xfId="0" applyFont="1" applyAlignment="1">
      <alignment horizontal="right"/>
    </xf>
    <xf numFmtId="0" fontId="0" fillId="0" borderId="1" xfId="0" applyBorder="1" applyAlignment="1"/>
    <xf numFmtId="0" fontId="14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23" fillId="0" borderId="0" xfId="0" applyFont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3" fillId="0" borderId="1" xfId="0" applyFont="1" applyBorder="1"/>
    <xf numFmtId="0" fontId="10" fillId="0" borderId="0" xfId="0" applyFont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8" fillId="0" borderId="0" xfId="0" applyFont="1" applyAlignment="1">
      <alignment vertical="center" wrapText="1"/>
    </xf>
    <xf numFmtId="0" fontId="13" fillId="0" borderId="1" xfId="0" applyFont="1" applyBorder="1" applyAlignment="1">
      <alignment horizontal="center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1"/>
  <sheetViews>
    <sheetView tabSelected="1" view="pageBreakPreview" topLeftCell="A229" zoomScaleNormal="120" zoomScaleSheetLayoutView="100" workbookViewId="0">
      <selection activeCell="B351" sqref="B351"/>
    </sheetView>
  </sheetViews>
  <sheetFormatPr defaultColWidth="21.625" defaultRowHeight="15"/>
  <cols>
    <col min="1" max="1" width="6.625" style="133" customWidth="1"/>
    <col min="2" max="2" width="27.875" style="133" customWidth="1"/>
    <col min="3" max="3" width="15" style="133" customWidth="1"/>
    <col min="4" max="7" width="21.625" style="133"/>
    <col min="8" max="8" width="1.375" style="2" customWidth="1"/>
    <col min="9" max="16384" width="21.625" style="2"/>
  </cols>
  <sheetData>
    <row r="1" spans="1:7">
      <c r="F1" s="204" t="s">
        <v>74</v>
      </c>
      <c r="G1" s="205"/>
    </row>
    <row r="2" spans="1:7">
      <c r="F2" s="205"/>
      <c r="G2" s="205"/>
    </row>
    <row r="3" spans="1:7" ht="32.25" customHeight="1">
      <c r="F3" s="205"/>
      <c r="G3" s="205"/>
    </row>
    <row r="4" spans="1:7" ht="15.75">
      <c r="A4" s="134"/>
      <c r="E4" s="134" t="s">
        <v>0</v>
      </c>
    </row>
    <row r="5" spans="1:7" ht="15.75">
      <c r="A5" s="134"/>
      <c r="E5" s="206" t="s">
        <v>180</v>
      </c>
      <c r="F5" s="206"/>
      <c r="G5" s="206"/>
    </row>
    <row r="6" spans="1:7" ht="15.75">
      <c r="A6" s="134"/>
      <c r="B6" s="134"/>
      <c r="E6" s="207" t="s">
        <v>88</v>
      </c>
      <c r="F6" s="207"/>
      <c r="G6" s="207"/>
    </row>
    <row r="7" spans="1:7" ht="15" customHeight="1">
      <c r="A7" s="134"/>
      <c r="E7" s="203" t="s">
        <v>2</v>
      </c>
      <c r="F7" s="203"/>
      <c r="G7" s="203"/>
    </row>
    <row r="8" spans="1:7" ht="9.75" customHeight="1">
      <c r="A8" s="134"/>
      <c r="B8" s="134"/>
      <c r="E8" s="207"/>
      <c r="F8" s="207"/>
      <c r="G8" s="207"/>
    </row>
    <row r="9" spans="1:7" ht="9" customHeight="1">
      <c r="A9" s="134"/>
      <c r="E9" s="203"/>
      <c r="F9" s="203"/>
      <c r="G9" s="203"/>
    </row>
    <row r="10" spans="1:7" ht="15.75">
      <c r="A10" s="134"/>
      <c r="E10" s="208" t="s">
        <v>205</v>
      </c>
      <c r="F10" s="208"/>
      <c r="G10" s="208"/>
    </row>
    <row r="11" spans="1:7" ht="7.5" customHeight="1"/>
    <row r="12" spans="1:7" ht="15.75">
      <c r="A12" s="209" t="s">
        <v>3</v>
      </c>
      <c r="B12" s="209"/>
      <c r="C12" s="209"/>
      <c r="D12" s="209"/>
      <c r="E12" s="209"/>
      <c r="F12" s="209"/>
      <c r="G12" s="209"/>
    </row>
    <row r="13" spans="1:7" ht="15.75">
      <c r="A13" s="209" t="s">
        <v>170</v>
      </c>
      <c r="B13" s="209"/>
      <c r="C13" s="209"/>
      <c r="D13" s="209"/>
      <c r="E13" s="209"/>
      <c r="F13" s="209"/>
      <c r="G13" s="209"/>
    </row>
    <row r="14" spans="1:7" ht="9.75" customHeight="1"/>
    <row r="15" spans="1:7" ht="9" customHeight="1"/>
    <row r="16" spans="1:7" ht="15" customHeight="1">
      <c r="A16" s="135" t="s">
        <v>75</v>
      </c>
      <c r="B16" s="136">
        <v>3100000</v>
      </c>
      <c r="C16" s="136"/>
      <c r="D16" s="210" t="s">
        <v>87</v>
      </c>
      <c r="E16" s="210"/>
      <c r="F16" s="210"/>
      <c r="G16" s="137">
        <v>31692820</v>
      </c>
    </row>
    <row r="17" spans="1:7" ht="24.75" customHeight="1">
      <c r="A17" s="201" t="s">
        <v>83</v>
      </c>
      <c r="B17" s="201"/>
      <c r="C17" s="201"/>
      <c r="D17" s="211" t="s">
        <v>2</v>
      </c>
      <c r="E17" s="211"/>
      <c r="F17" s="138" t="s">
        <v>86</v>
      </c>
      <c r="G17" s="139" t="s">
        <v>76</v>
      </c>
    </row>
    <row r="18" spans="1:7" ht="19.5" customHeight="1">
      <c r="A18" s="140" t="s">
        <v>77</v>
      </c>
      <c r="B18" s="140">
        <v>3110000</v>
      </c>
      <c r="C18" s="140"/>
      <c r="D18" s="200" t="s">
        <v>88</v>
      </c>
      <c r="E18" s="200"/>
      <c r="F18" s="200"/>
      <c r="G18" s="137">
        <v>31692820</v>
      </c>
    </row>
    <row r="19" spans="1:7" ht="23.25" customHeight="1">
      <c r="A19" s="201" t="s">
        <v>79</v>
      </c>
      <c r="B19" s="201"/>
      <c r="C19" s="201"/>
      <c r="D19" s="202" t="s">
        <v>34</v>
      </c>
      <c r="E19" s="202"/>
      <c r="F19" s="138"/>
      <c r="G19" s="139" t="s">
        <v>76</v>
      </c>
    </row>
    <row r="20" spans="1:7" ht="28.5" customHeight="1">
      <c r="A20" s="141" t="s">
        <v>78</v>
      </c>
      <c r="B20" s="142">
        <v>3117670</v>
      </c>
      <c r="C20" s="142">
        <v>7670</v>
      </c>
      <c r="D20" s="143" t="s">
        <v>97</v>
      </c>
      <c r="E20" s="212" t="s">
        <v>100</v>
      </c>
      <c r="F20" s="212"/>
      <c r="G20" s="143" t="s">
        <v>169</v>
      </c>
    </row>
    <row r="21" spans="1:7" ht="47.25" customHeight="1">
      <c r="B21" s="144" t="s">
        <v>79</v>
      </c>
      <c r="C21" s="145" t="s">
        <v>80</v>
      </c>
      <c r="D21" s="138" t="s">
        <v>81</v>
      </c>
      <c r="E21" s="201" t="s">
        <v>84</v>
      </c>
      <c r="F21" s="201"/>
      <c r="G21" s="146" t="s">
        <v>82</v>
      </c>
    </row>
    <row r="22" spans="1:7" ht="40.5" customHeight="1">
      <c r="A22" s="147" t="s">
        <v>8</v>
      </c>
      <c r="B22" s="208" t="s">
        <v>240</v>
      </c>
      <c r="C22" s="208"/>
      <c r="D22" s="208"/>
      <c r="E22" s="208"/>
      <c r="F22" s="208"/>
      <c r="G22" s="208"/>
    </row>
    <row r="23" spans="1:7" ht="109.5" customHeight="1">
      <c r="A23" s="147" t="s">
        <v>9</v>
      </c>
      <c r="B23" s="218" t="s">
        <v>204</v>
      </c>
      <c r="C23" s="218"/>
      <c r="D23" s="218"/>
      <c r="E23" s="218"/>
      <c r="F23" s="218"/>
      <c r="G23" s="218"/>
    </row>
    <row r="24" spans="1:7" ht="72" customHeight="1">
      <c r="A24" s="147"/>
      <c r="B24" s="218" t="s">
        <v>254</v>
      </c>
      <c r="C24" s="218"/>
      <c r="D24" s="218"/>
      <c r="E24" s="218"/>
      <c r="F24" s="218"/>
      <c r="G24" s="218"/>
    </row>
    <row r="25" spans="1:7" ht="15.75" customHeight="1">
      <c r="B25" s="219" t="s">
        <v>86</v>
      </c>
      <c r="C25" s="219"/>
      <c r="D25" s="219"/>
      <c r="E25" s="219"/>
      <c r="F25" s="219"/>
      <c r="G25" s="219"/>
    </row>
    <row r="26" spans="1:7" ht="29.25" customHeight="1">
      <c r="A26" s="148" t="s">
        <v>10</v>
      </c>
      <c r="B26" s="208" t="s">
        <v>47</v>
      </c>
      <c r="C26" s="208"/>
      <c r="D26" s="208"/>
      <c r="E26" s="208"/>
      <c r="F26" s="208"/>
      <c r="G26" s="208"/>
    </row>
    <row r="27" spans="1:7" ht="9" customHeight="1">
      <c r="A27" s="149"/>
    </row>
    <row r="28" spans="1:7" ht="15.75">
      <c r="A28" s="150" t="s">
        <v>12</v>
      </c>
      <c r="B28" s="213" t="s">
        <v>48</v>
      </c>
      <c r="C28" s="213"/>
      <c r="D28" s="213"/>
      <c r="E28" s="213"/>
      <c r="F28" s="213"/>
      <c r="G28" s="213"/>
    </row>
    <row r="29" spans="1:7" ht="24" customHeight="1">
      <c r="A29" s="150">
        <v>1</v>
      </c>
      <c r="B29" s="215" t="s">
        <v>101</v>
      </c>
      <c r="C29" s="216"/>
      <c r="D29" s="216"/>
      <c r="E29" s="216"/>
      <c r="F29" s="216"/>
      <c r="G29" s="217"/>
    </row>
    <row r="30" spans="1:7" ht="11.25" customHeight="1">
      <c r="A30" s="149"/>
    </row>
    <row r="31" spans="1:7" ht="17.25" customHeight="1">
      <c r="A31" s="151" t="s">
        <v>11</v>
      </c>
      <c r="B31" s="152" t="s">
        <v>90</v>
      </c>
      <c r="C31" s="222" t="s">
        <v>102</v>
      </c>
      <c r="D31" s="223"/>
      <c r="E31" s="223"/>
      <c r="F31" s="223"/>
      <c r="G31" s="223"/>
    </row>
    <row r="32" spans="1:7" ht="18.75" customHeight="1">
      <c r="A32" s="148" t="s">
        <v>14</v>
      </c>
      <c r="B32" s="208" t="s">
        <v>49</v>
      </c>
      <c r="C32" s="208"/>
      <c r="D32" s="208"/>
      <c r="E32" s="208"/>
      <c r="F32" s="208"/>
      <c r="G32" s="208"/>
    </row>
    <row r="33" spans="1:9" ht="12" customHeight="1">
      <c r="A33" s="148"/>
      <c r="B33" s="153"/>
      <c r="C33" s="153"/>
      <c r="D33" s="153"/>
      <c r="E33" s="153"/>
      <c r="F33" s="153"/>
      <c r="G33" s="153"/>
    </row>
    <row r="34" spans="1:9" ht="15.75">
      <c r="A34" s="150" t="s">
        <v>12</v>
      </c>
      <c r="B34" s="213" t="s">
        <v>13</v>
      </c>
      <c r="C34" s="213"/>
      <c r="D34" s="213"/>
      <c r="E34" s="213"/>
      <c r="F34" s="213"/>
      <c r="G34" s="213"/>
    </row>
    <row r="35" spans="1:9" ht="20.25" customHeight="1">
      <c r="A35" s="150">
        <v>1</v>
      </c>
      <c r="B35" s="214" t="s">
        <v>103</v>
      </c>
      <c r="C35" s="214"/>
      <c r="D35" s="214"/>
      <c r="E35" s="214"/>
      <c r="F35" s="214"/>
      <c r="G35" s="214"/>
    </row>
    <row r="36" spans="1:9" ht="9" customHeight="1">
      <c r="A36" s="148"/>
      <c r="B36" s="153"/>
      <c r="C36" s="153"/>
      <c r="D36" s="153"/>
      <c r="E36" s="153"/>
      <c r="F36" s="153"/>
      <c r="G36" s="153"/>
    </row>
    <row r="37" spans="1:9" ht="15.75">
      <c r="A37" s="148" t="s">
        <v>20</v>
      </c>
      <c r="B37" s="154" t="s">
        <v>16</v>
      </c>
      <c r="C37" s="153"/>
      <c r="D37" s="153"/>
      <c r="F37" s="220" t="s">
        <v>50</v>
      </c>
      <c r="G37" s="153"/>
    </row>
    <row r="38" spans="1:9" ht="14.25" customHeight="1">
      <c r="A38" s="149"/>
      <c r="F38" s="221"/>
    </row>
    <row r="39" spans="1:9" ht="24.75" customHeight="1">
      <c r="A39" s="150" t="s">
        <v>12</v>
      </c>
      <c r="B39" s="238" t="s">
        <v>16</v>
      </c>
      <c r="C39" s="233"/>
      <c r="D39" s="150" t="s">
        <v>17</v>
      </c>
      <c r="E39" s="150" t="s">
        <v>18</v>
      </c>
      <c r="F39" s="150" t="s">
        <v>19</v>
      </c>
    </row>
    <row r="40" spans="1:9" ht="15.75">
      <c r="A40" s="150">
        <v>1</v>
      </c>
      <c r="B40" s="239">
        <v>2</v>
      </c>
      <c r="C40" s="240"/>
      <c r="D40" s="150">
        <v>3</v>
      </c>
      <c r="E40" s="150">
        <v>4</v>
      </c>
      <c r="F40" s="150">
        <v>5</v>
      </c>
    </row>
    <row r="41" spans="1:9" ht="21" customHeight="1">
      <c r="A41" s="150"/>
      <c r="B41" s="236" t="s">
        <v>176</v>
      </c>
      <c r="C41" s="237"/>
      <c r="D41" s="231"/>
      <c r="E41" s="155"/>
      <c r="F41" s="156"/>
      <c r="I41" s="132"/>
    </row>
    <row r="42" spans="1:9" ht="24" customHeight="1">
      <c r="A42" s="157" t="s">
        <v>186</v>
      </c>
      <c r="B42" s="232" t="s">
        <v>179</v>
      </c>
      <c r="C42" s="233"/>
      <c r="D42" s="158"/>
      <c r="E42" s="159">
        <f>G90</f>
        <v>400000</v>
      </c>
      <c r="F42" s="159">
        <f>E42</f>
        <v>400000</v>
      </c>
    </row>
    <row r="43" spans="1:9" ht="30.75" customHeight="1">
      <c r="A43" s="157" t="s">
        <v>187</v>
      </c>
      <c r="B43" s="232" t="s">
        <v>191</v>
      </c>
      <c r="C43" s="233"/>
      <c r="D43" s="158"/>
      <c r="E43" s="160">
        <f>G99</f>
        <v>220000</v>
      </c>
      <c r="F43" s="159">
        <f>E43</f>
        <v>220000</v>
      </c>
    </row>
    <row r="44" spans="1:9" ht="36" customHeight="1">
      <c r="A44" s="157" t="s">
        <v>188</v>
      </c>
      <c r="B44" s="232" t="s">
        <v>190</v>
      </c>
      <c r="C44" s="233"/>
      <c r="D44" s="158"/>
      <c r="E44" s="160">
        <f>G108</f>
        <v>80000</v>
      </c>
      <c r="F44" s="159">
        <f>E44</f>
        <v>80000</v>
      </c>
    </row>
    <row r="45" spans="1:9" ht="37.5" customHeight="1">
      <c r="A45" s="157" t="s">
        <v>233</v>
      </c>
      <c r="B45" s="195" t="s">
        <v>236</v>
      </c>
      <c r="C45" s="196"/>
      <c r="D45" s="158"/>
      <c r="E45" s="160">
        <f>F117</f>
        <v>270000</v>
      </c>
      <c r="F45" s="159">
        <f t="shared" ref="F45:F68" si="0">E45</f>
        <v>270000</v>
      </c>
    </row>
    <row r="46" spans="1:9" ht="37.5" customHeight="1">
      <c r="A46" s="157" t="s">
        <v>234</v>
      </c>
      <c r="B46" s="195" t="s">
        <v>237</v>
      </c>
      <c r="C46" s="196"/>
      <c r="D46" s="158"/>
      <c r="E46" s="160">
        <f>F126</f>
        <v>290000</v>
      </c>
      <c r="F46" s="159">
        <f t="shared" si="0"/>
        <v>290000</v>
      </c>
    </row>
    <row r="47" spans="1:9" ht="42" customHeight="1">
      <c r="A47" s="157" t="s">
        <v>235</v>
      </c>
      <c r="B47" s="195" t="s">
        <v>238</v>
      </c>
      <c r="C47" s="196"/>
      <c r="D47" s="158"/>
      <c r="E47" s="160">
        <f>F135</f>
        <v>270000</v>
      </c>
      <c r="F47" s="159">
        <f t="shared" si="0"/>
        <v>270000</v>
      </c>
    </row>
    <row r="48" spans="1:9" ht="42" customHeight="1">
      <c r="A48" s="157" t="s">
        <v>225</v>
      </c>
      <c r="B48" s="195" t="s">
        <v>239</v>
      </c>
      <c r="C48" s="196"/>
      <c r="D48" s="158"/>
      <c r="E48" s="160">
        <f>F144</f>
        <v>5400000</v>
      </c>
      <c r="F48" s="159">
        <f t="shared" si="0"/>
        <v>5400000</v>
      </c>
    </row>
    <row r="49" spans="1:6" ht="42" customHeight="1">
      <c r="A49" s="157" t="s">
        <v>358</v>
      </c>
      <c r="B49" s="195" t="s">
        <v>378</v>
      </c>
      <c r="C49" s="196"/>
      <c r="D49" s="158"/>
      <c r="E49" s="160">
        <f>F153</f>
        <v>70000</v>
      </c>
      <c r="F49" s="159">
        <f t="shared" si="0"/>
        <v>70000</v>
      </c>
    </row>
    <row r="50" spans="1:6" ht="42" customHeight="1">
      <c r="A50" s="157" t="s">
        <v>359</v>
      </c>
      <c r="B50" s="195" t="s">
        <v>379</v>
      </c>
      <c r="C50" s="196"/>
      <c r="D50" s="158"/>
      <c r="E50" s="160">
        <f>F162</f>
        <v>150000</v>
      </c>
      <c r="F50" s="159">
        <f t="shared" si="0"/>
        <v>150000</v>
      </c>
    </row>
    <row r="51" spans="1:6" ht="42" customHeight="1">
      <c r="A51" s="157" t="s">
        <v>360</v>
      </c>
      <c r="B51" s="195" t="s">
        <v>380</v>
      </c>
      <c r="C51" s="196"/>
      <c r="D51" s="158"/>
      <c r="E51" s="160">
        <f>F171</f>
        <v>30000</v>
      </c>
      <c r="F51" s="159">
        <f t="shared" si="0"/>
        <v>30000</v>
      </c>
    </row>
    <row r="52" spans="1:6" ht="42" customHeight="1">
      <c r="A52" s="157" t="s">
        <v>361</v>
      </c>
      <c r="B52" s="195" t="s">
        <v>381</v>
      </c>
      <c r="C52" s="196"/>
      <c r="D52" s="158"/>
      <c r="E52" s="160">
        <f>F180</f>
        <v>140000</v>
      </c>
      <c r="F52" s="159">
        <f t="shared" si="0"/>
        <v>140000</v>
      </c>
    </row>
    <row r="53" spans="1:6" ht="42" customHeight="1">
      <c r="A53" s="157" t="s">
        <v>362</v>
      </c>
      <c r="B53" s="195" t="s">
        <v>382</v>
      </c>
      <c r="C53" s="196"/>
      <c r="D53" s="158"/>
      <c r="E53" s="160">
        <f>F189</f>
        <v>200000</v>
      </c>
      <c r="F53" s="159">
        <f t="shared" si="0"/>
        <v>200000</v>
      </c>
    </row>
    <row r="54" spans="1:6" ht="42" customHeight="1">
      <c r="A54" s="157" t="s">
        <v>363</v>
      </c>
      <c r="B54" s="195" t="s">
        <v>383</v>
      </c>
      <c r="C54" s="196"/>
      <c r="D54" s="158"/>
      <c r="E54" s="160">
        <f>F198</f>
        <v>35000</v>
      </c>
      <c r="F54" s="159">
        <f t="shared" si="0"/>
        <v>35000</v>
      </c>
    </row>
    <row r="55" spans="1:6" ht="33.75" customHeight="1">
      <c r="A55" s="157" t="s">
        <v>364</v>
      </c>
      <c r="B55" s="195" t="s">
        <v>384</v>
      </c>
      <c r="C55" s="196"/>
      <c r="D55" s="158"/>
      <c r="E55" s="160">
        <f>F207</f>
        <v>90000</v>
      </c>
      <c r="F55" s="159">
        <f t="shared" si="0"/>
        <v>90000</v>
      </c>
    </row>
    <row r="56" spans="1:6" ht="36.75" customHeight="1">
      <c r="A56" s="157" t="s">
        <v>365</v>
      </c>
      <c r="B56" s="195" t="s">
        <v>385</v>
      </c>
      <c r="C56" s="196"/>
      <c r="D56" s="158"/>
      <c r="E56" s="160">
        <f>F216</f>
        <v>50000</v>
      </c>
      <c r="F56" s="159">
        <f t="shared" si="0"/>
        <v>50000</v>
      </c>
    </row>
    <row r="57" spans="1:6" ht="42" customHeight="1">
      <c r="A57" s="157" t="s">
        <v>366</v>
      </c>
      <c r="B57" s="195" t="s">
        <v>386</v>
      </c>
      <c r="C57" s="196"/>
      <c r="D57" s="158"/>
      <c r="E57" s="160">
        <f>F225</f>
        <v>145000</v>
      </c>
      <c r="F57" s="159">
        <f t="shared" si="0"/>
        <v>145000</v>
      </c>
    </row>
    <row r="58" spans="1:6" ht="36" customHeight="1">
      <c r="A58" s="157" t="s">
        <v>367</v>
      </c>
      <c r="B58" s="195" t="s">
        <v>387</v>
      </c>
      <c r="C58" s="196"/>
      <c r="D58" s="158"/>
      <c r="E58" s="160">
        <f>F234</f>
        <v>190000</v>
      </c>
      <c r="F58" s="159">
        <f t="shared" si="0"/>
        <v>190000</v>
      </c>
    </row>
    <row r="59" spans="1:6" ht="36" customHeight="1">
      <c r="A59" s="157" t="s">
        <v>368</v>
      </c>
      <c r="B59" s="195" t="s">
        <v>388</v>
      </c>
      <c r="C59" s="196"/>
      <c r="D59" s="158"/>
      <c r="E59" s="160">
        <f>F243</f>
        <v>120000</v>
      </c>
      <c r="F59" s="159">
        <f t="shared" si="0"/>
        <v>120000</v>
      </c>
    </row>
    <row r="60" spans="1:6" ht="35.25" customHeight="1">
      <c r="A60" s="157" t="s">
        <v>369</v>
      </c>
      <c r="B60" s="195" t="s">
        <v>389</v>
      </c>
      <c r="C60" s="196"/>
      <c r="D60" s="158"/>
      <c r="E60" s="160">
        <f>F252</f>
        <v>40000</v>
      </c>
      <c r="F60" s="159">
        <f t="shared" si="0"/>
        <v>40000</v>
      </c>
    </row>
    <row r="61" spans="1:6" ht="33" customHeight="1">
      <c r="A61" s="157" t="s">
        <v>370</v>
      </c>
      <c r="B61" s="195" t="s">
        <v>390</v>
      </c>
      <c r="C61" s="196"/>
      <c r="D61" s="158"/>
      <c r="E61" s="160">
        <f>F261</f>
        <v>15000</v>
      </c>
      <c r="F61" s="159">
        <f t="shared" si="0"/>
        <v>15000</v>
      </c>
    </row>
    <row r="62" spans="1:6" ht="32.25" customHeight="1">
      <c r="A62" s="157" t="s">
        <v>371</v>
      </c>
      <c r="B62" s="195" t="s">
        <v>391</v>
      </c>
      <c r="C62" s="196"/>
      <c r="D62" s="158"/>
      <c r="E62" s="160">
        <f>F270</f>
        <v>30000</v>
      </c>
      <c r="F62" s="159">
        <f t="shared" si="0"/>
        <v>30000</v>
      </c>
    </row>
    <row r="63" spans="1:6" ht="42" customHeight="1">
      <c r="A63" s="157" t="s">
        <v>372</v>
      </c>
      <c r="B63" s="195" t="s">
        <v>392</v>
      </c>
      <c r="C63" s="196"/>
      <c r="D63" s="158"/>
      <c r="E63" s="160">
        <f>F279</f>
        <v>170000</v>
      </c>
      <c r="F63" s="159">
        <f t="shared" si="0"/>
        <v>170000</v>
      </c>
    </row>
    <row r="64" spans="1:6" ht="42" customHeight="1">
      <c r="A64" s="157" t="s">
        <v>373</v>
      </c>
      <c r="B64" s="195" t="s">
        <v>393</v>
      </c>
      <c r="C64" s="196"/>
      <c r="D64" s="158"/>
      <c r="E64" s="160">
        <f>F288</f>
        <v>100000</v>
      </c>
      <c r="F64" s="159">
        <f t="shared" si="0"/>
        <v>100000</v>
      </c>
    </row>
    <row r="65" spans="1:7" ht="33.75" customHeight="1">
      <c r="A65" s="157" t="s">
        <v>374</v>
      </c>
      <c r="B65" s="195" t="s">
        <v>394</v>
      </c>
      <c r="C65" s="196"/>
      <c r="D65" s="158"/>
      <c r="E65" s="160">
        <f>F297</f>
        <v>110000</v>
      </c>
      <c r="F65" s="159">
        <f t="shared" si="0"/>
        <v>110000</v>
      </c>
    </row>
    <row r="66" spans="1:7" ht="34.5" customHeight="1">
      <c r="A66" s="157" t="s">
        <v>375</v>
      </c>
      <c r="B66" s="195" t="s">
        <v>396</v>
      </c>
      <c r="C66" s="196"/>
      <c r="D66" s="158"/>
      <c r="E66" s="160">
        <f>F306</f>
        <v>70000</v>
      </c>
      <c r="F66" s="159">
        <f t="shared" si="0"/>
        <v>70000</v>
      </c>
    </row>
    <row r="67" spans="1:7" ht="32.25" customHeight="1">
      <c r="A67" s="157" t="s">
        <v>376</v>
      </c>
      <c r="B67" s="195" t="s">
        <v>397</v>
      </c>
      <c r="C67" s="196"/>
      <c r="D67" s="158"/>
      <c r="E67" s="160">
        <f>F315</f>
        <v>110000</v>
      </c>
      <c r="F67" s="159">
        <f t="shared" si="0"/>
        <v>110000</v>
      </c>
    </row>
    <row r="68" spans="1:7" ht="39.75" customHeight="1">
      <c r="A68" s="157" t="s">
        <v>377</v>
      </c>
      <c r="B68" s="195" t="s">
        <v>399</v>
      </c>
      <c r="C68" s="196"/>
      <c r="D68" s="158"/>
      <c r="E68" s="160">
        <f>F324</f>
        <v>180000</v>
      </c>
      <c r="F68" s="159">
        <f t="shared" si="0"/>
        <v>180000</v>
      </c>
    </row>
    <row r="69" spans="1:7" ht="36.75" customHeight="1">
      <c r="A69" s="157" t="s">
        <v>400</v>
      </c>
      <c r="B69" s="195" t="s">
        <v>402</v>
      </c>
      <c r="C69" s="196"/>
      <c r="D69" s="158"/>
      <c r="E69" s="160">
        <f>F333</f>
        <v>125000</v>
      </c>
      <c r="F69" s="159">
        <f>E69</f>
        <v>125000</v>
      </c>
    </row>
    <row r="70" spans="1:7" ht="24" customHeight="1">
      <c r="A70" s="157"/>
      <c r="B70" s="245" t="s">
        <v>181</v>
      </c>
      <c r="C70" s="246"/>
      <c r="D70" s="231"/>
      <c r="E70" s="161"/>
      <c r="F70" s="159"/>
    </row>
    <row r="71" spans="1:7" ht="26.25" customHeight="1">
      <c r="A71" s="157" t="s">
        <v>189</v>
      </c>
      <c r="B71" s="232" t="s">
        <v>202</v>
      </c>
      <c r="C71" s="233"/>
      <c r="D71" s="158"/>
      <c r="E71" s="159">
        <f>G343</f>
        <v>798000</v>
      </c>
      <c r="F71" s="159">
        <f>E71</f>
        <v>798000</v>
      </c>
    </row>
    <row r="72" spans="1:7" ht="24.75" customHeight="1">
      <c r="A72" s="157" t="s">
        <v>249</v>
      </c>
      <c r="B72" s="195" t="s">
        <v>252</v>
      </c>
      <c r="C72" s="196"/>
      <c r="D72" s="158"/>
      <c r="E72" s="159">
        <f>F352</f>
        <v>609615.69999999995</v>
      </c>
      <c r="F72" s="159">
        <f>E72</f>
        <v>609615.69999999995</v>
      </c>
    </row>
    <row r="73" spans="1:7" ht="30" customHeight="1">
      <c r="A73" s="157" t="s">
        <v>250</v>
      </c>
      <c r="B73" s="195" t="s">
        <v>251</v>
      </c>
      <c r="C73" s="196"/>
      <c r="D73" s="158"/>
      <c r="E73" s="159">
        <f>F361</f>
        <v>413384.3</v>
      </c>
      <c r="F73" s="159">
        <f>E73</f>
        <v>413384.3</v>
      </c>
    </row>
    <row r="74" spans="1:7" ht="20.25" customHeight="1">
      <c r="A74" s="234" t="s">
        <v>19</v>
      </c>
      <c r="B74" s="235"/>
      <c r="C74" s="233"/>
      <c r="D74" s="162"/>
      <c r="E74" s="162">
        <f>SUM(E42:E73)</f>
        <v>10921000</v>
      </c>
      <c r="F74" s="162">
        <f>D74+E74</f>
        <v>10921000</v>
      </c>
    </row>
    <row r="75" spans="1:7" ht="12" customHeight="1">
      <c r="A75" s="149"/>
    </row>
    <row r="76" spans="1:7" ht="18.75" customHeight="1">
      <c r="A76" s="149" t="s">
        <v>23</v>
      </c>
      <c r="B76" s="208" t="s">
        <v>21</v>
      </c>
      <c r="C76" s="208"/>
      <c r="D76" s="208"/>
      <c r="E76" s="208"/>
      <c r="F76" s="208"/>
      <c r="G76" s="208"/>
    </row>
    <row r="77" spans="1:7" ht="24.75" customHeight="1">
      <c r="A77" s="149"/>
      <c r="E77" s="163" t="s">
        <v>15</v>
      </c>
    </row>
    <row r="78" spans="1:7" ht="25.5">
      <c r="A78" s="150" t="s">
        <v>12</v>
      </c>
      <c r="B78" s="164" t="s">
        <v>22</v>
      </c>
      <c r="C78" s="150" t="s">
        <v>17</v>
      </c>
      <c r="D78" s="150" t="s">
        <v>18</v>
      </c>
      <c r="E78" s="150" t="s">
        <v>19</v>
      </c>
    </row>
    <row r="79" spans="1:7" ht="15.75">
      <c r="A79" s="150">
        <v>1</v>
      </c>
      <c r="B79" s="150">
        <v>2</v>
      </c>
      <c r="C79" s="150">
        <v>3</v>
      </c>
      <c r="D79" s="150">
        <v>4</v>
      </c>
      <c r="E79" s="150">
        <v>5</v>
      </c>
    </row>
    <row r="80" spans="1:7" ht="10.5" customHeight="1">
      <c r="A80" s="150"/>
      <c r="B80" s="165"/>
      <c r="C80" s="166"/>
      <c r="D80" s="150"/>
      <c r="E80" s="166"/>
    </row>
    <row r="81" spans="1:7" ht="15.75">
      <c r="A81" s="228" t="s">
        <v>19</v>
      </c>
      <c r="B81" s="228"/>
      <c r="C81" s="167"/>
      <c r="D81" s="167"/>
      <c r="E81" s="167"/>
    </row>
    <row r="82" spans="1:7" ht="34.5" customHeight="1">
      <c r="A82" s="149"/>
    </row>
    <row r="83" spans="1:7" ht="15.75">
      <c r="A83" s="148" t="s">
        <v>51</v>
      </c>
      <c r="B83" s="208" t="s">
        <v>24</v>
      </c>
      <c r="C83" s="208"/>
      <c r="D83" s="208"/>
      <c r="E83" s="208"/>
      <c r="F83" s="208"/>
      <c r="G83" s="208"/>
    </row>
    <row r="84" spans="1:7" ht="15.75">
      <c r="A84" s="149"/>
    </row>
    <row r="85" spans="1:7" ht="33.75" customHeight="1">
      <c r="A85" s="150" t="s">
        <v>12</v>
      </c>
      <c r="B85" s="150" t="s">
        <v>25</v>
      </c>
      <c r="C85" s="150" t="s">
        <v>26</v>
      </c>
      <c r="D85" s="150" t="s">
        <v>27</v>
      </c>
      <c r="E85" s="150" t="s">
        <v>17</v>
      </c>
      <c r="F85" s="150" t="s">
        <v>18</v>
      </c>
      <c r="G85" s="150" t="s">
        <v>19</v>
      </c>
    </row>
    <row r="86" spans="1:7" ht="15.75">
      <c r="A86" s="150">
        <v>1</v>
      </c>
      <c r="B86" s="150">
        <v>2</v>
      </c>
      <c r="C86" s="150">
        <v>3</v>
      </c>
      <c r="D86" s="150">
        <v>4</v>
      </c>
      <c r="E86" s="150">
        <v>5</v>
      </c>
      <c r="F86" s="150">
        <v>6</v>
      </c>
      <c r="G86" s="150">
        <v>7</v>
      </c>
    </row>
    <row r="87" spans="1:7" ht="26.25" customHeight="1">
      <c r="A87" s="150"/>
      <c r="B87" s="229" t="s">
        <v>176</v>
      </c>
      <c r="C87" s="230"/>
      <c r="D87" s="231"/>
      <c r="E87" s="150"/>
      <c r="F87" s="150"/>
      <c r="G87" s="150"/>
    </row>
    <row r="88" spans="1:7" ht="30" customHeight="1">
      <c r="A88" s="168"/>
      <c r="B88" s="241" t="s">
        <v>177</v>
      </c>
      <c r="C88" s="242"/>
      <c r="D88" s="243"/>
      <c r="E88" s="169"/>
      <c r="F88" s="170"/>
      <c r="G88" s="170"/>
    </row>
    <row r="89" spans="1:7" ht="18.75" customHeight="1">
      <c r="A89" s="168">
        <v>1</v>
      </c>
      <c r="B89" s="128" t="s">
        <v>28</v>
      </c>
      <c r="C89" s="129"/>
      <c r="D89" s="129"/>
      <c r="E89" s="169"/>
      <c r="F89" s="170"/>
      <c r="G89" s="170"/>
    </row>
    <row r="90" spans="1:7" ht="72" customHeight="1">
      <c r="A90" s="168"/>
      <c r="B90" s="130" t="s">
        <v>178</v>
      </c>
      <c r="C90" s="129" t="s">
        <v>92</v>
      </c>
      <c r="D90" s="131" t="s">
        <v>171</v>
      </c>
      <c r="E90" s="169"/>
      <c r="F90" s="170">
        <v>400000</v>
      </c>
      <c r="G90" s="170">
        <f>F90</f>
        <v>400000</v>
      </c>
    </row>
    <row r="91" spans="1:7" ht="20.25" customHeight="1">
      <c r="A91" s="168">
        <v>2</v>
      </c>
      <c r="B91" s="128" t="s">
        <v>29</v>
      </c>
      <c r="C91" s="129"/>
      <c r="D91" s="129"/>
      <c r="E91" s="169"/>
      <c r="F91" s="170"/>
      <c r="G91" s="170"/>
    </row>
    <row r="92" spans="1:7" ht="50.25" customHeight="1">
      <c r="A92" s="168"/>
      <c r="B92" s="171" t="s">
        <v>175</v>
      </c>
      <c r="C92" s="172" t="s">
        <v>126</v>
      </c>
      <c r="D92" s="173" t="s">
        <v>127</v>
      </c>
      <c r="E92" s="169"/>
      <c r="F92" s="170">
        <v>1</v>
      </c>
      <c r="G92" s="170">
        <f>F92</f>
        <v>1</v>
      </c>
    </row>
    <row r="93" spans="1:7" ht="19.5" customHeight="1">
      <c r="A93" s="168">
        <v>3</v>
      </c>
      <c r="B93" s="128" t="s">
        <v>30</v>
      </c>
      <c r="C93" s="129"/>
      <c r="D93" s="129"/>
      <c r="E93" s="169"/>
      <c r="F93" s="170"/>
      <c r="G93" s="170"/>
    </row>
    <row r="94" spans="1:7" ht="35.25" customHeight="1">
      <c r="A94" s="168"/>
      <c r="B94" s="174" t="s">
        <v>172</v>
      </c>
      <c r="C94" s="129" t="s">
        <v>96</v>
      </c>
      <c r="D94" s="173" t="s">
        <v>127</v>
      </c>
      <c r="E94" s="169"/>
      <c r="F94" s="175">
        <v>400000</v>
      </c>
      <c r="G94" s="175">
        <f>F94</f>
        <v>400000</v>
      </c>
    </row>
    <row r="95" spans="1:7" ht="26.25" customHeight="1">
      <c r="A95" s="168">
        <v>4</v>
      </c>
      <c r="B95" s="128" t="s">
        <v>31</v>
      </c>
      <c r="C95" s="129"/>
      <c r="D95" s="129"/>
      <c r="E95" s="169"/>
      <c r="F95" s="170"/>
      <c r="G95" s="170"/>
    </row>
    <row r="96" spans="1:7" ht="44.25" customHeight="1">
      <c r="A96" s="168"/>
      <c r="B96" s="174" t="s">
        <v>173</v>
      </c>
      <c r="C96" s="129" t="s">
        <v>155</v>
      </c>
      <c r="D96" s="129" t="s">
        <v>154</v>
      </c>
      <c r="E96" s="169"/>
      <c r="F96" s="175">
        <v>100</v>
      </c>
      <c r="G96" s="175">
        <f>F96</f>
        <v>100</v>
      </c>
    </row>
    <row r="97" spans="1:7" ht="44.25" customHeight="1">
      <c r="A97" s="168"/>
      <c r="B97" s="245" t="s">
        <v>192</v>
      </c>
      <c r="C97" s="246"/>
      <c r="D97" s="247"/>
      <c r="E97" s="169"/>
      <c r="F97" s="175"/>
      <c r="G97" s="175"/>
    </row>
    <row r="98" spans="1:7" ht="22.5" customHeight="1">
      <c r="A98" s="168">
        <v>1</v>
      </c>
      <c r="B98" s="128" t="s">
        <v>28</v>
      </c>
      <c r="C98" s="129"/>
      <c r="D98" s="129"/>
      <c r="E98" s="169"/>
      <c r="F98" s="175"/>
      <c r="G98" s="175"/>
    </row>
    <row r="99" spans="1:7" ht="81.75" customHeight="1">
      <c r="A99" s="168"/>
      <c r="B99" s="174" t="s">
        <v>194</v>
      </c>
      <c r="C99" s="129" t="s">
        <v>92</v>
      </c>
      <c r="D99" s="129" t="s">
        <v>203</v>
      </c>
      <c r="E99" s="169"/>
      <c r="F99" s="175">
        <f>220000</f>
        <v>220000</v>
      </c>
      <c r="G99" s="175">
        <f>F99</f>
        <v>220000</v>
      </c>
    </row>
    <row r="100" spans="1:7" ht="21.75" customHeight="1">
      <c r="A100" s="168">
        <v>2</v>
      </c>
      <c r="B100" s="128" t="s">
        <v>29</v>
      </c>
      <c r="C100" s="129"/>
      <c r="D100" s="129"/>
      <c r="E100" s="169"/>
      <c r="F100" s="175"/>
      <c r="G100" s="175"/>
    </row>
    <row r="101" spans="1:7" ht="54.75" customHeight="1">
      <c r="A101" s="168"/>
      <c r="B101" s="174" t="s">
        <v>196</v>
      </c>
      <c r="C101" s="129" t="s">
        <v>99</v>
      </c>
      <c r="D101" s="173" t="s">
        <v>127</v>
      </c>
      <c r="E101" s="169"/>
      <c r="F101" s="175">
        <v>240</v>
      </c>
      <c r="G101" s="175">
        <f>F101</f>
        <v>240</v>
      </c>
    </row>
    <row r="102" spans="1:7" ht="23.25" customHeight="1">
      <c r="A102" s="168">
        <v>3</v>
      </c>
      <c r="B102" s="128" t="s">
        <v>30</v>
      </c>
      <c r="C102" s="129"/>
      <c r="D102" s="129"/>
      <c r="E102" s="169"/>
      <c r="F102" s="175"/>
      <c r="G102" s="175"/>
    </row>
    <row r="103" spans="1:7" ht="50.25" customHeight="1">
      <c r="A103" s="168"/>
      <c r="B103" s="174" t="s">
        <v>197</v>
      </c>
      <c r="C103" s="129" t="s">
        <v>92</v>
      </c>
      <c r="D103" s="129" t="s">
        <v>154</v>
      </c>
      <c r="E103" s="169"/>
      <c r="F103" s="175">
        <f>F99/F101</f>
        <v>916.66666666666663</v>
      </c>
      <c r="G103" s="175">
        <f>F103</f>
        <v>916.66666666666663</v>
      </c>
    </row>
    <row r="104" spans="1:7" ht="17.25" customHeight="1">
      <c r="A104" s="168">
        <v>4</v>
      </c>
      <c r="B104" s="128" t="s">
        <v>31</v>
      </c>
      <c r="C104" s="129"/>
      <c r="D104" s="129"/>
      <c r="E104" s="169"/>
      <c r="F104" s="175"/>
      <c r="G104" s="175"/>
    </row>
    <row r="105" spans="1:7" ht="57" customHeight="1">
      <c r="A105" s="168"/>
      <c r="B105" s="171" t="s">
        <v>198</v>
      </c>
      <c r="C105" s="129" t="s">
        <v>155</v>
      </c>
      <c r="D105" s="129" t="s">
        <v>154</v>
      </c>
      <c r="E105" s="169"/>
      <c r="F105" s="175">
        <v>100</v>
      </c>
      <c r="G105" s="175">
        <f>F105</f>
        <v>100</v>
      </c>
    </row>
    <row r="106" spans="1:7" ht="29.25" customHeight="1">
      <c r="A106" s="168"/>
      <c r="B106" s="245" t="s">
        <v>193</v>
      </c>
      <c r="C106" s="246"/>
      <c r="D106" s="247"/>
      <c r="E106" s="169"/>
      <c r="F106" s="175"/>
      <c r="G106" s="175"/>
    </row>
    <row r="107" spans="1:7" ht="20.25" customHeight="1">
      <c r="A107" s="168">
        <v>1</v>
      </c>
      <c r="B107" s="128" t="s">
        <v>28</v>
      </c>
      <c r="C107" s="129"/>
      <c r="D107" s="129"/>
      <c r="E107" s="169"/>
      <c r="F107" s="175"/>
      <c r="G107" s="175"/>
    </row>
    <row r="108" spans="1:7" ht="83.25" customHeight="1">
      <c r="A108" s="168"/>
      <c r="B108" s="174" t="s">
        <v>195</v>
      </c>
      <c r="C108" s="129" t="s">
        <v>92</v>
      </c>
      <c r="D108" s="129" t="s">
        <v>203</v>
      </c>
      <c r="E108" s="169"/>
      <c r="F108" s="175">
        <f>80000</f>
        <v>80000</v>
      </c>
      <c r="G108" s="175">
        <f>F108</f>
        <v>80000</v>
      </c>
    </row>
    <row r="109" spans="1:7" ht="18.75" customHeight="1">
      <c r="A109" s="168">
        <v>2</v>
      </c>
      <c r="B109" s="128" t="s">
        <v>29</v>
      </c>
      <c r="C109" s="129"/>
      <c r="D109" s="129"/>
      <c r="E109" s="169"/>
      <c r="F109" s="175"/>
      <c r="G109" s="175"/>
    </row>
    <row r="110" spans="1:7" ht="63" customHeight="1">
      <c r="A110" s="168"/>
      <c r="B110" s="174" t="s">
        <v>199</v>
      </c>
      <c r="C110" s="129" t="s">
        <v>99</v>
      </c>
      <c r="D110" s="173" t="s">
        <v>127</v>
      </c>
      <c r="E110" s="169"/>
      <c r="F110" s="175">
        <v>55</v>
      </c>
      <c r="G110" s="175">
        <f>F110</f>
        <v>55</v>
      </c>
    </row>
    <row r="111" spans="1:7" ht="23.25" customHeight="1">
      <c r="A111" s="168">
        <v>3</v>
      </c>
      <c r="B111" s="128" t="s">
        <v>30</v>
      </c>
      <c r="C111" s="129"/>
      <c r="D111" s="129"/>
      <c r="E111" s="169"/>
      <c r="F111" s="175"/>
      <c r="G111" s="175"/>
    </row>
    <row r="112" spans="1:7" ht="51" customHeight="1">
      <c r="A112" s="168"/>
      <c r="B112" s="174" t="s">
        <v>200</v>
      </c>
      <c r="C112" s="129" t="s">
        <v>92</v>
      </c>
      <c r="D112" s="129" t="s">
        <v>154</v>
      </c>
      <c r="E112" s="169"/>
      <c r="F112" s="175">
        <f>F108/F110</f>
        <v>1454.5454545454545</v>
      </c>
      <c r="G112" s="175">
        <f>F112</f>
        <v>1454.5454545454545</v>
      </c>
    </row>
    <row r="113" spans="1:7" ht="25.5" customHeight="1">
      <c r="A113" s="168">
        <v>4</v>
      </c>
      <c r="B113" s="128" t="s">
        <v>31</v>
      </c>
      <c r="C113" s="129"/>
      <c r="D113" s="129"/>
      <c r="E113" s="169"/>
      <c r="F113" s="175"/>
      <c r="G113" s="175"/>
    </row>
    <row r="114" spans="1:7" ht="52.5" customHeight="1">
      <c r="A114" s="168"/>
      <c r="B114" s="174" t="s">
        <v>201</v>
      </c>
      <c r="C114" s="129" t="s">
        <v>155</v>
      </c>
      <c r="D114" s="129" t="s">
        <v>154</v>
      </c>
      <c r="E114" s="169"/>
      <c r="F114" s="175">
        <v>100</v>
      </c>
      <c r="G114" s="175">
        <f>F114</f>
        <v>100</v>
      </c>
    </row>
    <row r="115" spans="1:7" ht="39.75" customHeight="1">
      <c r="A115" s="168"/>
      <c r="B115" s="245" t="s">
        <v>210</v>
      </c>
      <c r="C115" s="246"/>
      <c r="D115" s="247"/>
      <c r="E115" s="169"/>
      <c r="F115" s="175"/>
      <c r="G115" s="175"/>
    </row>
    <row r="116" spans="1:7" ht="24.75" customHeight="1">
      <c r="A116" s="168">
        <v>1</v>
      </c>
      <c r="B116" s="128" t="s">
        <v>28</v>
      </c>
      <c r="C116" s="129"/>
      <c r="D116" s="129"/>
      <c r="E116" s="169"/>
      <c r="F116" s="175"/>
      <c r="G116" s="175"/>
    </row>
    <row r="117" spans="1:7" ht="94.5" customHeight="1">
      <c r="A117" s="168"/>
      <c r="B117" s="174" t="s">
        <v>211</v>
      </c>
      <c r="C117" s="129" t="s">
        <v>92</v>
      </c>
      <c r="D117" s="129" t="s">
        <v>241</v>
      </c>
      <c r="E117" s="169"/>
      <c r="F117" s="194">
        <f>270000</f>
        <v>270000</v>
      </c>
      <c r="G117" s="175">
        <f>F117</f>
        <v>270000</v>
      </c>
    </row>
    <row r="118" spans="1:7" ht="24.75" customHeight="1">
      <c r="A118" s="168">
        <v>2</v>
      </c>
      <c r="B118" s="128" t="s">
        <v>29</v>
      </c>
      <c r="C118" s="129"/>
      <c r="D118" s="129"/>
      <c r="E118" s="169"/>
      <c r="F118" s="175"/>
      <c r="G118" s="175"/>
    </row>
    <row r="119" spans="1:7" ht="56.25" customHeight="1">
      <c r="A119" s="168"/>
      <c r="B119" s="174" t="s">
        <v>212</v>
      </c>
      <c r="C119" s="129" t="s">
        <v>99</v>
      </c>
      <c r="D119" s="173" t="s">
        <v>127</v>
      </c>
      <c r="E119" s="169"/>
      <c r="F119" s="194">
        <v>300</v>
      </c>
      <c r="G119" s="175">
        <f>F119</f>
        <v>300</v>
      </c>
    </row>
    <row r="120" spans="1:7" ht="24.75" customHeight="1">
      <c r="A120" s="168">
        <v>3</v>
      </c>
      <c r="B120" s="128" t="s">
        <v>30</v>
      </c>
      <c r="C120" s="129"/>
      <c r="D120" s="129"/>
      <c r="E120" s="169"/>
      <c r="F120" s="175"/>
      <c r="G120" s="175"/>
    </row>
    <row r="121" spans="1:7" ht="56.25" customHeight="1">
      <c r="A121" s="168"/>
      <c r="B121" s="174" t="s">
        <v>213</v>
      </c>
      <c r="C121" s="129" t="s">
        <v>92</v>
      </c>
      <c r="D121" s="129" t="s">
        <v>154</v>
      </c>
      <c r="E121" s="169"/>
      <c r="F121" s="194">
        <f>F117/F119</f>
        <v>900</v>
      </c>
      <c r="G121" s="175">
        <f>F121</f>
        <v>900</v>
      </c>
    </row>
    <row r="122" spans="1:7" ht="24.75" customHeight="1">
      <c r="A122" s="168">
        <v>4</v>
      </c>
      <c r="B122" s="128" t="s">
        <v>31</v>
      </c>
      <c r="C122" s="129"/>
      <c r="D122" s="129"/>
      <c r="E122" s="169"/>
      <c r="F122" s="175"/>
      <c r="G122" s="175"/>
    </row>
    <row r="123" spans="1:7" ht="60" customHeight="1">
      <c r="A123" s="168"/>
      <c r="B123" s="174" t="s">
        <v>214</v>
      </c>
      <c r="C123" s="129" t="s">
        <v>155</v>
      </c>
      <c r="D123" s="129" t="s">
        <v>154</v>
      </c>
      <c r="E123" s="169"/>
      <c r="F123" s="175">
        <v>100</v>
      </c>
      <c r="G123" s="175">
        <f>F123</f>
        <v>100</v>
      </c>
    </row>
    <row r="124" spans="1:7" ht="48" customHeight="1">
      <c r="A124" s="168"/>
      <c r="B124" s="245" t="s">
        <v>215</v>
      </c>
      <c r="C124" s="246"/>
      <c r="D124" s="247"/>
      <c r="E124" s="169"/>
      <c r="F124" s="175"/>
      <c r="G124" s="175"/>
    </row>
    <row r="125" spans="1:7" ht="24.75" customHeight="1">
      <c r="A125" s="168">
        <v>1</v>
      </c>
      <c r="B125" s="128" t="s">
        <v>28</v>
      </c>
      <c r="C125" s="129"/>
      <c r="D125" s="129"/>
      <c r="E125" s="169"/>
      <c r="F125" s="175"/>
      <c r="G125" s="175"/>
    </row>
    <row r="126" spans="1:7" ht="90" customHeight="1">
      <c r="A126" s="168"/>
      <c r="B126" s="174" t="s">
        <v>216</v>
      </c>
      <c r="C126" s="129" t="s">
        <v>92</v>
      </c>
      <c r="D126" s="129" t="s">
        <v>241</v>
      </c>
      <c r="E126" s="169"/>
      <c r="F126" s="194">
        <f>290000</f>
        <v>290000</v>
      </c>
      <c r="G126" s="175">
        <f>F126</f>
        <v>290000</v>
      </c>
    </row>
    <row r="127" spans="1:7" ht="24.75" customHeight="1">
      <c r="A127" s="168">
        <v>2</v>
      </c>
      <c r="B127" s="128" t="s">
        <v>29</v>
      </c>
      <c r="C127" s="129"/>
      <c r="D127" s="129"/>
      <c r="E127" s="169"/>
      <c r="F127" s="175"/>
      <c r="G127" s="175"/>
    </row>
    <row r="128" spans="1:7" ht="50.25" customHeight="1">
      <c r="A128" s="168"/>
      <c r="B128" s="174" t="s">
        <v>217</v>
      </c>
      <c r="C128" s="129" t="s">
        <v>126</v>
      </c>
      <c r="D128" s="173" t="s">
        <v>127</v>
      </c>
      <c r="E128" s="169"/>
      <c r="F128" s="194">
        <v>2</v>
      </c>
      <c r="G128" s="175">
        <f>F128</f>
        <v>2</v>
      </c>
    </row>
    <row r="129" spans="1:7" ht="24.75" customHeight="1">
      <c r="A129" s="168">
        <v>3</v>
      </c>
      <c r="B129" s="128" t="s">
        <v>30</v>
      </c>
      <c r="C129" s="129"/>
      <c r="D129" s="129"/>
      <c r="E129" s="169"/>
      <c r="F129" s="175"/>
      <c r="G129" s="175"/>
    </row>
    <row r="130" spans="1:7" ht="36.75" customHeight="1">
      <c r="A130" s="168"/>
      <c r="B130" s="174" t="s">
        <v>218</v>
      </c>
      <c r="C130" s="129" t="s">
        <v>92</v>
      </c>
      <c r="D130" s="129" t="s">
        <v>154</v>
      </c>
      <c r="E130" s="169"/>
      <c r="F130" s="194">
        <f>F126/F128</f>
        <v>145000</v>
      </c>
      <c r="G130" s="175">
        <f>F130</f>
        <v>145000</v>
      </c>
    </row>
    <row r="131" spans="1:7" ht="24.75" customHeight="1">
      <c r="A131" s="168">
        <v>4</v>
      </c>
      <c r="B131" s="128" t="s">
        <v>31</v>
      </c>
      <c r="C131" s="129"/>
      <c r="D131" s="129"/>
      <c r="E131" s="169"/>
      <c r="F131" s="175"/>
      <c r="G131" s="175"/>
    </row>
    <row r="132" spans="1:7" ht="48" customHeight="1">
      <c r="A132" s="168"/>
      <c r="B132" s="171" t="s">
        <v>219</v>
      </c>
      <c r="C132" s="129" t="s">
        <v>155</v>
      </c>
      <c r="D132" s="129" t="s">
        <v>154</v>
      </c>
      <c r="E132" s="169"/>
      <c r="F132" s="175">
        <v>100</v>
      </c>
      <c r="G132" s="175">
        <v>100</v>
      </c>
    </row>
    <row r="133" spans="1:7" ht="48" customHeight="1">
      <c r="A133" s="168"/>
      <c r="B133" s="252" t="s">
        <v>220</v>
      </c>
      <c r="C133" s="253"/>
      <c r="D133" s="254"/>
      <c r="E133" s="169"/>
      <c r="F133" s="175"/>
      <c r="G133" s="175"/>
    </row>
    <row r="134" spans="1:7" ht="24.75" customHeight="1">
      <c r="A134" s="168">
        <v>1</v>
      </c>
      <c r="B134" s="128" t="s">
        <v>28</v>
      </c>
      <c r="C134" s="129"/>
      <c r="D134" s="129"/>
      <c r="E134" s="169"/>
      <c r="F134" s="175"/>
      <c r="G134" s="175"/>
    </row>
    <row r="135" spans="1:7" ht="78" customHeight="1">
      <c r="A135" s="168"/>
      <c r="B135" s="174" t="s">
        <v>221</v>
      </c>
      <c r="C135" s="129" t="s">
        <v>92</v>
      </c>
      <c r="D135" s="129" t="s">
        <v>241</v>
      </c>
      <c r="E135" s="169"/>
      <c r="F135" s="194">
        <f>270000</f>
        <v>270000</v>
      </c>
      <c r="G135" s="175">
        <f>F135</f>
        <v>270000</v>
      </c>
    </row>
    <row r="136" spans="1:7" ht="24.75" customHeight="1">
      <c r="A136" s="168">
        <v>2</v>
      </c>
      <c r="B136" s="128" t="s">
        <v>29</v>
      </c>
      <c r="C136" s="129"/>
      <c r="D136" s="129"/>
      <c r="E136" s="169"/>
      <c r="F136" s="175"/>
      <c r="G136" s="175"/>
    </row>
    <row r="137" spans="1:7" ht="52.5" customHeight="1">
      <c r="A137" s="168"/>
      <c r="B137" s="174" t="s">
        <v>222</v>
      </c>
      <c r="C137" s="129" t="s">
        <v>99</v>
      </c>
      <c r="D137" s="173" t="s">
        <v>127</v>
      </c>
      <c r="E137" s="169"/>
      <c r="F137" s="175">
        <f>F135/F139</f>
        <v>90</v>
      </c>
      <c r="G137" s="175">
        <f>F137</f>
        <v>90</v>
      </c>
    </row>
    <row r="138" spans="1:7" ht="24.75" customHeight="1">
      <c r="A138" s="168">
        <v>3</v>
      </c>
      <c r="B138" s="128" t="s">
        <v>30</v>
      </c>
      <c r="C138" s="129"/>
      <c r="D138" s="129"/>
      <c r="E138" s="169"/>
      <c r="F138" s="175"/>
      <c r="G138" s="175"/>
    </row>
    <row r="139" spans="1:7" ht="50.25" customHeight="1">
      <c r="A139" s="168"/>
      <c r="B139" s="174" t="s">
        <v>223</v>
      </c>
      <c r="C139" s="129" t="s">
        <v>92</v>
      </c>
      <c r="D139" s="129" t="s">
        <v>154</v>
      </c>
      <c r="E139" s="169"/>
      <c r="F139" s="194">
        <v>3000</v>
      </c>
      <c r="G139" s="175">
        <f>F139</f>
        <v>3000</v>
      </c>
    </row>
    <row r="140" spans="1:7" ht="24.75" customHeight="1">
      <c r="A140" s="168">
        <v>4</v>
      </c>
      <c r="B140" s="128" t="s">
        <v>31</v>
      </c>
      <c r="C140" s="129"/>
      <c r="D140" s="129"/>
      <c r="E140" s="169"/>
      <c r="F140" s="175"/>
      <c r="G140" s="175"/>
    </row>
    <row r="141" spans="1:7" ht="57" customHeight="1">
      <c r="A141" s="168"/>
      <c r="B141" s="174" t="s">
        <v>224</v>
      </c>
      <c r="C141" s="129" t="s">
        <v>155</v>
      </c>
      <c r="D141" s="129" t="s">
        <v>154</v>
      </c>
      <c r="E141" s="169"/>
      <c r="F141" s="175">
        <v>100</v>
      </c>
      <c r="G141" s="175">
        <v>100</v>
      </c>
    </row>
    <row r="142" spans="1:7" ht="40.5" customHeight="1">
      <c r="A142" s="168"/>
      <c r="B142" s="245" t="s">
        <v>226</v>
      </c>
      <c r="C142" s="246"/>
      <c r="D142" s="247"/>
      <c r="E142" s="169"/>
      <c r="F142" s="175"/>
      <c r="G142" s="175"/>
    </row>
    <row r="143" spans="1:7" ht="24.75" customHeight="1">
      <c r="A143" s="168">
        <v>1</v>
      </c>
      <c r="B143" s="128" t="s">
        <v>28</v>
      </c>
      <c r="C143" s="129"/>
      <c r="D143" s="129"/>
      <c r="E143" s="169"/>
      <c r="F143" s="175"/>
      <c r="G143" s="175"/>
    </row>
    <row r="144" spans="1:7" ht="66" customHeight="1">
      <c r="A144" s="168"/>
      <c r="B144" s="174" t="s">
        <v>227</v>
      </c>
      <c r="C144" s="129" t="s">
        <v>92</v>
      </c>
      <c r="D144" s="129" t="s">
        <v>241</v>
      </c>
      <c r="E144" s="169"/>
      <c r="F144" s="175">
        <f>5400000</f>
        <v>5400000</v>
      </c>
      <c r="G144" s="175">
        <f>F144</f>
        <v>5400000</v>
      </c>
    </row>
    <row r="145" spans="1:7" ht="24.75" customHeight="1">
      <c r="A145" s="168">
        <v>2</v>
      </c>
      <c r="B145" s="128" t="s">
        <v>29</v>
      </c>
      <c r="C145" s="129"/>
      <c r="D145" s="129"/>
      <c r="E145" s="169"/>
      <c r="F145" s="175"/>
      <c r="G145" s="175"/>
    </row>
    <row r="146" spans="1:7" ht="68.25" customHeight="1">
      <c r="A146" s="168"/>
      <c r="B146" s="174" t="s">
        <v>228</v>
      </c>
      <c r="C146" s="129" t="s">
        <v>231</v>
      </c>
      <c r="D146" s="176" t="s">
        <v>232</v>
      </c>
      <c r="E146" s="169"/>
      <c r="F146" s="175">
        <v>1</v>
      </c>
      <c r="G146" s="175">
        <f>F146</f>
        <v>1</v>
      </c>
    </row>
    <row r="147" spans="1:7" ht="24.75" customHeight="1">
      <c r="A147" s="168">
        <v>3</v>
      </c>
      <c r="B147" s="128" t="s">
        <v>30</v>
      </c>
      <c r="C147" s="129"/>
      <c r="D147" s="129"/>
      <c r="E147" s="169"/>
      <c r="F147" s="175"/>
      <c r="G147" s="175"/>
    </row>
    <row r="148" spans="1:7" ht="62.25" customHeight="1">
      <c r="A148" s="168"/>
      <c r="B148" s="174" t="s">
        <v>229</v>
      </c>
      <c r="C148" s="129" t="s">
        <v>92</v>
      </c>
      <c r="D148" s="129" t="s">
        <v>154</v>
      </c>
      <c r="E148" s="169"/>
      <c r="F148" s="175">
        <v>5400000</v>
      </c>
      <c r="G148" s="175">
        <f>F148</f>
        <v>5400000</v>
      </c>
    </row>
    <row r="149" spans="1:7" ht="24.75" customHeight="1">
      <c r="A149" s="168">
        <v>4</v>
      </c>
      <c r="B149" s="128" t="s">
        <v>31</v>
      </c>
      <c r="C149" s="129"/>
      <c r="D149" s="129"/>
      <c r="E149" s="169"/>
      <c r="F149" s="175"/>
      <c r="G149" s="175"/>
    </row>
    <row r="150" spans="1:7" ht="68.25" customHeight="1">
      <c r="A150" s="168"/>
      <c r="B150" s="174" t="s">
        <v>230</v>
      </c>
      <c r="C150" s="129" t="s">
        <v>155</v>
      </c>
      <c r="D150" s="129" t="s">
        <v>154</v>
      </c>
      <c r="E150" s="169"/>
      <c r="F150" s="175">
        <v>100</v>
      </c>
      <c r="G150" s="175">
        <f>F150</f>
        <v>100</v>
      </c>
    </row>
    <row r="151" spans="1:7" ht="32.25" customHeight="1">
      <c r="A151" s="190"/>
      <c r="B151" s="249" t="s">
        <v>255</v>
      </c>
      <c r="C151" s="250"/>
      <c r="D151" s="251"/>
      <c r="E151" s="169"/>
      <c r="F151" s="175"/>
      <c r="G151" s="175"/>
    </row>
    <row r="152" spans="1:7" ht="32.25" customHeight="1">
      <c r="A152" s="190">
        <v>1</v>
      </c>
      <c r="B152" s="128" t="s">
        <v>28</v>
      </c>
      <c r="C152" s="129"/>
      <c r="D152" s="129"/>
      <c r="E152" s="169"/>
      <c r="F152" s="175"/>
      <c r="G152" s="175"/>
    </row>
    <row r="153" spans="1:7" ht="75" customHeight="1">
      <c r="A153" s="190"/>
      <c r="B153" s="174" t="s">
        <v>256</v>
      </c>
      <c r="C153" s="129" t="s">
        <v>92</v>
      </c>
      <c r="D153" s="129" t="s">
        <v>257</v>
      </c>
      <c r="E153" s="169"/>
      <c r="F153" s="194">
        <f>70000</f>
        <v>70000</v>
      </c>
      <c r="G153" s="194">
        <f>F153</f>
        <v>70000</v>
      </c>
    </row>
    <row r="154" spans="1:7" ht="32.25" customHeight="1">
      <c r="A154" s="190">
        <v>2</v>
      </c>
      <c r="B154" s="128" t="s">
        <v>29</v>
      </c>
      <c r="C154" s="129"/>
      <c r="D154" s="129"/>
      <c r="E154" s="169"/>
      <c r="F154" s="194"/>
      <c r="G154" s="194"/>
    </row>
    <row r="155" spans="1:7" ht="57.75" customHeight="1">
      <c r="A155" s="190"/>
      <c r="B155" s="174" t="s">
        <v>258</v>
      </c>
      <c r="C155" s="129" t="s">
        <v>99</v>
      </c>
      <c r="D155" s="173" t="s">
        <v>127</v>
      </c>
      <c r="E155" s="169"/>
      <c r="F155" s="194">
        <v>60</v>
      </c>
      <c r="G155" s="194">
        <f>F155</f>
        <v>60</v>
      </c>
    </row>
    <row r="156" spans="1:7" ht="32.25" customHeight="1">
      <c r="A156" s="190">
        <v>3</v>
      </c>
      <c r="B156" s="128" t="s">
        <v>30</v>
      </c>
      <c r="C156" s="129"/>
      <c r="D156" s="129"/>
      <c r="E156" s="169"/>
      <c r="F156" s="194"/>
      <c r="G156" s="194"/>
    </row>
    <row r="157" spans="1:7" ht="52.5" customHeight="1">
      <c r="A157" s="190"/>
      <c r="B157" s="174" t="s">
        <v>263</v>
      </c>
      <c r="C157" s="129" t="s">
        <v>92</v>
      </c>
      <c r="D157" s="129" t="s">
        <v>154</v>
      </c>
      <c r="E157" s="169"/>
      <c r="F157" s="194">
        <f>F153/F155</f>
        <v>1166.6666666666667</v>
      </c>
      <c r="G157" s="194">
        <f>F157</f>
        <v>1166.6666666666667</v>
      </c>
    </row>
    <row r="158" spans="1:7" ht="24" customHeight="1">
      <c r="A158" s="190">
        <v>4</v>
      </c>
      <c r="B158" s="128" t="s">
        <v>31</v>
      </c>
      <c r="C158" s="129"/>
      <c r="D158" s="129"/>
      <c r="E158" s="169"/>
      <c r="F158" s="194"/>
      <c r="G158" s="194"/>
    </row>
    <row r="159" spans="1:7" ht="47.25" customHeight="1">
      <c r="A159" s="190"/>
      <c r="B159" s="174" t="s">
        <v>259</v>
      </c>
      <c r="C159" s="129" t="s">
        <v>155</v>
      </c>
      <c r="D159" s="129" t="s">
        <v>154</v>
      </c>
      <c r="E159" s="169"/>
      <c r="F159" s="194">
        <v>100</v>
      </c>
      <c r="G159" s="194">
        <f>F159</f>
        <v>100</v>
      </c>
    </row>
    <row r="160" spans="1:7" ht="32.25" customHeight="1">
      <c r="A160" s="190"/>
      <c r="B160" s="197" t="s">
        <v>260</v>
      </c>
      <c r="C160" s="198"/>
      <c r="D160" s="199"/>
      <c r="E160" s="169"/>
      <c r="F160" s="175"/>
      <c r="G160" s="175"/>
    </row>
    <row r="161" spans="1:7" ht="32.25" customHeight="1">
      <c r="A161" s="190">
        <v>1</v>
      </c>
      <c r="B161" s="128" t="s">
        <v>28</v>
      </c>
      <c r="C161" s="129"/>
      <c r="D161" s="129"/>
      <c r="E161" s="169"/>
      <c r="F161" s="175"/>
      <c r="G161" s="175"/>
    </row>
    <row r="162" spans="1:7" ht="77.25" customHeight="1">
      <c r="A162" s="190"/>
      <c r="B162" s="174" t="s">
        <v>261</v>
      </c>
      <c r="C162" s="129" t="s">
        <v>92</v>
      </c>
      <c r="D162" s="129" t="s">
        <v>257</v>
      </c>
      <c r="E162" s="169"/>
      <c r="F162" s="194">
        <f>150000</f>
        <v>150000</v>
      </c>
      <c r="G162" s="194">
        <f>F162</f>
        <v>150000</v>
      </c>
    </row>
    <row r="163" spans="1:7" ht="27" customHeight="1">
      <c r="A163" s="190">
        <v>2</v>
      </c>
      <c r="B163" s="128" t="s">
        <v>29</v>
      </c>
      <c r="C163" s="129"/>
      <c r="D163" s="129"/>
      <c r="E163" s="169"/>
      <c r="F163" s="194"/>
      <c r="G163" s="194"/>
    </row>
    <row r="164" spans="1:7" ht="53.25" customHeight="1">
      <c r="A164" s="190"/>
      <c r="B164" s="174" t="s">
        <v>262</v>
      </c>
      <c r="C164" s="129" t="s">
        <v>99</v>
      </c>
      <c r="D164" s="173" t="s">
        <v>127</v>
      </c>
      <c r="E164" s="169"/>
      <c r="F164" s="194">
        <v>105</v>
      </c>
      <c r="G164" s="194">
        <f>F164</f>
        <v>105</v>
      </c>
    </row>
    <row r="165" spans="1:7" ht="32.25" customHeight="1">
      <c r="A165" s="190">
        <v>3</v>
      </c>
      <c r="B165" s="128" t="s">
        <v>30</v>
      </c>
      <c r="C165" s="129"/>
      <c r="D165" s="129"/>
      <c r="E165" s="169"/>
      <c r="F165" s="194"/>
      <c r="G165" s="194"/>
    </row>
    <row r="166" spans="1:7" ht="54" customHeight="1">
      <c r="A166" s="190"/>
      <c r="B166" s="174" t="s">
        <v>264</v>
      </c>
      <c r="C166" s="129" t="s">
        <v>92</v>
      </c>
      <c r="D166" s="129" t="s">
        <v>154</v>
      </c>
      <c r="E166" s="169"/>
      <c r="F166" s="194">
        <f>F162/F164</f>
        <v>1428.5714285714287</v>
      </c>
      <c r="G166" s="194">
        <f>F166</f>
        <v>1428.5714285714287</v>
      </c>
    </row>
    <row r="167" spans="1:7" ht="29.25" customHeight="1">
      <c r="A167" s="190">
        <v>4</v>
      </c>
      <c r="B167" s="128" t="s">
        <v>31</v>
      </c>
      <c r="C167" s="129"/>
      <c r="D167" s="129"/>
      <c r="E167" s="169"/>
      <c r="F167" s="194"/>
      <c r="G167" s="194"/>
    </row>
    <row r="168" spans="1:7" ht="51" customHeight="1">
      <c r="A168" s="190"/>
      <c r="B168" s="174" t="s">
        <v>265</v>
      </c>
      <c r="C168" s="129" t="s">
        <v>155</v>
      </c>
      <c r="D168" s="129" t="s">
        <v>154</v>
      </c>
      <c r="E168" s="169"/>
      <c r="F168" s="194">
        <v>100</v>
      </c>
      <c r="G168" s="194">
        <f>F168</f>
        <v>100</v>
      </c>
    </row>
    <row r="169" spans="1:7" ht="34.5" customHeight="1">
      <c r="A169" s="190"/>
      <c r="B169" s="197" t="s">
        <v>266</v>
      </c>
      <c r="C169" s="198"/>
      <c r="D169" s="199"/>
      <c r="E169" s="169"/>
      <c r="F169" s="175"/>
      <c r="G169" s="175"/>
    </row>
    <row r="170" spans="1:7" ht="26.25" customHeight="1">
      <c r="A170" s="190">
        <v>1</v>
      </c>
      <c r="B170" s="128" t="s">
        <v>28</v>
      </c>
      <c r="C170" s="129"/>
      <c r="D170" s="129"/>
      <c r="E170" s="169"/>
      <c r="F170" s="175"/>
      <c r="G170" s="175"/>
    </row>
    <row r="171" spans="1:7" ht="77.25" customHeight="1">
      <c r="A171" s="190"/>
      <c r="B171" s="174" t="s">
        <v>267</v>
      </c>
      <c r="C171" s="129" t="s">
        <v>92</v>
      </c>
      <c r="D171" s="129" t="s">
        <v>257</v>
      </c>
      <c r="E171" s="169"/>
      <c r="F171" s="194">
        <f>30000</f>
        <v>30000</v>
      </c>
      <c r="G171" s="194">
        <f>F171</f>
        <v>30000</v>
      </c>
    </row>
    <row r="172" spans="1:7" ht="20.25" customHeight="1">
      <c r="A172" s="190">
        <v>2</v>
      </c>
      <c r="B172" s="128" t="s">
        <v>29</v>
      </c>
      <c r="C172" s="129"/>
      <c r="D172" s="129"/>
      <c r="E172" s="169"/>
      <c r="F172" s="194"/>
      <c r="G172" s="194"/>
    </row>
    <row r="173" spans="1:7" ht="57.75" customHeight="1">
      <c r="A173" s="190"/>
      <c r="B173" s="174" t="s">
        <v>268</v>
      </c>
      <c r="C173" s="129" t="s">
        <v>99</v>
      </c>
      <c r="D173" s="173" t="s">
        <v>127</v>
      </c>
      <c r="E173" s="169"/>
      <c r="F173" s="194">
        <v>20</v>
      </c>
      <c r="G173" s="194">
        <f>F173</f>
        <v>20</v>
      </c>
    </row>
    <row r="174" spans="1:7" ht="21" customHeight="1">
      <c r="A174" s="190">
        <v>3</v>
      </c>
      <c r="B174" s="128" t="s">
        <v>30</v>
      </c>
      <c r="C174" s="129"/>
      <c r="D174" s="129"/>
      <c r="E174" s="169"/>
      <c r="F174" s="194"/>
      <c r="G174" s="194"/>
    </row>
    <row r="175" spans="1:7" ht="57" customHeight="1">
      <c r="A175" s="190"/>
      <c r="B175" s="174" t="s">
        <v>269</v>
      </c>
      <c r="C175" s="129" t="s">
        <v>92</v>
      </c>
      <c r="D175" s="129" t="s">
        <v>154</v>
      </c>
      <c r="E175" s="169"/>
      <c r="F175" s="194">
        <f>F171/F173</f>
        <v>1500</v>
      </c>
      <c r="G175" s="194">
        <f>F175</f>
        <v>1500</v>
      </c>
    </row>
    <row r="176" spans="1:7" ht="22.5" customHeight="1">
      <c r="A176" s="190">
        <v>4</v>
      </c>
      <c r="B176" s="128" t="s">
        <v>31</v>
      </c>
      <c r="C176" s="129"/>
      <c r="D176" s="129"/>
      <c r="E176" s="169"/>
      <c r="F176" s="194"/>
      <c r="G176" s="194"/>
    </row>
    <row r="177" spans="1:7" ht="70.5" customHeight="1">
      <c r="A177" s="190"/>
      <c r="B177" s="174" t="s">
        <v>270</v>
      </c>
      <c r="C177" s="129" t="s">
        <v>155</v>
      </c>
      <c r="D177" s="129" t="s">
        <v>154</v>
      </c>
      <c r="E177" s="169"/>
      <c r="F177" s="194">
        <v>100</v>
      </c>
      <c r="G177" s="194">
        <f>F177</f>
        <v>100</v>
      </c>
    </row>
    <row r="178" spans="1:7" ht="43.5" customHeight="1">
      <c r="A178" s="190"/>
      <c r="B178" s="197" t="s">
        <v>271</v>
      </c>
      <c r="C178" s="198"/>
      <c r="D178" s="199"/>
      <c r="E178" s="169"/>
      <c r="F178" s="175"/>
      <c r="G178" s="175"/>
    </row>
    <row r="179" spans="1:7" ht="27.75" customHeight="1">
      <c r="A179" s="190">
        <v>1</v>
      </c>
      <c r="B179" s="128" t="s">
        <v>28</v>
      </c>
      <c r="C179" s="129"/>
      <c r="D179" s="129"/>
      <c r="E179" s="169"/>
      <c r="F179" s="175"/>
      <c r="G179" s="175"/>
    </row>
    <row r="180" spans="1:7" ht="78" customHeight="1">
      <c r="A180" s="190"/>
      <c r="B180" s="174" t="s">
        <v>272</v>
      </c>
      <c r="C180" s="129" t="s">
        <v>92</v>
      </c>
      <c r="D180" s="129" t="s">
        <v>257</v>
      </c>
      <c r="E180" s="169"/>
      <c r="F180" s="194">
        <f>140000</f>
        <v>140000</v>
      </c>
      <c r="G180" s="194">
        <f>F180</f>
        <v>140000</v>
      </c>
    </row>
    <row r="181" spans="1:7" ht="27.75" customHeight="1">
      <c r="A181" s="190">
        <v>2</v>
      </c>
      <c r="B181" s="128" t="s">
        <v>29</v>
      </c>
      <c r="C181" s="129"/>
      <c r="D181" s="129"/>
      <c r="E181" s="169"/>
      <c r="F181" s="194"/>
      <c r="G181" s="194"/>
    </row>
    <row r="182" spans="1:7" ht="63.75" customHeight="1">
      <c r="A182" s="190"/>
      <c r="B182" s="174" t="s">
        <v>273</v>
      </c>
      <c r="C182" s="129" t="s">
        <v>99</v>
      </c>
      <c r="D182" s="173" t="s">
        <v>127</v>
      </c>
      <c r="E182" s="169"/>
      <c r="F182" s="194">
        <v>70</v>
      </c>
      <c r="G182" s="194">
        <f>F182</f>
        <v>70</v>
      </c>
    </row>
    <row r="183" spans="1:7" ht="27.75" customHeight="1">
      <c r="A183" s="190">
        <v>3</v>
      </c>
      <c r="B183" s="128" t="s">
        <v>30</v>
      </c>
      <c r="C183" s="129"/>
      <c r="D183" s="129"/>
      <c r="E183" s="169"/>
      <c r="F183" s="194"/>
      <c r="G183" s="194"/>
    </row>
    <row r="184" spans="1:7" ht="54.75" customHeight="1">
      <c r="A184" s="190"/>
      <c r="B184" s="174" t="s">
        <v>274</v>
      </c>
      <c r="C184" s="129" t="s">
        <v>92</v>
      </c>
      <c r="D184" s="129" t="s">
        <v>154</v>
      </c>
      <c r="E184" s="169"/>
      <c r="F184" s="194">
        <f>F180/F182</f>
        <v>2000</v>
      </c>
      <c r="G184" s="194">
        <f>F184</f>
        <v>2000</v>
      </c>
    </row>
    <row r="185" spans="1:7" ht="31.5" customHeight="1">
      <c r="A185" s="190">
        <v>4</v>
      </c>
      <c r="B185" s="128" t="s">
        <v>31</v>
      </c>
      <c r="C185" s="129"/>
      <c r="D185" s="129"/>
      <c r="E185" s="169"/>
      <c r="F185" s="194"/>
      <c r="G185" s="194"/>
    </row>
    <row r="186" spans="1:7" ht="52.5" customHeight="1">
      <c r="A186" s="190"/>
      <c r="B186" s="174" t="s">
        <v>275</v>
      </c>
      <c r="C186" s="129" t="s">
        <v>155</v>
      </c>
      <c r="D186" s="129" t="s">
        <v>154</v>
      </c>
      <c r="E186" s="169"/>
      <c r="F186" s="194">
        <v>100</v>
      </c>
      <c r="G186" s="194">
        <f>F186</f>
        <v>100</v>
      </c>
    </row>
    <row r="187" spans="1:7" ht="40.5" customHeight="1">
      <c r="A187" s="190"/>
      <c r="B187" s="197" t="s">
        <v>276</v>
      </c>
      <c r="C187" s="198"/>
      <c r="D187" s="199"/>
      <c r="E187" s="169"/>
      <c r="F187" s="175"/>
      <c r="G187" s="175"/>
    </row>
    <row r="188" spans="1:7" ht="33" customHeight="1">
      <c r="A188" s="190">
        <v>1</v>
      </c>
      <c r="B188" s="128" t="s">
        <v>28</v>
      </c>
      <c r="C188" s="129"/>
      <c r="D188" s="129"/>
      <c r="E188" s="169"/>
      <c r="F188" s="175"/>
      <c r="G188" s="175"/>
    </row>
    <row r="189" spans="1:7" ht="74.25" customHeight="1">
      <c r="A189" s="190"/>
      <c r="B189" s="174" t="s">
        <v>277</v>
      </c>
      <c r="C189" s="129" t="s">
        <v>92</v>
      </c>
      <c r="D189" s="129" t="s">
        <v>257</v>
      </c>
      <c r="E189" s="169"/>
      <c r="F189" s="194">
        <f>200000</f>
        <v>200000</v>
      </c>
      <c r="G189" s="194">
        <f>F189</f>
        <v>200000</v>
      </c>
    </row>
    <row r="190" spans="1:7" ht="25.5" customHeight="1">
      <c r="A190" s="190">
        <v>2</v>
      </c>
      <c r="B190" s="128" t="s">
        <v>29</v>
      </c>
      <c r="C190" s="129"/>
      <c r="D190" s="129"/>
      <c r="E190" s="169"/>
      <c r="F190" s="194"/>
      <c r="G190" s="194"/>
    </row>
    <row r="191" spans="1:7" ht="63" customHeight="1">
      <c r="A191" s="190"/>
      <c r="B191" s="174" t="s">
        <v>278</v>
      </c>
      <c r="C191" s="129" t="s">
        <v>99</v>
      </c>
      <c r="D191" s="173" t="s">
        <v>127</v>
      </c>
      <c r="E191" s="169"/>
      <c r="F191" s="194">
        <v>120</v>
      </c>
      <c r="G191" s="194">
        <f>F191</f>
        <v>120</v>
      </c>
    </row>
    <row r="192" spans="1:7" ht="27.75" customHeight="1">
      <c r="A192" s="190">
        <v>3</v>
      </c>
      <c r="B192" s="128" t="s">
        <v>30</v>
      </c>
      <c r="C192" s="129"/>
      <c r="D192" s="129"/>
      <c r="E192" s="169"/>
      <c r="F192" s="194"/>
      <c r="G192" s="194"/>
    </row>
    <row r="193" spans="1:7" ht="53.25" customHeight="1">
      <c r="A193" s="190"/>
      <c r="B193" s="174" t="s">
        <v>279</v>
      </c>
      <c r="C193" s="129" t="s">
        <v>92</v>
      </c>
      <c r="D193" s="129" t="s">
        <v>154</v>
      </c>
      <c r="E193" s="169"/>
      <c r="F193" s="194">
        <f>F189/F191</f>
        <v>1666.6666666666667</v>
      </c>
      <c r="G193" s="194">
        <f>F193</f>
        <v>1666.6666666666667</v>
      </c>
    </row>
    <row r="194" spans="1:7" ht="25.5" customHeight="1">
      <c r="A194" s="190">
        <v>4</v>
      </c>
      <c r="B194" s="128" t="s">
        <v>31</v>
      </c>
      <c r="C194" s="129"/>
      <c r="D194" s="129"/>
      <c r="E194" s="169"/>
      <c r="F194" s="194"/>
      <c r="G194" s="194"/>
    </row>
    <row r="195" spans="1:7" ht="49.5" customHeight="1">
      <c r="A195" s="190"/>
      <c r="B195" s="174" t="s">
        <v>280</v>
      </c>
      <c r="C195" s="129" t="s">
        <v>155</v>
      </c>
      <c r="D195" s="129" t="s">
        <v>154</v>
      </c>
      <c r="E195" s="169"/>
      <c r="F195" s="194">
        <v>100</v>
      </c>
      <c r="G195" s="194">
        <f>F195</f>
        <v>100</v>
      </c>
    </row>
    <row r="196" spans="1:7" ht="49.5" customHeight="1">
      <c r="A196" s="190"/>
      <c r="B196" s="197" t="s">
        <v>281</v>
      </c>
      <c r="C196" s="198"/>
      <c r="D196" s="199"/>
      <c r="E196" s="169"/>
      <c r="F196" s="175"/>
      <c r="G196" s="175"/>
    </row>
    <row r="197" spans="1:7" ht="29.25" customHeight="1">
      <c r="A197" s="190">
        <v>1</v>
      </c>
      <c r="B197" s="128" t="s">
        <v>28</v>
      </c>
      <c r="C197" s="129"/>
      <c r="D197" s="129"/>
      <c r="E197" s="169"/>
      <c r="F197" s="175"/>
      <c r="G197" s="175"/>
    </row>
    <row r="198" spans="1:7" ht="81.75" customHeight="1">
      <c r="A198" s="190"/>
      <c r="B198" s="174" t="s">
        <v>282</v>
      </c>
      <c r="C198" s="129" t="s">
        <v>92</v>
      </c>
      <c r="D198" s="129" t="s">
        <v>257</v>
      </c>
      <c r="E198" s="169"/>
      <c r="F198" s="194">
        <f>35000</f>
        <v>35000</v>
      </c>
      <c r="G198" s="194">
        <f>F198</f>
        <v>35000</v>
      </c>
    </row>
    <row r="199" spans="1:7" ht="27" customHeight="1">
      <c r="A199" s="190">
        <v>2</v>
      </c>
      <c r="B199" s="128" t="s">
        <v>29</v>
      </c>
      <c r="C199" s="129"/>
      <c r="D199" s="129"/>
      <c r="E199" s="169"/>
      <c r="F199" s="194"/>
      <c r="G199" s="194"/>
    </row>
    <row r="200" spans="1:7" ht="49.5" customHeight="1">
      <c r="A200" s="190"/>
      <c r="B200" s="174" t="s">
        <v>350</v>
      </c>
      <c r="C200" s="129" t="s">
        <v>99</v>
      </c>
      <c r="D200" s="173" t="s">
        <v>127</v>
      </c>
      <c r="E200" s="169"/>
      <c r="F200" s="194">
        <v>35</v>
      </c>
      <c r="G200" s="194">
        <f>F200</f>
        <v>35</v>
      </c>
    </row>
    <row r="201" spans="1:7" ht="30" customHeight="1">
      <c r="A201" s="190">
        <v>3</v>
      </c>
      <c r="B201" s="128" t="s">
        <v>30</v>
      </c>
      <c r="C201" s="129"/>
      <c r="D201" s="129"/>
      <c r="E201" s="169"/>
      <c r="F201" s="194"/>
      <c r="G201" s="194"/>
    </row>
    <row r="202" spans="1:7" ht="49.5" customHeight="1">
      <c r="A202" s="190"/>
      <c r="B202" s="174" t="s">
        <v>351</v>
      </c>
      <c r="C202" s="129" t="s">
        <v>92</v>
      </c>
      <c r="D202" s="129" t="s">
        <v>154</v>
      </c>
      <c r="E202" s="169"/>
      <c r="F202" s="194">
        <f>F198/F200</f>
        <v>1000</v>
      </c>
      <c r="G202" s="194">
        <f>F202</f>
        <v>1000</v>
      </c>
    </row>
    <row r="203" spans="1:7" ht="26.25" customHeight="1">
      <c r="A203" s="190">
        <v>4</v>
      </c>
      <c r="B203" s="128" t="s">
        <v>31</v>
      </c>
      <c r="C203" s="129"/>
      <c r="D203" s="129"/>
      <c r="E203" s="169"/>
      <c r="F203" s="194"/>
      <c r="G203" s="194"/>
    </row>
    <row r="204" spans="1:7" ht="61.5" customHeight="1">
      <c r="A204" s="190"/>
      <c r="B204" s="174" t="s">
        <v>283</v>
      </c>
      <c r="C204" s="129" t="s">
        <v>155</v>
      </c>
      <c r="D204" s="129" t="s">
        <v>154</v>
      </c>
      <c r="E204" s="169"/>
      <c r="F204" s="194">
        <v>100</v>
      </c>
      <c r="G204" s="194">
        <f>F204</f>
        <v>100</v>
      </c>
    </row>
    <row r="205" spans="1:7" ht="49.5" customHeight="1">
      <c r="A205" s="190"/>
      <c r="B205" s="197" t="s">
        <v>284</v>
      </c>
      <c r="C205" s="198"/>
      <c r="D205" s="199"/>
      <c r="E205" s="169"/>
      <c r="F205" s="175"/>
      <c r="G205" s="175"/>
    </row>
    <row r="206" spans="1:7" ht="26.25" customHeight="1">
      <c r="A206" s="190">
        <v>1</v>
      </c>
      <c r="B206" s="128" t="s">
        <v>28</v>
      </c>
      <c r="C206" s="129"/>
      <c r="D206" s="129"/>
      <c r="E206" s="169"/>
      <c r="F206" s="175"/>
      <c r="G206" s="175"/>
    </row>
    <row r="207" spans="1:7" ht="92.25" customHeight="1">
      <c r="A207" s="190"/>
      <c r="B207" s="174" t="s">
        <v>285</v>
      </c>
      <c r="C207" s="129" t="s">
        <v>92</v>
      </c>
      <c r="D207" s="129" t="s">
        <v>257</v>
      </c>
      <c r="E207" s="169"/>
      <c r="F207" s="194">
        <f>90000</f>
        <v>90000</v>
      </c>
      <c r="G207" s="194">
        <f>F207</f>
        <v>90000</v>
      </c>
    </row>
    <row r="208" spans="1:7" ht="30.75" customHeight="1">
      <c r="A208" s="190">
        <v>2</v>
      </c>
      <c r="B208" s="128" t="s">
        <v>29</v>
      </c>
      <c r="C208" s="129"/>
      <c r="D208" s="129"/>
      <c r="E208" s="169"/>
      <c r="F208" s="194"/>
      <c r="G208" s="194"/>
    </row>
    <row r="209" spans="1:7" ht="64.5" customHeight="1">
      <c r="A209" s="190"/>
      <c r="B209" s="174" t="s">
        <v>286</v>
      </c>
      <c r="C209" s="129" t="s">
        <v>99</v>
      </c>
      <c r="D209" s="173" t="s">
        <v>127</v>
      </c>
      <c r="E209" s="169"/>
      <c r="F209" s="194">
        <v>140</v>
      </c>
      <c r="G209" s="194">
        <f>F209</f>
        <v>140</v>
      </c>
    </row>
    <row r="210" spans="1:7" ht="26.25" customHeight="1">
      <c r="A210" s="190">
        <v>3</v>
      </c>
      <c r="B210" s="128" t="s">
        <v>30</v>
      </c>
      <c r="C210" s="129"/>
      <c r="D210" s="129"/>
      <c r="E210" s="169"/>
      <c r="F210" s="194"/>
      <c r="G210" s="194"/>
    </row>
    <row r="211" spans="1:7" ht="48" customHeight="1">
      <c r="A211" s="190"/>
      <c r="B211" s="174" t="s">
        <v>287</v>
      </c>
      <c r="C211" s="129" t="s">
        <v>92</v>
      </c>
      <c r="D211" s="129" t="s">
        <v>154</v>
      </c>
      <c r="E211" s="169"/>
      <c r="F211" s="194">
        <f>F207/F209</f>
        <v>642.85714285714289</v>
      </c>
      <c r="G211" s="194">
        <f>F211</f>
        <v>642.85714285714289</v>
      </c>
    </row>
    <row r="212" spans="1:7" ht="22.5" customHeight="1">
      <c r="A212" s="190">
        <v>4</v>
      </c>
      <c r="B212" s="128" t="s">
        <v>31</v>
      </c>
      <c r="C212" s="129"/>
      <c r="D212" s="129"/>
      <c r="E212" s="169"/>
      <c r="F212" s="194"/>
      <c r="G212" s="194"/>
    </row>
    <row r="213" spans="1:7" ht="60.75" customHeight="1">
      <c r="A213" s="190"/>
      <c r="B213" s="174" t="s">
        <v>288</v>
      </c>
      <c r="C213" s="129" t="s">
        <v>155</v>
      </c>
      <c r="D213" s="129" t="s">
        <v>154</v>
      </c>
      <c r="E213" s="169"/>
      <c r="F213" s="194">
        <v>100</v>
      </c>
      <c r="G213" s="194">
        <f>F213</f>
        <v>100</v>
      </c>
    </row>
    <row r="214" spans="1:7" ht="46.5" customHeight="1">
      <c r="A214" s="190"/>
      <c r="B214" s="197" t="s">
        <v>289</v>
      </c>
      <c r="C214" s="198"/>
      <c r="D214" s="199"/>
      <c r="E214" s="169"/>
      <c r="F214" s="175"/>
      <c r="G214" s="175"/>
    </row>
    <row r="215" spans="1:7" ht="24" customHeight="1">
      <c r="A215" s="190">
        <v>1</v>
      </c>
      <c r="B215" s="128" t="s">
        <v>28</v>
      </c>
      <c r="C215" s="129"/>
      <c r="D215" s="129"/>
      <c r="E215" s="169"/>
      <c r="F215" s="175"/>
      <c r="G215" s="175"/>
    </row>
    <row r="216" spans="1:7" ht="84.75" customHeight="1">
      <c r="A216" s="190"/>
      <c r="B216" s="174" t="s">
        <v>290</v>
      </c>
      <c r="C216" s="129" t="s">
        <v>92</v>
      </c>
      <c r="D216" s="129" t="s">
        <v>257</v>
      </c>
      <c r="E216" s="169"/>
      <c r="F216" s="194">
        <f>50000</f>
        <v>50000</v>
      </c>
      <c r="G216" s="194">
        <f>F216</f>
        <v>50000</v>
      </c>
    </row>
    <row r="217" spans="1:7" ht="21.75" customHeight="1">
      <c r="A217" s="190">
        <v>2</v>
      </c>
      <c r="B217" s="128" t="s">
        <v>29</v>
      </c>
      <c r="C217" s="129"/>
      <c r="D217" s="129"/>
      <c r="E217" s="169"/>
      <c r="F217" s="194"/>
      <c r="G217" s="194"/>
    </row>
    <row r="218" spans="1:7" ht="57" customHeight="1">
      <c r="A218" s="190"/>
      <c r="B218" s="174" t="s">
        <v>352</v>
      </c>
      <c r="C218" s="129" t="s">
        <v>99</v>
      </c>
      <c r="D218" s="173" t="s">
        <v>127</v>
      </c>
      <c r="E218" s="169"/>
      <c r="F218" s="194">
        <v>60</v>
      </c>
      <c r="G218" s="194">
        <f>F218</f>
        <v>60</v>
      </c>
    </row>
    <row r="219" spans="1:7" ht="27.75" customHeight="1">
      <c r="A219" s="190">
        <v>3</v>
      </c>
      <c r="B219" s="128" t="s">
        <v>30</v>
      </c>
      <c r="C219" s="129"/>
      <c r="D219" s="129"/>
      <c r="E219" s="169"/>
      <c r="F219" s="194"/>
      <c r="G219" s="194"/>
    </row>
    <row r="220" spans="1:7" ht="51" customHeight="1">
      <c r="A220" s="190"/>
      <c r="B220" s="174" t="s">
        <v>353</v>
      </c>
      <c r="C220" s="129" t="s">
        <v>92</v>
      </c>
      <c r="D220" s="129" t="s">
        <v>154</v>
      </c>
      <c r="E220" s="169"/>
      <c r="F220" s="194">
        <f>F216/F218</f>
        <v>833.33333333333337</v>
      </c>
      <c r="G220" s="194">
        <f>F220</f>
        <v>833.33333333333337</v>
      </c>
    </row>
    <row r="221" spans="1:7" ht="27.75" customHeight="1">
      <c r="A221" s="190">
        <v>4</v>
      </c>
      <c r="B221" s="128" t="s">
        <v>31</v>
      </c>
      <c r="C221" s="129"/>
      <c r="D221" s="129"/>
      <c r="E221" s="169"/>
      <c r="F221" s="194"/>
      <c r="G221" s="194"/>
    </row>
    <row r="222" spans="1:7" ht="60.75" customHeight="1">
      <c r="A222" s="190"/>
      <c r="B222" s="174" t="s">
        <v>291</v>
      </c>
      <c r="C222" s="129" t="s">
        <v>155</v>
      </c>
      <c r="D222" s="129" t="s">
        <v>154</v>
      </c>
      <c r="E222" s="169"/>
      <c r="F222" s="194">
        <v>100</v>
      </c>
      <c r="G222" s="194">
        <f>F222</f>
        <v>100</v>
      </c>
    </row>
    <row r="223" spans="1:7" ht="36.75" customHeight="1">
      <c r="A223" s="190"/>
      <c r="B223" s="197" t="s">
        <v>293</v>
      </c>
      <c r="C223" s="198"/>
      <c r="D223" s="199"/>
      <c r="E223" s="169"/>
      <c r="F223" s="175"/>
      <c r="G223" s="175"/>
    </row>
    <row r="224" spans="1:7" ht="27.75" customHeight="1">
      <c r="A224" s="190">
        <v>1</v>
      </c>
      <c r="B224" s="128" t="s">
        <v>28</v>
      </c>
      <c r="C224" s="129"/>
      <c r="D224" s="129"/>
      <c r="E224" s="169"/>
      <c r="F224" s="175"/>
      <c r="G224" s="175"/>
    </row>
    <row r="225" spans="1:7" ht="71.25" customHeight="1">
      <c r="A225" s="190"/>
      <c r="B225" s="174" t="s">
        <v>292</v>
      </c>
      <c r="C225" s="129" t="s">
        <v>92</v>
      </c>
      <c r="D225" s="129" t="s">
        <v>257</v>
      </c>
      <c r="E225" s="169"/>
      <c r="F225" s="194">
        <f>145000</f>
        <v>145000</v>
      </c>
      <c r="G225" s="194">
        <f>F225</f>
        <v>145000</v>
      </c>
    </row>
    <row r="226" spans="1:7" ht="29.25" customHeight="1">
      <c r="A226" s="190">
        <v>2</v>
      </c>
      <c r="B226" s="128" t="s">
        <v>29</v>
      </c>
      <c r="C226" s="129"/>
      <c r="D226" s="129"/>
      <c r="E226" s="169"/>
      <c r="F226" s="194"/>
      <c r="G226" s="194"/>
    </row>
    <row r="227" spans="1:7" ht="58.5" customHeight="1">
      <c r="A227" s="190"/>
      <c r="B227" s="174" t="s">
        <v>294</v>
      </c>
      <c r="C227" s="129" t="s">
        <v>99</v>
      </c>
      <c r="D227" s="173" t="s">
        <v>127</v>
      </c>
      <c r="E227" s="169"/>
      <c r="F227" s="194">
        <v>125</v>
      </c>
      <c r="G227" s="194">
        <f>F227</f>
        <v>125</v>
      </c>
    </row>
    <row r="228" spans="1:7" ht="24" customHeight="1">
      <c r="A228" s="190">
        <v>3</v>
      </c>
      <c r="B228" s="128" t="s">
        <v>30</v>
      </c>
      <c r="C228" s="129"/>
      <c r="D228" s="129"/>
      <c r="E228" s="169"/>
      <c r="F228" s="194"/>
      <c r="G228" s="194"/>
    </row>
    <row r="229" spans="1:7" ht="41.25" customHeight="1">
      <c r="A229" s="190"/>
      <c r="B229" s="174" t="s">
        <v>295</v>
      </c>
      <c r="C229" s="129" t="s">
        <v>92</v>
      </c>
      <c r="D229" s="129" t="s">
        <v>154</v>
      </c>
      <c r="E229" s="169"/>
      <c r="F229" s="194">
        <f>F225/F227</f>
        <v>1160</v>
      </c>
      <c r="G229" s="194">
        <f>F229</f>
        <v>1160</v>
      </c>
    </row>
    <row r="230" spans="1:7" ht="27.75" customHeight="1">
      <c r="A230" s="190">
        <v>4</v>
      </c>
      <c r="B230" s="128" t="s">
        <v>31</v>
      </c>
      <c r="C230" s="129"/>
      <c r="D230" s="129"/>
      <c r="E230" s="169"/>
      <c r="F230" s="194"/>
      <c r="G230" s="194"/>
    </row>
    <row r="231" spans="1:7" ht="39.75" customHeight="1">
      <c r="A231" s="190"/>
      <c r="B231" s="174" t="s">
        <v>296</v>
      </c>
      <c r="C231" s="129" t="s">
        <v>155</v>
      </c>
      <c r="D231" s="129" t="s">
        <v>154</v>
      </c>
      <c r="E231" s="169"/>
      <c r="F231" s="194">
        <v>100</v>
      </c>
      <c r="G231" s="194">
        <f>F231</f>
        <v>100</v>
      </c>
    </row>
    <row r="232" spans="1:7" ht="39.75" customHeight="1">
      <c r="A232" s="190"/>
      <c r="B232" s="197" t="s">
        <v>297</v>
      </c>
      <c r="C232" s="198"/>
      <c r="D232" s="199"/>
      <c r="E232" s="169"/>
      <c r="F232" s="175"/>
      <c r="G232" s="175"/>
    </row>
    <row r="233" spans="1:7" ht="22.5" customHeight="1">
      <c r="A233" s="190">
        <v>1</v>
      </c>
      <c r="B233" s="128" t="s">
        <v>28</v>
      </c>
      <c r="C233" s="129"/>
      <c r="D233" s="129"/>
      <c r="E233" s="169"/>
      <c r="F233" s="175"/>
      <c r="G233" s="175"/>
    </row>
    <row r="234" spans="1:7" ht="71.25" customHeight="1">
      <c r="A234" s="190"/>
      <c r="B234" s="174" t="s">
        <v>298</v>
      </c>
      <c r="C234" s="129" t="s">
        <v>92</v>
      </c>
      <c r="D234" s="129" t="s">
        <v>257</v>
      </c>
      <c r="E234" s="169"/>
      <c r="F234" s="194">
        <f>190000</f>
        <v>190000</v>
      </c>
      <c r="G234" s="194">
        <f>F234</f>
        <v>190000</v>
      </c>
    </row>
    <row r="235" spans="1:7" ht="21.75" customHeight="1">
      <c r="A235" s="190">
        <v>2</v>
      </c>
      <c r="B235" s="128" t="s">
        <v>29</v>
      </c>
      <c r="C235" s="129"/>
      <c r="D235" s="129"/>
      <c r="E235" s="169"/>
      <c r="F235" s="194"/>
      <c r="G235" s="194"/>
    </row>
    <row r="236" spans="1:7" ht="53.25" customHeight="1">
      <c r="A236" s="190"/>
      <c r="B236" s="174" t="s">
        <v>299</v>
      </c>
      <c r="C236" s="129" t="s">
        <v>99</v>
      </c>
      <c r="D236" s="173" t="s">
        <v>127</v>
      </c>
      <c r="E236" s="169"/>
      <c r="F236" s="194">
        <v>110</v>
      </c>
      <c r="G236" s="194">
        <f>F236</f>
        <v>110</v>
      </c>
    </row>
    <row r="237" spans="1:7" ht="22.5" customHeight="1">
      <c r="A237" s="190">
        <v>3</v>
      </c>
      <c r="B237" s="128" t="s">
        <v>30</v>
      </c>
      <c r="C237" s="129"/>
      <c r="D237" s="129"/>
      <c r="E237" s="169"/>
      <c r="F237" s="194"/>
      <c r="G237" s="194"/>
    </row>
    <row r="238" spans="1:7" ht="39.75" customHeight="1">
      <c r="A238" s="190"/>
      <c r="B238" s="174" t="s">
        <v>300</v>
      </c>
      <c r="C238" s="129" t="s">
        <v>92</v>
      </c>
      <c r="D238" s="129" t="s">
        <v>154</v>
      </c>
      <c r="E238" s="169"/>
      <c r="F238" s="194">
        <f>F234/F236</f>
        <v>1727.2727272727273</v>
      </c>
      <c r="G238" s="194">
        <f>F238</f>
        <v>1727.2727272727273</v>
      </c>
    </row>
    <row r="239" spans="1:7" ht="25.5" customHeight="1">
      <c r="A239" s="190">
        <v>4</v>
      </c>
      <c r="B239" s="128" t="s">
        <v>31</v>
      </c>
      <c r="C239" s="129"/>
      <c r="D239" s="129"/>
      <c r="E239" s="169"/>
      <c r="F239" s="194"/>
      <c r="G239" s="194"/>
    </row>
    <row r="240" spans="1:7" ht="55.5" customHeight="1">
      <c r="A240" s="190"/>
      <c r="B240" s="174" t="s">
        <v>301</v>
      </c>
      <c r="C240" s="129" t="s">
        <v>155</v>
      </c>
      <c r="D240" s="129" t="s">
        <v>154</v>
      </c>
      <c r="E240" s="169"/>
      <c r="F240" s="194">
        <v>100</v>
      </c>
      <c r="G240" s="194">
        <f>F240</f>
        <v>100</v>
      </c>
    </row>
    <row r="241" spans="1:7" ht="39.75" customHeight="1">
      <c r="A241" s="190"/>
      <c r="B241" s="197" t="s">
        <v>306</v>
      </c>
      <c r="C241" s="198"/>
      <c r="D241" s="199"/>
      <c r="E241" s="169"/>
      <c r="F241" s="175"/>
      <c r="G241" s="175"/>
    </row>
    <row r="242" spans="1:7" ht="23.25" customHeight="1">
      <c r="A242" s="190">
        <v>1</v>
      </c>
      <c r="B242" s="128" t="s">
        <v>28</v>
      </c>
      <c r="C242" s="129"/>
      <c r="D242" s="129"/>
      <c r="E242" s="169"/>
      <c r="F242" s="175"/>
      <c r="G242" s="175"/>
    </row>
    <row r="243" spans="1:7" ht="78.75" customHeight="1">
      <c r="A243" s="190"/>
      <c r="B243" s="174" t="s">
        <v>302</v>
      </c>
      <c r="C243" s="129" t="s">
        <v>92</v>
      </c>
      <c r="D243" s="129" t="s">
        <v>257</v>
      </c>
      <c r="E243" s="169"/>
      <c r="F243" s="194">
        <f>120000</f>
        <v>120000</v>
      </c>
      <c r="G243" s="194">
        <f>F243</f>
        <v>120000</v>
      </c>
    </row>
    <row r="244" spans="1:7" ht="22.5" customHeight="1">
      <c r="A244" s="190">
        <v>2</v>
      </c>
      <c r="B244" s="128" t="s">
        <v>29</v>
      </c>
      <c r="C244" s="129"/>
      <c r="D244" s="129"/>
      <c r="E244" s="169"/>
      <c r="F244" s="194"/>
      <c r="G244" s="194"/>
    </row>
    <row r="245" spans="1:7" ht="56.25" customHeight="1">
      <c r="A245" s="190"/>
      <c r="B245" s="174" t="s">
        <v>303</v>
      </c>
      <c r="C245" s="129" t="s">
        <v>99</v>
      </c>
      <c r="D245" s="173" t="s">
        <v>127</v>
      </c>
      <c r="E245" s="169"/>
      <c r="F245" s="194">
        <v>100</v>
      </c>
      <c r="G245" s="194">
        <f>F245</f>
        <v>100</v>
      </c>
    </row>
    <row r="246" spans="1:7" ht="27" customHeight="1">
      <c r="A246" s="190">
        <v>3</v>
      </c>
      <c r="B246" s="128" t="s">
        <v>30</v>
      </c>
      <c r="C246" s="129"/>
      <c r="D246" s="129"/>
      <c r="E246" s="169"/>
      <c r="F246" s="194"/>
      <c r="G246" s="194"/>
    </row>
    <row r="247" spans="1:7" ht="46.5" customHeight="1">
      <c r="A247" s="190"/>
      <c r="B247" s="174" t="s">
        <v>304</v>
      </c>
      <c r="C247" s="129" t="s">
        <v>92</v>
      </c>
      <c r="D247" s="129" t="s">
        <v>154</v>
      </c>
      <c r="E247" s="169"/>
      <c r="F247" s="194">
        <f>F243/F245</f>
        <v>1200</v>
      </c>
      <c r="G247" s="194">
        <f>F247</f>
        <v>1200</v>
      </c>
    </row>
    <row r="248" spans="1:7" ht="27" customHeight="1">
      <c r="A248" s="190">
        <v>4</v>
      </c>
      <c r="B248" s="128" t="s">
        <v>31</v>
      </c>
      <c r="C248" s="129"/>
      <c r="D248" s="129"/>
      <c r="E248" s="169"/>
      <c r="F248" s="194"/>
      <c r="G248" s="194"/>
    </row>
    <row r="249" spans="1:7" ht="57" customHeight="1">
      <c r="A249" s="190"/>
      <c r="B249" s="174" t="s">
        <v>305</v>
      </c>
      <c r="C249" s="129" t="s">
        <v>155</v>
      </c>
      <c r="D249" s="129" t="s">
        <v>154</v>
      </c>
      <c r="E249" s="169"/>
      <c r="F249" s="194">
        <v>100</v>
      </c>
      <c r="G249" s="194">
        <f>F249</f>
        <v>100</v>
      </c>
    </row>
    <row r="250" spans="1:7" ht="37.5" customHeight="1">
      <c r="A250" s="190"/>
      <c r="B250" s="197" t="s">
        <v>307</v>
      </c>
      <c r="C250" s="198"/>
      <c r="D250" s="199"/>
      <c r="E250" s="169"/>
      <c r="F250" s="175"/>
      <c r="G250" s="175"/>
    </row>
    <row r="251" spans="1:7" ht="25.5" customHeight="1">
      <c r="A251" s="190">
        <v>1</v>
      </c>
      <c r="B251" s="128" t="s">
        <v>28</v>
      </c>
      <c r="C251" s="129"/>
      <c r="D251" s="129"/>
      <c r="E251" s="169"/>
      <c r="F251" s="175"/>
      <c r="G251" s="175"/>
    </row>
    <row r="252" spans="1:7" ht="81.75" customHeight="1">
      <c r="A252" s="190"/>
      <c r="B252" s="174" t="s">
        <v>308</v>
      </c>
      <c r="C252" s="129" t="s">
        <v>92</v>
      </c>
      <c r="D252" s="129" t="s">
        <v>257</v>
      </c>
      <c r="E252" s="169"/>
      <c r="F252" s="194">
        <f>40000</f>
        <v>40000</v>
      </c>
      <c r="G252" s="194">
        <f>F252</f>
        <v>40000</v>
      </c>
    </row>
    <row r="253" spans="1:7" ht="22.5" customHeight="1">
      <c r="A253" s="190">
        <v>2</v>
      </c>
      <c r="B253" s="128" t="s">
        <v>29</v>
      </c>
      <c r="C253" s="129"/>
      <c r="D253" s="129"/>
      <c r="E253" s="169"/>
      <c r="F253" s="194"/>
      <c r="G253" s="194"/>
    </row>
    <row r="254" spans="1:7" ht="55.5" customHeight="1">
      <c r="A254" s="190"/>
      <c r="B254" s="174" t="s">
        <v>309</v>
      </c>
      <c r="C254" s="129" t="s">
        <v>99</v>
      </c>
      <c r="D254" s="173" t="s">
        <v>127</v>
      </c>
      <c r="E254" s="169"/>
      <c r="F254" s="194">
        <v>30</v>
      </c>
      <c r="G254" s="194">
        <f>F254</f>
        <v>30</v>
      </c>
    </row>
    <row r="255" spans="1:7" ht="24.75" customHeight="1">
      <c r="A255" s="190">
        <v>3</v>
      </c>
      <c r="B255" s="128" t="s">
        <v>30</v>
      </c>
      <c r="C255" s="129"/>
      <c r="D255" s="129"/>
      <c r="E255" s="169"/>
      <c r="F255" s="194"/>
      <c r="G255" s="194"/>
    </row>
    <row r="256" spans="1:7" ht="54.75" customHeight="1">
      <c r="A256" s="190"/>
      <c r="B256" s="174" t="s">
        <v>310</v>
      </c>
      <c r="C256" s="129" t="s">
        <v>92</v>
      </c>
      <c r="D256" s="129" t="s">
        <v>154</v>
      </c>
      <c r="E256" s="169"/>
      <c r="F256" s="194">
        <f>F252/F254</f>
        <v>1333.3333333333333</v>
      </c>
      <c r="G256" s="194">
        <f>F256</f>
        <v>1333.3333333333333</v>
      </c>
    </row>
    <row r="257" spans="1:7" ht="24.75" customHeight="1">
      <c r="A257" s="190">
        <v>4</v>
      </c>
      <c r="B257" s="128" t="s">
        <v>31</v>
      </c>
      <c r="C257" s="129"/>
      <c r="D257" s="129"/>
      <c r="E257" s="169"/>
      <c r="F257" s="194"/>
      <c r="G257" s="194"/>
    </row>
    <row r="258" spans="1:7" ht="52.5" customHeight="1">
      <c r="A258" s="190"/>
      <c r="B258" s="174" t="s">
        <v>311</v>
      </c>
      <c r="C258" s="129" t="s">
        <v>155</v>
      </c>
      <c r="D258" s="129" t="s">
        <v>154</v>
      </c>
      <c r="E258" s="169"/>
      <c r="F258" s="194">
        <v>100</v>
      </c>
      <c r="G258" s="194">
        <f>F258</f>
        <v>100</v>
      </c>
    </row>
    <row r="259" spans="1:7" ht="37.5" customHeight="1">
      <c r="A259" s="190"/>
      <c r="B259" s="197" t="s">
        <v>323</v>
      </c>
      <c r="C259" s="198"/>
      <c r="D259" s="199"/>
      <c r="E259" s="169"/>
      <c r="F259" s="175"/>
      <c r="G259" s="175"/>
    </row>
    <row r="260" spans="1:7" ht="27" customHeight="1">
      <c r="A260" s="190">
        <v>1</v>
      </c>
      <c r="B260" s="128" t="s">
        <v>28</v>
      </c>
      <c r="C260" s="129"/>
      <c r="D260" s="129"/>
      <c r="E260" s="169"/>
      <c r="F260" s="175"/>
      <c r="G260" s="175"/>
    </row>
    <row r="261" spans="1:7" ht="78.75" customHeight="1">
      <c r="A261" s="190"/>
      <c r="B261" s="174" t="s">
        <v>312</v>
      </c>
      <c r="C261" s="129" t="s">
        <v>92</v>
      </c>
      <c r="D261" s="129" t="s">
        <v>257</v>
      </c>
      <c r="E261" s="169"/>
      <c r="F261" s="194">
        <f>15000</f>
        <v>15000</v>
      </c>
      <c r="G261" s="194">
        <f>F261</f>
        <v>15000</v>
      </c>
    </row>
    <row r="262" spans="1:7" ht="25.5" customHeight="1">
      <c r="A262" s="190">
        <v>2</v>
      </c>
      <c r="B262" s="128" t="s">
        <v>29</v>
      </c>
      <c r="C262" s="129"/>
      <c r="D262" s="129"/>
      <c r="E262" s="169"/>
      <c r="F262" s="194"/>
      <c r="G262" s="194"/>
    </row>
    <row r="263" spans="1:7" ht="57" customHeight="1">
      <c r="A263" s="190"/>
      <c r="B263" s="174" t="s">
        <v>354</v>
      </c>
      <c r="C263" s="129" t="s">
        <v>99</v>
      </c>
      <c r="D263" s="173" t="s">
        <v>127</v>
      </c>
      <c r="E263" s="169"/>
      <c r="F263" s="194">
        <v>10</v>
      </c>
      <c r="G263" s="194">
        <f>F263</f>
        <v>10</v>
      </c>
    </row>
    <row r="264" spans="1:7" ht="23.25" customHeight="1">
      <c r="A264" s="190">
        <v>3</v>
      </c>
      <c r="B264" s="128" t="s">
        <v>30</v>
      </c>
      <c r="C264" s="129"/>
      <c r="D264" s="129"/>
      <c r="E264" s="169"/>
      <c r="F264" s="194"/>
      <c r="G264" s="194"/>
    </row>
    <row r="265" spans="1:7" ht="51" customHeight="1">
      <c r="A265" s="190"/>
      <c r="B265" s="174" t="s">
        <v>355</v>
      </c>
      <c r="C265" s="129" t="s">
        <v>92</v>
      </c>
      <c r="D265" s="129" t="s">
        <v>154</v>
      </c>
      <c r="E265" s="169"/>
      <c r="F265" s="194">
        <f>F261/F263</f>
        <v>1500</v>
      </c>
      <c r="G265" s="194">
        <f>F265</f>
        <v>1500</v>
      </c>
    </row>
    <row r="266" spans="1:7" ht="25.5" customHeight="1">
      <c r="A266" s="190">
        <v>4</v>
      </c>
      <c r="B266" s="128" t="s">
        <v>31</v>
      </c>
      <c r="C266" s="129"/>
      <c r="D266" s="129"/>
      <c r="E266" s="169"/>
      <c r="F266" s="194"/>
      <c r="G266" s="194"/>
    </row>
    <row r="267" spans="1:7" ht="57" customHeight="1">
      <c r="A267" s="190"/>
      <c r="B267" s="174" t="s">
        <v>313</v>
      </c>
      <c r="C267" s="129" t="s">
        <v>155</v>
      </c>
      <c r="D267" s="129" t="s">
        <v>154</v>
      </c>
      <c r="E267" s="169"/>
      <c r="F267" s="194">
        <v>100</v>
      </c>
      <c r="G267" s="194">
        <f>F267</f>
        <v>100</v>
      </c>
    </row>
    <row r="268" spans="1:7" ht="40.5" customHeight="1">
      <c r="A268" s="190"/>
      <c r="B268" s="197" t="s">
        <v>314</v>
      </c>
      <c r="C268" s="198"/>
      <c r="D268" s="199"/>
      <c r="E268" s="169"/>
      <c r="F268" s="175"/>
      <c r="G268" s="175"/>
    </row>
    <row r="269" spans="1:7" ht="25.5" customHeight="1">
      <c r="A269" s="190">
        <v>1</v>
      </c>
      <c r="B269" s="128" t="s">
        <v>28</v>
      </c>
      <c r="C269" s="129"/>
      <c r="D269" s="129"/>
      <c r="E269" s="169"/>
      <c r="F269" s="175"/>
      <c r="G269" s="175"/>
    </row>
    <row r="270" spans="1:7" ht="83.25" customHeight="1">
      <c r="A270" s="190"/>
      <c r="B270" s="174" t="s">
        <v>315</v>
      </c>
      <c r="C270" s="129" t="s">
        <v>92</v>
      </c>
      <c r="D270" s="129" t="s">
        <v>257</v>
      </c>
      <c r="E270" s="169"/>
      <c r="F270" s="194">
        <f>30000</f>
        <v>30000</v>
      </c>
      <c r="G270" s="194">
        <f>F270</f>
        <v>30000</v>
      </c>
    </row>
    <row r="271" spans="1:7" ht="25.5" customHeight="1">
      <c r="A271" s="190">
        <v>2</v>
      </c>
      <c r="B271" s="128" t="s">
        <v>29</v>
      </c>
      <c r="C271" s="129"/>
      <c r="D271" s="129"/>
      <c r="E271" s="169"/>
      <c r="F271" s="194"/>
      <c r="G271" s="194"/>
    </row>
    <row r="272" spans="1:7" ht="57.75" customHeight="1">
      <c r="A272" s="190"/>
      <c r="B272" s="174" t="s">
        <v>316</v>
      </c>
      <c r="C272" s="129" t="s">
        <v>99</v>
      </c>
      <c r="D272" s="173" t="s">
        <v>127</v>
      </c>
      <c r="E272" s="169"/>
      <c r="F272" s="194">
        <v>25</v>
      </c>
      <c r="G272" s="194">
        <f>F272</f>
        <v>25</v>
      </c>
    </row>
    <row r="273" spans="1:7" ht="25.5" customHeight="1">
      <c r="A273" s="190">
        <v>3</v>
      </c>
      <c r="B273" s="128" t="s">
        <v>30</v>
      </c>
      <c r="C273" s="129"/>
      <c r="D273" s="129"/>
      <c r="E273" s="169"/>
      <c r="F273" s="194"/>
      <c r="G273" s="194"/>
    </row>
    <row r="274" spans="1:7" ht="57.75" customHeight="1">
      <c r="A274" s="190"/>
      <c r="B274" s="174" t="s">
        <v>317</v>
      </c>
      <c r="C274" s="129" t="s">
        <v>92</v>
      </c>
      <c r="D274" s="129" t="s">
        <v>154</v>
      </c>
      <c r="E274" s="169"/>
      <c r="F274" s="194">
        <f>F270/F272</f>
        <v>1200</v>
      </c>
      <c r="G274" s="194">
        <f>F274</f>
        <v>1200</v>
      </c>
    </row>
    <row r="275" spans="1:7" ht="25.5" customHeight="1">
      <c r="A275" s="190">
        <v>4</v>
      </c>
      <c r="B275" s="128" t="s">
        <v>31</v>
      </c>
      <c r="C275" s="129"/>
      <c r="D275" s="129"/>
      <c r="E275" s="169"/>
      <c r="F275" s="194"/>
      <c r="G275" s="194"/>
    </row>
    <row r="276" spans="1:7" ht="56.25" customHeight="1">
      <c r="A276" s="190"/>
      <c r="B276" s="174" t="s">
        <v>318</v>
      </c>
      <c r="C276" s="129" t="s">
        <v>155</v>
      </c>
      <c r="D276" s="129" t="s">
        <v>154</v>
      </c>
      <c r="E276" s="169"/>
      <c r="F276" s="194">
        <v>100</v>
      </c>
      <c r="G276" s="194">
        <f>F276</f>
        <v>100</v>
      </c>
    </row>
    <row r="277" spans="1:7" ht="45.75" customHeight="1">
      <c r="A277" s="190"/>
      <c r="B277" s="197" t="s">
        <v>319</v>
      </c>
      <c r="C277" s="198"/>
      <c r="D277" s="199"/>
      <c r="E277" s="169"/>
      <c r="F277" s="175"/>
      <c r="G277" s="175"/>
    </row>
    <row r="278" spans="1:7" ht="21.75" customHeight="1">
      <c r="A278" s="190">
        <v>1</v>
      </c>
      <c r="B278" s="128" t="s">
        <v>28</v>
      </c>
      <c r="C278" s="129"/>
      <c r="D278" s="129"/>
      <c r="E278" s="169"/>
      <c r="F278" s="175"/>
      <c r="G278" s="175"/>
    </row>
    <row r="279" spans="1:7" ht="73.5" customHeight="1">
      <c r="A279" s="190"/>
      <c r="B279" s="174" t="s">
        <v>320</v>
      </c>
      <c r="C279" s="129" t="s">
        <v>92</v>
      </c>
      <c r="D279" s="129" t="s">
        <v>257</v>
      </c>
      <c r="E279" s="169"/>
      <c r="F279" s="194">
        <f>170000</f>
        <v>170000</v>
      </c>
      <c r="G279" s="194">
        <f>F279</f>
        <v>170000</v>
      </c>
    </row>
    <row r="280" spans="1:7" ht="25.5" customHeight="1">
      <c r="A280" s="190">
        <v>2</v>
      </c>
      <c r="B280" s="128" t="s">
        <v>29</v>
      </c>
      <c r="C280" s="129"/>
      <c r="D280" s="129"/>
      <c r="E280" s="169"/>
      <c r="F280" s="194"/>
      <c r="G280" s="194"/>
    </row>
    <row r="281" spans="1:7" ht="44.25" customHeight="1">
      <c r="A281" s="190"/>
      <c r="B281" s="174" t="s">
        <v>356</v>
      </c>
      <c r="C281" s="129" t="s">
        <v>99</v>
      </c>
      <c r="D281" s="173" t="s">
        <v>127</v>
      </c>
      <c r="E281" s="169"/>
      <c r="F281" s="194">
        <v>230</v>
      </c>
      <c r="G281" s="194">
        <f>F281</f>
        <v>230</v>
      </c>
    </row>
    <row r="282" spans="1:7" ht="25.5" customHeight="1">
      <c r="A282" s="190">
        <v>3</v>
      </c>
      <c r="B282" s="128" t="s">
        <v>30</v>
      </c>
      <c r="C282" s="129"/>
      <c r="D282" s="129"/>
      <c r="E282" s="169"/>
      <c r="F282" s="194"/>
      <c r="G282" s="194"/>
    </row>
    <row r="283" spans="1:7" ht="45" customHeight="1">
      <c r="A283" s="190"/>
      <c r="B283" s="174" t="s">
        <v>357</v>
      </c>
      <c r="C283" s="129" t="s">
        <v>92</v>
      </c>
      <c r="D283" s="129" t="s">
        <v>154</v>
      </c>
      <c r="E283" s="169"/>
      <c r="F283" s="194">
        <f>F279/F281</f>
        <v>739.13043478260875</v>
      </c>
      <c r="G283" s="194">
        <f>F283</f>
        <v>739.13043478260875</v>
      </c>
    </row>
    <row r="284" spans="1:7" ht="25.5" customHeight="1">
      <c r="A284" s="190">
        <v>4</v>
      </c>
      <c r="B284" s="128" t="s">
        <v>31</v>
      </c>
      <c r="C284" s="129"/>
      <c r="D284" s="129"/>
      <c r="E284" s="169"/>
      <c r="F284" s="194"/>
      <c r="G284" s="194"/>
    </row>
    <row r="285" spans="1:7" ht="40.5" customHeight="1">
      <c r="A285" s="190"/>
      <c r="B285" s="174" t="s">
        <v>321</v>
      </c>
      <c r="C285" s="129" t="s">
        <v>155</v>
      </c>
      <c r="D285" s="129" t="s">
        <v>154</v>
      </c>
      <c r="E285" s="169"/>
      <c r="F285" s="194">
        <v>100</v>
      </c>
      <c r="G285" s="194">
        <f>F285</f>
        <v>100</v>
      </c>
    </row>
    <row r="286" spans="1:7" ht="40.5" customHeight="1">
      <c r="A286" s="190"/>
      <c r="B286" s="197" t="s">
        <v>322</v>
      </c>
      <c r="C286" s="198"/>
      <c r="D286" s="199"/>
      <c r="E286" s="169"/>
      <c r="F286" s="175"/>
      <c r="G286" s="175"/>
    </row>
    <row r="287" spans="1:7" ht="23.25" customHeight="1">
      <c r="A287" s="190">
        <v>1</v>
      </c>
      <c r="B287" s="128" t="s">
        <v>28</v>
      </c>
      <c r="C287" s="129"/>
      <c r="D287" s="129"/>
      <c r="E287" s="169"/>
      <c r="F287" s="175"/>
      <c r="G287" s="175"/>
    </row>
    <row r="288" spans="1:7" ht="89.25" customHeight="1">
      <c r="A288" s="190"/>
      <c r="B288" s="174" t="s">
        <v>324</v>
      </c>
      <c r="C288" s="129" t="s">
        <v>92</v>
      </c>
      <c r="D288" s="129" t="s">
        <v>257</v>
      </c>
      <c r="E288" s="169"/>
      <c r="F288" s="194">
        <f>100000</f>
        <v>100000</v>
      </c>
      <c r="G288" s="194">
        <f>F288</f>
        <v>100000</v>
      </c>
    </row>
    <row r="289" spans="1:7" ht="27" customHeight="1">
      <c r="A289" s="190">
        <v>2</v>
      </c>
      <c r="B289" s="128" t="s">
        <v>29</v>
      </c>
      <c r="C289" s="129"/>
      <c r="D289" s="129"/>
      <c r="E289" s="169"/>
      <c r="F289" s="194"/>
      <c r="G289" s="194"/>
    </row>
    <row r="290" spans="1:7" ht="60" customHeight="1">
      <c r="A290" s="190"/>
      <c r="B290" s="174" t="s">
        <v>325</v>
      </c>
      <c r="C290" s="129" t="s">
        <v>99</v>
      </c>
      <c r="D290" s="173" t="s">
        <v>127</v>
      </c>
      <c r="E290" s="169"/>
      <c r="F290" s="194">
        <v>60</v>
      </c>
      <c r="G290" s="194">
        <f>F290</f>
        <v>60</v>
      </c>
    </row>
    <row r="291" spans="1:7" ht="27.75" customHeight="1">
      <c r="A291" s="190">
        <v>3</v>
      </c>
      <c r="B291" s="128" t="s">
        <v>30</v>
      </c>
      <c r="C291" s="129"/>
      <c r="D291" s="129"/>
      <c r="E291" s="169"/>
      <c r="F291" s="194"/>
      <c r="G291" s="194"/>
    </row>
    <row r="292" spans="1:7" ht="48.75" customHeight="1">
      <c r="A292" s="190"/>
      <c r="B292" s="174" t="s">
        <v>326</v>
      </c>
      <c r="C292" s="129" t="s">
        <v>92</v>
      </c>
      <c r="D292" s="129" t="s">
        <v>154</v>
      </c>
      <c r="E292" s="169"/>
      <c r="F292" s="194">
        <f>F288/F290</f>
        <v>1666.6666666666667</v>
      </c>
      <c r="G292" s="194">
        <f>F292</f>
        <v>1666.6666666666667</v>
      </c>
    </row>
    <row r="293" spans="1:7" ht="26.25" customHeight="1">
      <c r="A293" s="190">
        <v>4</v>
      </c>
      <c r="B293" s="128" t="s">
        <v>31</v>
      </c>
      <c r="C293" s="129"/>
      <c r="D293" s="129"/>
      <c r="E293" s="169"/>
      <c r="F293" s="194"/>
      <c r="G293" s="194"/>
    </row>
    <row r="294" spans="1:7" ht="59.25" customHeight="1">
      <c r="A294" s="190"/>
      <c r="B294" s="174" t="s">
        <v>327</v>
      </c>
      <c r="C294" s="129" t="s">
        <v>155</v>
      </c>
      <c r="D294" s="129" t="s">
        <v>154</v>
      </c>
      <c r="E294" s="169"/>
      <c r="F294" s="194">
        <v>100</v>
      </c>
      <c r="G294" s="194">
        <f>F294</f>
        <v>100</v>
      </c>
    </row>
    <row r="295" spans="1:7" ht="40.5" customHeight="1">
      <c r="A295" s="190"/>
      <c r="B295" s="197" t="s">
        <v>328</v>
      </c>
      <c r="C295" s="198"/>
      <c r="D295" s="199"/>
      <c r="E295" s="169"/>
      <c r="F295" s="175"/>
      <c r="G295" s="175"/>
    </row>
    <row r="296" spans="1:7" ht="28.5" customHeight="1">
      <c r="A296" s="190">
        <v>1</v>
      </c>
      <c r="B296" s="128" t="s">
        <v>28</v>
      </c>
      <c r="C296" s="129"/>
      <c r="D296" s="129"/>
      <c r="E296" s="169"/>
      <c r="F296" s="175"/>
      <c r="G296" s="175"/>
    </row>
    <row r="297" spans="1:7" ht="81.75" customHeight="1">
      <c r="A297" s="190"/>
      <c r="B297" s="174" t="s">
        <v>329</v>
      </c>
      <c r="C297" s="129" t="s">
        <v>92</v>
      </c>
      <c r="D297" s="129" t="s">
        <v>257</v>
      </c>
      <c r="E297" s="169"/>
      <c r="F297" s="194">
        <f>110000</f>
        <v>110000</v>
      </c>
      <c r="G297" s="194">
        <f>F297</f>
        <v>110000</v>
      </c>
    </row>
    <row r="298" spans="1:7" ht="28.5" customHeight="1">
      <c r="A298" s="190">
        <v>2</v>
      </c>
      <c r="B298" s="128" t="s">
        <v>29</v>
      </c>
      <c r="C298" s="129"/>
      <c r="D298" s="129"/>
      <c r="E298" s="169"/>
      <c r="F298" s="194"/>
      <c r="G298" s="194"/>
    </row>
    <row r="299" spans="1:7" ht="60" customHeight="1">
      <c r="A299" s="190"/>
      <c r="B299" s="174" t="s">
        <v>330</v>
      </c>
      <c r="C299" s="129" t="s">
        <v>99</v>
      </c>
      <c r="D299" s="173" t="s">
        <v>127</v>
      </c>
      <c r="E299" s="169"/>
      <c r="F299" s="194">
        <v>90</v>
      </c>
      <c r="G299" s="194">
        <f>F299</f>
        <v>90</v>
      </c>
    </row>
    <row r="300" spans="1:7" ht="27" customHeight="1">
      <c r="A300" s="190">
        <v>3</v>
      </c>
      <c r="B300" s="128" t="s">
        <v>30</v>
      </c>
      <c r="C300" s="129"/>
      <c r="D300" s="129"/>
      <c r="E300" s="169"/>
      <c r="F300" s="194"/>
      <c r="G300" s="194"/>
    </row>
    <row r="301" spans="1:7" ht="51" customHeight="1">
      <c r="A301" s="190"/>
      <c r="B301" s="174" t="s">
        <v>331</v>
      </c>
      <c r="C301" s="129" t="s">
        <v>92</v>
      </c>
      <c r="D301" s="129" t="s">
        <v>154</v>
      </c>
      <c r="E301" s="169"/>
      <c r="F301" s="194">
        <f>F297/F299</f>
        <v>1222.2222222222222</v>
      </c>
      <c r="G301" s="194">
        <f>F301</f>
        <v>1222.2222222222222</v>
      </c>
    </row>
    <row r="302" spans="1:7" ht="30" customHeight="1">
      <c r="A302" s="190">
        <v>4</v>
      </c>
      <c r="B302" s="128" t="s">
        <v>31</v>
      </c>
      <c r="C302" s="129"/>
      <c r="D302" s="129"/>
      <c r="E302" s="169"/>
      <c r="F302" s="194"/>
      <c r="G302" s="194"/>
    </row>
    <row r="303" spans="1:7" ht="55.5" customHeight="1">
      <c r="A303" s="190"/>
      <c r="B303" s="174" t="s">
        <v>332</v>
      </c>
      <c r="C303" s="129" t="s">
        <v>155</v>
      </c>
      <c r="D303" s="129" t="s">
        <v>154</v>
      </c>
      <c r="E303" s="169"/>
      <c r="F303" s="194">
        <v>100</v>
      </c>
      <c r="G303" s="194">
        <f>F303</f>
        <v>100</v>
      </c>
    </row>
    <row r="304" spans="1:7" ht="40.5" customHeight="1">
      <c r="A304" s="190"/>
      <c r="B304" s="197" t="s">
        <v>395</v>
      </c>
      <c r="C304" s="198"/>
      <c r="D304" s="199"/>
      <c r="E304" s="169"/>
      <c r="F304" s="175"/>
      <c r="G304" s="175"/>
    </row>
    <row r="305" spans="1:7" ht="21.75" customHeight="1">
      <c r="A305" s="190">
        <v>1</v>
      </c>
      <c r="B305" s="128" t="s">
        <v>28</v>
      </c>
      <c r="C305" s="129"/>
      <c r="D305" s="129"/>
      <c r="E305" s="169"/>
      <c r="F305" s="175"/>
      <c r="G305" s="175"/>
    </row>
    <row r="306" spans="1:7" ht="82.5" customHeight="1">
      <c r="A306" s="190"/>
      <c r="B306" s="174" t="s">
        <v>333</v>
      </c>
      <c r="C306" s="129" t="s">
        <v>92</v>
      </c>
      <c r="D306" s="129" t="s">
        <v>257</v>
      </c>
      <c r="E306" s="169"/>
      <c r="F306" s="194">
        <f>70000</f>
        <v>70000</v>
      </c>
      <c r="G306" s="194">
        <f>F306</f>
        <v>70000</v>
      </c>
    </row>
    <row r="307" spans="1:7" ht="26.25" customHeight="1">
      <c r="A307" s="190">
        <v>2</v>
      </c>
      <c r="B307" s="128" t="s">
        <v>29</v>
      </c>
      <c r="C307" s="129"/>
      <c r="D307" s="129"/>
      <c r="E307" s="169"/>
      <c r="F307" s="194"/>
      <c r="G307" s="194"/>
    </row>
    <row r="308" spans="1:7" ht="53.25" customHeight="1">
      <c r="A308" s="190"/>
      <c r="B308" s="174" t="s">
        <v>334</v>
      </c>
      <c r="C308" s="129" t="s">
        <v>99</v>
      </c>
      <c r="D308" s="173" t="s">
        <v>127</v>
      </c>
      <c r="E308" s="169"/>
      <c r="F308" s="194">
        <v>60</v>
      </c>
      <c r="G308" s="194">
        <f>F308</f>
        <v>60</v>
      </c>
    </row>
    <row r="309" spans="1:7" ht="25.5" customHeight="1">
      <c r="A309" s="190">
        <v>3</v>
      </c>
      <c r="B309" s="128" t="s">
        <v>30</v>
      </c>
      <c r="C309" s="129"/>
      <c r="D309" s="129"/>
      <c r="E309" s="169"/>
      <c r="F309" s="194"/>
      <c r="G309" s="194"/>
    </row>
    <row r="310" spans="1:7" ht="51" customHeight="1">
      <c r="A310" s="190"/>
      <c r="B310" s="174" t="s">
        <v>335</v>
      </c>
      <c r="C310" s="129" t="s">
        <v>92</v>
      </c>
      <c r="D310" s="129" t="s">
        <v>154</v>
      </c>
      <c r="E310" s="169"/>
      <c r="F310" s="194">
        <f>F306/F308</f>
        <v>1166.6666666666667</v>
      </c>
      <c r="G310" s="194">
        <f>F310</f>
        <v>1166.6666666666667</v>
      </c>
    </row>
    <row r="311" spans="1:7" ht="25.5" customHeight="1">
      <c r="A311" s="190">
        <v>4</v>
      </c>
      <c r="B311" s="128" t="s">
        <v>31</v>
      </c>
      <c r="C311" s="129"/>
      <c r="D311" s="129"/>
      <c r="E311" s="169"/>
      <c r="F311" s="194"/>
      <c r="G311" s="194"/>
    </row>
    <row r="312" spans="1:7" ht="54" customHeight="1">
      <c r="A312" s="190"/>
      <c r="B312" s="174" t="s">
        <v>336</v>
      </c>
      <c r="C312" s="129" t="s">
        <v>155</v>
      </c>
      <c r="D312" s="129" t="s">
        <v>154</v>
      </c>
      <c r="E312" s="169"/>
      <c r="F312" s="194">
        <v>100</v>
      </c>
      <c r="G312" s="194">
        <f>F312</f>
        <v>100</v>
      </c>
    </row>
    <row r="313" spans="1:7" ht="32.25" customHeight="1">
      <c r="A313" s="190"/>
      <c r="B313" s="197" t="s">
        <v>345</v>
      </c>
      <c r="C313" s="198"/>
      <c r="D313" s="199"/>
      <c r="E313" s="169"/>
      <c r="F313" s="175"/>
      <c r="G313" s="175"/>
    </row>
    <row r="314" spans="1:7" ht="24" customHeight="1">
      <c r="A314" s="190">
        <v>1</v>
      </c>
      <c r="B314" s="128" t="s">
        <v>28</v>
      </c>
      <c r="C314" s="129"/>
      <c r="D314" s="129"/>
      <c r="E314" s="169"/>
      <c r="F314" s="175"/>
      <c r="G314" s="175"/>
    </row>
    <row r="315" spans="1:7" ht="86.25" customHeight="1">
      <c r="A315" s="190"/>
      <c r="B315" s="174" t="s">
        <v>337</v>
      </c>
      <c r="C315" s="129" t="s">
        <v>92</v>
      </c>
      <c r="D315" s="129" t="s">
        <v>257</v>
      </c>
      <c r="E315" s="169"/>
      <c r="F315" s="194">
        <f>110000</f>
        <v>110000</v>
      </c>
      <c r="G315" s="194">
        <f>F315</f>
        <v>110000</v>
      </c>
    </row>
    <row r="316" spans="1:7" ht="24.75" customHeight="1">
      <c r="A316" s="190">
        <v>2</v>
      </c>
      <c r="B316" s="128" t="s">
        <v>29</v>
      </c>
      <c r="C316" s="129"/>
      <c r="D316" s="129"/>
      <c r="E316" s="169"/>
      <c r="F316" s="194"/>
      <c r="G316" s="194"/>
    </row>
    <row r="317" spans="1:7" ht="54.75" customHeight="1">
      <c r="A317" s="190"/>
      <c r="B317" s="174" t="s">
        <v>338</v>
      </c>
      <c r="C317" s="129" t="s">
        <v>99</v>
      </c>
      <c r="D317" s="173" t="s">
        <v>127</v>
      </c>
      <c r="E317" s="169"/>
      <c r="F317" s="194">
        <v>70</v>
      </c>
      <c r="G317" s="194">
        <f>F317</f>
        <v>70</v>
      </c>
    </row>
    <row r="318" spans="1:7" ht="25.5" customHeight="1">
      <c r="A318" s="190">
        <v>3</v>
      </c>
      <c r="B318" s="128" t="s">
        <v>30</v>
      </c>
      <c r="C318" s="129"/>
      <c r="D318" s="129"/>
      <c r="E318" s="169"/>
      <c r="F318" s="194"/>
      <c r="G318" s="194"/>
    </row>
    <row r="319" spans="1:7" ht="57.75" customHeight="1">
      <c r="A319" s="190"/>
      <c r="B319" s="174" t="s">
        <v>339</v>
      </c>
      <c r="C319" s="129" t="s">
        <v>92</v>
      </c>
      <c r="D319" s="129" t="s">
        <v>154</v>
      </c>
      <c r="E319" s="169"/>
      <c r="F319" s="194">
        <f>F315/F317</f>
        <v>1571.4285714285713</v>
      </c>
      <c r="G319" s="194">
        <f>F319</f>
        <v>1571.4285714285713</v>
      </c>
    </row>
    <row r="320" spans="1:7" ht="24" customHeight="1">
      <c r="A320" s="190">
        <v>4</v>
      </c>
      <c r="B320" s="128" t="s">
        <v>31</v>
      </c>
      <c r="C320" s="129"/>
      <c r="D320" s="129"/>
      <c r="E320" s="169"/>
      <c r="F320" s="194"/>
      <c r="G320" s="194"/>
    </row>
    <row r="321" spans="1:7" ht="52.5" customHeight="1">
      <c r="A321" s="190"/>
      <c r="B321" s="174" t="s">
        <v>340</v>
      </c>
      <c r="C321" s="129" t="s">
        <v>155</v>
      </c>
      <c r="D321" s="129" t="s">
        <v>154</v>
      </c>
      <c r="E321" s="169"/>
      <c r="F321" s="194">
        <v>100</v>
      </c>
      <c r="G321" s="194">
        <f>F321</f>
        <v>100</v>
      </c>
    </row>
    <row r="322" spans="1:7" ht="34.5" customHeight="1">
      <c r="A322" s="190"/>
      <c r="B322" s="197" t="s">
        <v>398</v>
      </c>
      <c r="C322" s="198"/>
      <c r="D322" s="199"/>
      <c r="E322" s="169"/>
      <c r="F322" s="175"/>
      <c r="G322" s="175"/>
    </row>
    <row r="323" spans="1:7" ht="27" customHeight="1">
      <c r="A323" s="190">
        <v>1</v>
      </c>
      <c r="B323" s="128" t="s">
        <v>28</v>
      </c>
      <c r="C323" s="129"/>
      <c r="D323" s="129"/>
      <c r="E323" s="169"/>
      <c r="F323" s="175"/>
      <c r="G323" s="175"/>
    </row>
    <row r="324" spans="1:7" ht="78.75" customHeight="1">
      <c r="A324" s="190"/>
      <c r="B324" s="174" t="s">
        <v>341</v>
      </c>
      <c r="C324" s="129" t="s">
        <v>92</v>
      </c>
      <c r="D324" s="129" t="s">
        <v>257</v>
      </c>
      <c r="E324" s="169"/>
      <c r="F324" s="194">
        <f>180000</f>
        <v>180000</v>
      </c>
      <c r="G324" s="194">
        <f>F324</f>
        <v>180000</v>
      </c>
    </row>
    <row r="325" spans="1:7" ht="24.75" customHeight="1">
      <c r="A325" s="190">
        <v>2</v>
      </c>
      <c r="B325" s="128" t="s">
        <v>29</v>
      </c>
      <c r="C325" s="129"/>
      <c r="D325" s="129"/>
      <c r="E325" s="169"/>
      <c r="F325" s="194"/>
      <c r="G325" s="194"/>
    </row>
    <row r="326" spans="1:7" ht="55.5" customHeight="1">
      <c r="A326" s="190"/>
      <c r="B326" s="174" t="s">
        <v>342</v>
      </c>
      <c r="C326" s="129" t="s">
        <v>99</v>
      </c>
      <c r="D326" s="173" t="s">
        <v>127</v>
      </c>
      <c r="E326" s="169"/>
      <c r="F326" s="194">
        <v>70</v>
      </c>
      <c r="G326" s="194">
        <f>F326</f>
        <v>70</v>
      </c>
    </row>
    <row r="327" spans="1:7" ht="27.75" customHeight="1">
      <c r="A327" s="190">
        <v>3</v>
      </c>
      <c r="B327" s="128" t="s">
        <v>30</v>
      </c>
      <c r="C327" s="129"/>
      <c r="D327" s="129"/>
      <c r="E327" s="169"/>
      <c r="F327" s="194"/>
      <c r="G327" s="194"/>
    </row>
    <row r="328" spans="1:7" ht="48.75" customHeight="1">
      <c r="A328" s="190"/>
      <c r="B328" s="174" t="s">
        <v>343</v>
      </c>
      <c r="C328" s="129" t="s">
        <v>92</v>
      </c>
      <c r="D328" s="129" t="s">
        <v>154</v>
      </c>
      <c r="E328" s="169"/>
      <c r="F328" s="194">
        <f>F324/F326</f>
        <v>2571.4285714285716</v>
      </c>
      <c r="G328" s="194">
        <f>F328</f>
        <v>2571.4285714285716</v>
      </c>
    </row>
    <row r="329" spans="1:7" ht="26.25" customHeight="1">
      <c r="A329" s="190">
        <v>4</v>
      </c>
      <c r="B329" s="128" t="s">
        <v>31</v>
      </c>
      <c r="C329" s="129"/>
      <c r="D329" s="129"/>
      <c r="E329" s="169"/>
      <c r="F329" s="194"/>
      <c r="G329" s="194"/>
    </row>
    <row r="330" spans="1:7" ht="52.5" customHeight="1">
      <c r="A330" s="190"/>
      <c r="B330" s="174" t="s">
        <v>344</v>
      </c>
      <c r="C330" s="129" t="s">
        <v>155</v>
      </c>
      <c r="D330" s="129" t="s">
        <v>154</v>
      </c>
      <c r="E330" s="169"/>
      <c r="F330" s="194">
        <v>100</v>
      </c>
      <c r="G330" s="194">
        <f>F330</f>
        <v>100</v>
      </c>
    </row>
    <row r="331" spans="1:7" ht="43.5" customHeight="1">
      <c r="A331" s="190"/>
      <c r="B331" s="197" t="s">
        <v>401</v>
      </c>
      <c r="C331" s="198"/>
      <c r="D331" s="199"/>
      <c r="E331" s="169"/>
      <c r="F331" s="175"/>
      <c r="G331" s="175"/>
    </row>
    <row r="332" spans="1:7" ht="23.25" customHeight="1">
      <c r="A332" s="190">
        <v>1</v>
      </c>
      <c r="B332" s="128" t="s">
        <v>28</v>
      </c>
      <c r="C332" s="129"/>
      <c r="D332" s="129"/>
      <c r="E332" s="169"/>
      <c r="F332" s="175"/>
      <c r="G332" s="175"/>
    </row>
    <row r="333" spans="1:7" ht="76.5" customHeight="1">
      <c r="A333" s="190"/>
      <c r="B333" s="174" t="s">
        <v>346</v>
      </c>
      <c r="C333" s="129" t="s">
        <v>92</v>
      </c>
      <c r="D333" s="129" t="s">
        <v>257</v>
      </c>
      <c r="E333" s="169"/>
      <c r="F333" s="194">
        <f>125000</f>
        <v>125000</v>
      </c>
      <c r="G333" s="194">
        <f>F333</f>
        <v>125000</v>
      </c>
    </row>
    <row r="334" spans="1:7" ht="20.25" customHeight="1">
      <c r="A334" s="190">
        <v>2</v>
      </c>
      <c r="B334" s="128" t="s">
        <v>29</v>
      </c>
      <c r="C334" s="129"/>
      <c r="D334" s="129"/>
      <c r="E334" s="169"/>
      <c r="F334" s="194"/>
      <c r="G334" s="194"/>
    </row>
    <row r="335" spans="1:7" ht="52.5" customHeight="1">
      <c r="A335" s="190"/>
      <c r="B335" s="174" t="s">
        <v>347</v>
      </c>
      <c r="C335" s="129" t="s">
        <v>99</v>
      </c>
      <c r="D335" s="173" t="s">
        <v>127</v>
      </c>
      <c r="E335" s="169"/>
      <c r="F335" s="194">
        <v>200</v>
      </c>
      <c r="G335" s="194">
        <f>F335</f>
        <v>200</v>
      </c>
    </row>
    <row r="336" spans="1:7" ht="22.5" customHeight="1">
      <c r="A336" s="190">
        <v>3</v>
      </c>
      <c r="B336" s="128" t="s">
        <v>30</v>
      </c>
      <c r="C336" s="129"/>
      <c r="D336" s="129"/>
      <c r="E336" s="169"/>
      <c r="F336" s="194"/>
      <c r="G336" s="194"/>
    </row>
    <row r="337" spans="1:7" ht="54" customHeight="1">
      <c r="A337" s="190"/>
      <c r="B337" s="174" t="s">
        <v>348</v>
      </c>
      <c r="C337" s="129" t="s">
        <v>92</v>
      </c>
      <c r="D337" s="129" t="s">
        <v>154</v>
      </c>
      <c r="E337" s="169"/>
      <c r="F337" s="194">
        <f>F333/F335</f>
        <v>625</v>
      </c>
      <c r="G337" s="194">
        <f>F337</f>
        <v>625</v>
      </c>
    </row>
    <row r="338" spans="1:7" ht="19.5" customHeight="1">
      <c r="A338" s="190">
        <v>4</v>
      </c>
      <c r="B338" s="128" t="s">
        <v>31</v>
      </c>
      <c r="C338" s="129"/>
      <c r="D338" s="129"/>
      <c r="E338" s="169"/>
      <c r="F338" s="194"/>
      <c r="G338" s="194"/>
    </row>
    <row r="339" spans="1:7" ht="51.75" customHeight="1">
      <c r="A339" s="190"/>
      <c r="B339" s="174" t="s">
        <v>349</v>
      </c>
      <c r="C339" s="129" t="s">
        <v>155</v>
      </c>
      <c r="D339" s="129" t="s">
        <v>154</v>
      </c>
      <c r="E339" s="169"/>
      <c r="F339" s="194">
        <v>100</v>
      </c>
      <c r="G339" s="194">
        <f>F339</f>
        <v>100</v>
      </c>
    </row>
    <row r="340" spans="1:7" ht="23.25" customHeight="1">
      <c r="A340" s="168"/>
      <c r="B340" s="245" t="s">
        <v>181</v>
      </c>
      <c r="C340" s="246"/>
      <c r="D340" s="247"/>
      <c r="E340" s="169"/>
      <c r="F340" s="175"/>
      <c r="G340" s="175"/>
    </row>
    <row r="341" spans="1:7" ht="24.75" customHeight="1">
      <c r="A341" s="168"/>
      <c r="B341" s="245" t="s">
        <v>182</v>
      </c>
      <c r="C341" s="246"/>
      <c r="D341" s="247"/>
      <c r="E341" s="169"/>
      <c r="F341" s="175"/>
      <c r="G341" s="175"/>
    </row>
    <row r="342" spans="1:7" ht="22.5" customHeight="1">
      <c r="A342" s="168">
        <v>1</v>
      </c>
      <c r="B342" s="128" t="s">
        <v>28</v>
      </c>
      <c r="C342" s="161"/>
      <c r="D342" s="161"/>
      <c r="E342" s="169"/>
      <c r="F342" s="175"/>
      <c r="G342" s="175"/>
    </row>
    <row r="343" spans="1:7" ht="51" customHeight="1">
      <c r="A343" s="168"/>
      <c r="B343" s="174" t="s">
        <v>248</v>
      </c>
      <c r="C343" s="129" t="s">
        <v>92</v>
      </c>
      <c r="D343" s="129" t="s">
        <v>241</v>
      </c>
      <c r="E343" s="169"/>
      <c r="F343" s="175">
        <f>571000+227000</f>
        <v>798000</v>
      </c>
      <c r="G343" s="175">
        <f>F343</f>
        <v>798000</v>
      </c>
    </row>
    <row r="344" spans="1:7" ht="22.5" customHeight="1">
      <c r="A344" s="168">
        <v>2</v>
      </c>
      <c r="B344" s="128" t="s">
        <v>29</v>
      </c>
      <c r="C344" s="129"/>
      <c r="D344" s="129"/>
      <c r="E344" s="169"/>
      <c r="F344" s="175"/>
      <c r="G344" s="175"/>
    </row>
    <row r="345" spans="1:7" ht="45.75" customHeight="1">
      <c r="A345" s="168"/>
      <c r="B345" s="174" t="s">
        <v>183</v>
      </c>
      <c r="C345" s="129" t="s">
        <v>126</v>
      </c>
      <c r="D345" s="173" t="s">
        <v>127</v>
      </c>
      <c r="E345" s="169"/>
      <c r="F345" s="175">
        <v>1</v>
      </c>
      <c r="G345" s="175">
        <f>F345</f>
        <v>1</v>
      </c>
    </row>
    <row r="346" spans="1:7" ht="21.75" customHeight="1">
      <c r="A346" s="168">
        <v>3</v>
      </c>
      <c r="B346" s="128" t="s">
        <v>30</v>
      </c>
      <c r="C346" s="129"/>
      <c r="D346" s="129"/>
      <c r="E346" s="169"/>
      <c r="F346" s="175"/>
      <c r="G346" s="175"/>
    </row>
    <row r="347" spans="1:7" ht="48.75" customHeight="1">
      <c r="A347" s="168"/>
      <c r="B347" s="174" t="s">
        <v>184</v>
      </c>
      <c r="C347" s="129" t="s">
        <v>92</v>
      </c>
      <c r="D347" s="173" t="s">
        <v>127</v>
      </c>
      <c r="E347" s="169"/>
      <c r="F347" s="175">
        <v>798000</v>
      </c>
      <c r="G347" s="175">
        <f>F347</f>
        <v>798000</v>
      </c>
    </row>
    <row r="348" spans="1:7" ht="18.75" customHeight="1">
      <c r="A348" s="168">
        <v>4</v>
      </c>
      <c r="B348" s="128" t="s">
        <v>31</v>
      </c>
      <c r="C348" s="129"/>
      <c r="D348" s="129"/>
      <c r="E348" s="169"/>
      <c r="F348" s="175"/>
      <c r="G348" s="175"/>
    </row>
    <row r="349" spans="1:7" ht="42.75" customHeight="1">
      <c r="A349" s="168"/>
      <c r="B349" s="174" t="s">
        <v>185</v>
      </c>
      <c r="C349" s="129" t="s">
        <v>155</v>
      </c>
      <c r="D349" s="129" t="s">
        <v>115</v>
      </c>
      <c r="E349" s="169"/>
      <c r="F349" s="175">
        <v>100</v>
      </c>
      <c r="G349" s="175">
        <f>F349</f>
        <v>100</v>
      </c>
    </row>
    <row r="350" spans="1:7" ht="24.75" customHeight="1">
      <c r="A350" s="189"/>
      <c r="B350" s="245" t="s">
        <v>243</v>
      </c>
      <c r="C350" s="246"/>
      <c r="D350" s="247"/>
      <c r="E350" s="169"/>
      <c r="F350" s="175"/>
      <c r="G350" s="175"/>
    </row>
    <row r="351" spans="1:7" ht="20.25" customHeight="1">
      <c r="A351" s="189">
        <v>1</v>
      </c>
      <c r="B351" s="128" t="s">
        <v>28</v>
      </c>
      <c r="C351" s="161"/>
      <c r="D351" s="161"/>
      <c r="E351" s="169"/>
      <c r="F351" s="175"/>
      <c r="G351" s="175"/>
    </row>
    <row r="352" spans="1:7" ht="64.5" customHeight="1">
      <c r="A352" s="189"/>
      <c r="B352" s="174" t="s">
        <v>244</v>
      </c>
      <c r="C352" s="129" t="s">
        <v>92</v>
      </c>
      <c r="D352" s="129" t="s">
        <v>241</v>
      </c>
      <c r="E352" s="169"/>
      <c r="F352" s="175">
        <f>609615.7</f>
        <v>609615.69999999995</v>
      </c>
      <c r="G352" s="175">
        <f>F352</f>
        <v>609615.69999999995</v>
      </c>
    </row>
    <row r="353" spans="1:7" ht="18.75" customHeight="1">
      <c r="A353" s="189">
        <v>2</v>
      </c>
      <c r="B353" s="128" t="s">
        <v>29</v>
      </c>
      <c r="C353" s="129"/>
      <c r="D353" s="129"/>
      <c r="E353" s="169"/>
      <c r="F353" s="175"/>
      <c r="G353" s="175"/>
    </row>
    <row r="354" spans="1:7" ht="45" customHeight="1">
      <c r="A354" s="189"/>
      <c r="B354" s="174" t="s">
        <v>206</v>
      </c>
      <c r="C354" s="129" t="s">
        <v>126</v>
      </c>
      <c r="D354" s="173" t="s">
        <v>127</v>
      </c>
      <c r="E354" s="169"/>
      <c r="F354" s="175">
        <v>143</v>
      </c>
      <c r="G354" s="175">
        <f>F354</f>
        <v>143</v>
      </c>
    </row>
    <row r="355" spans="1:7" ht="19.5" customHeight="1">
      <c r="A355" s="189">
        <v>3</v>
      </c>
      <c r="B355" s="128" t="s">
        <v>30</v>
      </c>
      <c r="C355" s="129"/>
      <c r="D355" s="173"/>
      <c r="E355" s="169"/>
      <c r="F355" s="175"/>
      <c r="G355" s="175"/>
    </row>
    <row r="356" spans="1:7" ht="42.75" customHeight="1">
      <c r="A356" s="189"/>
      <c r="B356" s="174" t="s">
        <v>208</v>
      </c>
      <c r="C356" s="129" t="s">
        <v>92</v>
      </c>
      <c r="D356" s="173" t="s">
        <v>127</v>
      </c>
      <c r="E356" s="169"/>
      <c r="F356" s="175">
        <f>F352/F354</f>
        <v>4263.0468531468532</v>
      </c>
      <c r="G356" s="175">
        <f>F356</f>
        <v>4263.0468531468532</v>
      </c>
    </row>
    <row r="357" spans="1:7" ht="18" customHeight="1">
      <c r="A357" s="189">
        <v>4</v>
      </c>
      <c r="B357" s="128" t="s">
        <v>31</v>
      </c>
      <c r="C357" s="129"/>
      <c r="D357" s="173"/>
      <c r="E357" s="169"/>
      <c r="F357" s="175"/>
      <c r="G357" s="175"/>
    </row>
    <row r="358" spans="1:7" ht="46.5" customHeight="1">
      <c r="A358" s="189"/>
      <c r="B358" s="174" t="s">
        <v>253</v>
      </c>
      <c r="C358" s="129" t="s">
        <v>155</v>
      </c>
      <c r="D358" s="129" t="s">
        <v>115</v>
      </c>
      <c r="E358" s="169"/>
      <c r="F358" s="175">
        <v>100</v>
      </c>
      <c r="G358" s="175">
        <f>F358</f>
        <v>100</v>
      </c>
    </row>
    <row r="359" spans="1:7" ht="27" customHeight="1">
      <c r="A359" s="189"/>
      <c r="B359" s="245" t="s">
        <v>245</v>
      </c>
      <c r="C359" s="246"/>
      <c r="D359" s="247"/>
      <c r="E359" s="169"/>
      <c r="F359" s="175"/>
      <c r="G359" s="175"/>
    </row>
    <row r="360" spans="1:7" ht="18.75" customHeight="1">
      <c r="A360" s="189">
        <v>1</v>
      </c>
      <c r="B360" s="128" t="s">
        <v>28</v>
      </c>
      <c r="C360" s="161"/>
      <c r="D360" s="161"/>
      <c r="E360" s="169"/>
      <c r="F360" s="175"/>
      <c r="G360" s="175"/>
    </row>
    <row r="361" spans="1:7" ht="64.5" customHeight="1">
      <c r="A361" s="189"/>
      <c r="B361" s="174" t="s">
        <v>247</v>
      </c>
      <c r="C361" s="129" t="s">
        <v>92</v>
      </c>
      <c r="D361" s="129" t="s">
        <v>241</v>
      </c>
      <c r="E361" s="169"/>
      <c r="F361" s="175">
        <v>413384.3</v>
      </c>
      <c r="G361" s="175">
        <f>F361</f>
        <v>413384.3</v>
      </c>
    </row>
    <row r="362" spans="1:7" ht="20.25" customHeight="1">
      <c r="A362" s="189">
        <v>2</v>
      </c>
      <c r="B362" s="128" t="s">
        <v>29</v>
      </c>
      <c r="C362" s="129"/>
      <c r="D362" s="129"/>
      <c r="E362" s="169"/>
      <c r="F362" s="175"/>
      <c r="G362" s="175"/>
    </row>
    <row r="363" spans="1:7" ht="39" customHeight="1">
      <c r="A363" s="189"/>
      <c r="B363" s="174" t="s">
        <v>207</v>
      </c>
      <c r="C363" s="129" t="s">
        <v>126</v>
      </c>
      <c r="D363" s="173" t="s">
        <v>127</v>
      </c>
      <c r="E363" s="169"/>
      <c r="F363" s="175">
        <v>1</v>
      </c>
      <c r="G363" s="175">
        <f>F363</f>
        <v>1</v>
      </c>
    </row>
    <row r="364" spans="1:7" ht="17.25" customHeight="1">
      <c r="A364" s="189">
        <v>3</v>
      </c>
      <c r="B364" s="128" t="s">
        <v>30</v>
      </c>
      <c r="C364" s="129"/>
      <c r="D364" s="129"/>
      <c r="E364" s="169"/>
      <c r="F364" s="175"/>
      <c r="G364" s="175"/>
    </row>
    <row r="365" spans="1:7" ht="39" customHeight="1">
      <c r="A365" s="189"/>
      <c r="B365" s="174" t="s">
        <v>209</v>
      </c>
      <c r="C365" s="129" t="s">
        <v>92</v>
      </c>
      <c r="D365" s="173" t="s">
        <v>127</v>
      </c>
      <c r="E365" s="169"/>
      <c r="F365" s="175">
        <f>F361/F363</f>
        <v>413384.3</v>
      </c>
      <c r="G365" s="175">
        <f>F365</f>
        <v>413384.3</v>
      </c>
    </row>
    <row r="366" spans="1:7" ht="17.25" customHeight="1">
      <c r="A366" s="189">
        <v>4</v>
      </c>
      <c r="B366" s="128" t="s">
        <v>31</v>
      </c>
      <c r="C366" s="129"/>
      <c r="D366" s="129"/>
      <c r="E366" s="169"/>
      <c r="F366" s="175"/>
      <c r="G366" s="175"/>
    </row>
    <row r="367" spans="1:7" ht="44.25" customHeight="1">
      <c r="A367" s="189"/>
      <c r="B367" s="174" t="s">
        <v>246</v>
      </c>
      <c r="C367" s="129" t="s">
        <v>155</v>
      </c>
      <c r="D367" s="129" t="s">
        <v>115</v>
      </c>
      <c r="E367" s="169"/>
      <c r="F367" s="175">
        <v>100</v>
      </c>
      <c r="G367" s="175">
        <f>F367</f>
        <v>100</v>
      </c>
    </row>
    <row r="368" spans="1:7" ht="16.5" customHeight="1">
      <c r="A368" s="177"/>
      <c r="B368" s="191"/>
      <c r="C368" s="179"/>
      <c r="D368" s="179"/>
      <c r="E368" s="192"/>
      <c r="F368" s="193"/>
      <c r="G368" s="193"/>
    </row>
    <row r="369" spans="1:7" ht="7.5" customHeight="1">
      <c r="A369" s="177"/>
      <c r="B369" s="178"/>
      <c r="C369" s="179"/>
      <c r="D369" s="179"/>
      <c r="E369" s="180"/>
      <c r="F369" s="181"/>
      <c r="G369" s="181"/>
    </row>
    <row r="370" spans="1:7" ht="0.75" customHeight="1">
      <c r="A370" s="244" t="s">
        <v>93</v>
      </c>
      <c r="B370" s="244"/>
      <c r="C370" s="244"/>
      <c r="D370" s="134"/>
    </row>
    <row r="371" spans="1:7" ht="25.5" customHeight="1">
      <c r="A371" s="244"/>
      <c r="B371" s="244"/>
      <c r="C371" s="244"/>
      <c r="D371" s="182"/>
      <c r="E371" s="183"/>
      <c r="F371" s="227" t="s">
        <v>174</v>
      </c>
      <c r="G371" s="227"/>
    </row>
    <row r="372" spans="1:7" ht="15.75">
      <c r="A372" s="184"/>
      <c r="B372" s="148"/>
      <c r="D372" s="185" t="s">
        <v>32</v>
      </c>
      <c r="F372" s="203" t="s">
        <v>54</v>
      </c>
      <c r="G372" s="203"/>
    </row>
    <row r="373" spans="1:7" ht="15.75" customHeight="1">
      <c r="A373" s="184"/>
      <c r="B373" s="148"/>
      <c r="D373" s="185"/>
      <c r="F373" s="186"/>
      <c r="G373" s="186"/>
    </row>
    <row r="374" spans="1:7" ht="15.75" customHeight="1">
      <c r="A374" s="208" t="s">
        <v>33</v>
      </c>
      <c r="B374" s="208"/>
      <c r="C374" s="148"/>
      <c r="D374" s="148"/>
    </row>
    <row r="375" spans="1:7" ht="18" customHeight="1">
      <c r="A375" s="248"/>
      <c r="B375" s="248"/>
      <c r="C375" s="248"/>
      <c r="D375" s="148"/>
    </row>
    <row r="376" spans="1:7" ht="15.75" hidden="1" customHeight="1">
      <c r="A376" s="224" t="s">
        <v>95</v>
      </c>
      <c r="B376" s="224"/>
      <c r="C376" s="224"/>
      <c r="D376" s="148"/>
    </row>
    <row r="377" spans="1:7" ht="58.5" customHeight="1">
      <c r="A377" s="225" t="s">
        <v>138</v>
      </c>
      <c r="B377" s="226"/>
      <c r="C377" s="226"/>
      <c r="D377" s="182"/>
      <c r="E377" s="183"/>
      <c r="F377" s="227" t="s">
        <v>242</v>
      </c>
      <c r="G377" s="227"/>
    </row>
    <row r="378" spans="1:7" ht="13.5" customHeight="1">
      <c r="B378" s="148"/>
      <c r="C378" s="148"/>
      <c r="D378" s="185" t="s">
        <v>32</v>
      </c>
      <c r="F378" s="203" t="s">
        <v>54</v>
      </c>
      <c r="G378" s="203"/>
    </row>
    <row r="379" spans="1:7" ht="3.75" customHeight="1">
      <c r="B379" s="148"/>
      <c r="C379" s="148"/>
      <c r="D379" s="185"/>
      <c r="F379" s="186"/>
      <c r="G379" s="186"/>
    </row>
    <row r="380" spans="1:7" ht="20.25" customHeight="1">
      <c r="A380" s="187" t="s">
        <v>52</v>
      </c>
    </row>
    <row r="381" spans="1:7" ht="27.75" customHeight="1">
      <c r="A381" s="188" t="s">
        <v>53</v>
      </c>
    </row>
  </sheetData>
  <mergeCells count="110">
    <mergeCell ref="B49:C49"/>
    <mergeCell ref="B50:C50"/>
    <mergeCell ref="B51:C51"/>
    <mergeCell ref="B52:C52"/>
    <mergeCell ref="F378:G378"/>
    <mergeCell ref="B88:D88"/>
    <mergeCell ref="A370:C371"/>
    <mergeCell ref="F371:G371"/>
    <mergeCell ref="F372:G372"/>
    <mergeCell ref="A374:B374"/>
    <mergeCell ref="B340:D340"/>
    <mergeCell ref="B341:D341"/>
    <mergeCell ref="B97:D97"/>
    <mergeCell ref="B106:D106"/>
    <mergeCell ref="B142:D142"/>
    <mergeCell ref="A375:C375"/>
    <mergeCell ref="B350:D350"/>
    <mergeCell ref="B359:D359"/>
    <mergeCell ref="B151:D151"/>
    <mergeCell ref="B115:D115"/>
    <mergeCell ref="B124:D124"/>
    <mergeCell ref="B133:D133"/>
    <mergeCell ref="F37:F38"/>
    <mergeCell ref="C31:G31"/>
    <mergeCell ref="A376:C376"/>
    <mergeCell ref="A377:C377"/>
    <mergeCell ref="F377:G377"/>
    <mergeCell ref="B76:G76"/>
    <mergeCell ref="A81:B81"/>
    <mergeCell ref="B83:G83"/>
    <mergeCell ref="B87:D87"/>
    <mergeCell ref="B44:C44"/>
    <mergeCell ref="B71:C71"/>
    <mergeCell ref="A74:C74"/>
    <mergeCell ref="B41:D41"/>
    <mergeCell ref="B39:C39"/>
    <mergeCell ref="B40:C40"/>
    <mergeCell ref="B42:C42"/>
    <mergeCell ref="B43:C43"/>
    <mergeCell ref="B70:D70"/>
    <mergeCell ref="B45:C45"/>
    <mergeCell ref="B46:C46"/>
    <mergeCell ref="B47:C47"/>
    <mergeCell ref="B48:C48"/>
    <mergeCell ref="B72:C72"/>
    <mergeCell ref="B73:C73"/>
    <mergeCell ref="E20:F20"/>
    <mergeCell ref="E21:F21"/>
    <mergeCell ref="B32:G32"/>
    <mergeCell ref="B34:G34"/>
    <mergeCell ref="B35:G35"/>
    <mergeCell ref="B29:G29"/>
    <mergeCell ref="B24:G24"/>
    <mergeCell ref="B22:G22"/>
    <mergeCell ref="B23:G23"/>
    <mergeCell ref="B25:G25"/>
    <mergeCell ref="B26:G26"/>
    <mergeCell ref="B28:G28"/>
    <mergeCell ref="D18:F18"/>
    <mergeCell ref="A19:C19"/>
    <mergeCell ref="D19:E19"/>
    <mergeCell ref="E9:G9"/>
    <mergeCell ref="F1:G3"/>
    <mergeCell ref="E5:G5"/>
    <mergeCell ref="E6:G6"/>
    <mergeCell ref="E7:G7"/>
    <mergeCell ref="E8:G8"/>
    <mergeCell ref="E10:G10"/>
    <mergeCell ref="A12:G12"/>
    <mergeCell ref="A13:G13"/>
    <mergeCell ref="D16:F16"/>
    <mergeCell ref="A17:C17"/>
    <mergeCell ref="D17:E17"/>
    <mergeCell ref="B331:D331"/>
    <mergeCell ref="B250:D250"/>
    <mergeCell ref="B259:D259"/>
    <mergeCell ref="B268:D268"/>
    <mergeCell ref="B277:D277"/>
    <mergeCell ref="B286:D286"/>
    <mergeCell ref="B205:D205"/>
    <mergeCell ref="B214:D214"/>
    <mergeCell ref="B223:D223"/>
    <mergeCell ref="B232:D232"/>
    <mergeCell ref="B241:D241"/>
    <mergeCell ref="B53:C53"/>
    <mergeCell ref="B54:C54"/>
    <mergeCell ref="B55:C55"/>
    <mergeCell ref="B56:C56"/>
    <mergeCell ref="B57:C57"/>
    <mergeCell ref="B295:D295"/>
    <mergeCell ref="B304:D304"/>
    <mergeCell ref="B313:D313"/>
    <mergeCell ref="B322:D322"/>
    <mergeCell ref="B160:D160"/>
    <mergeCell ref="B169:D169"/>
    <mergeCell ref="B178:D178"/>
    <mergeCell ref="B187:D187"/>
    <mergeCell ref="B196:D196"/>
    <mergeCell ref="B68:C68"/>
    <mergeCell ref="B69:C69"/>
    <mergeCell ref="B63:C63"/>
    <mergeCell ref="B64:C64"/>
    <mergeCell ref="B65:C65"/>
    <mergeCell ref="B66:C66"/>
    <mergeCell ref="B67:C67"/>
    <mergeCell ref="B58:C58"/>
    <mergeCell ref="B59:C59"/>
    <mergeCell ref="B60:C60"/>
    <mergeCell ref="B61:C61"/>
    <mergeCell ref="B62:C62"/>
  </mergeCells>
  <pageMargins left="0.39370078740157483" right="0.15748031496062992" top="0.6" bottom="0.59055118110236227" header="0.31496062992125984" footer="0.31496062992125984"/>
  <pageSetup paperSize="9" orientation="landscape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23"/>
  <sheetViews>
    <sheetView topLeftCell="A69" zoomScale="90" zoomScaleNormal="90" workbookViewId="0">
      <selection activeCell="B92" sqref="B92:B96"/>
    </sheetView>
  </sheetViews>
  <sheetFormatPr defaultColWidth="21.625" defaultRowHeight="15"/>
  <cols>
    <col min="1" max="1" width="6.625" style="2" customWidth="1"/>
    <col min="2" max="2" width="26" style="2" customWidth="1"/>
    <col min="3" max="3" width="17.25" style="2" customWidth="1"/>
    <col min="4" max="16384" width="21.625" style="2"/>
  </cols>
  <sheetData>
    <row r="1" spans="1:7">
      <c r="F1" s="279" t="s">
        <v>74</v>
      </c>
      <c r="G1" s="280"/>
    </row>
    <row r="2" spans="1:7">
      <c r="F2" s="280"/>
      <c r="G2" s="280"/>
    </row>
    <row r="3" spans="1:7" ht="32.25" customHeight="1">
      <c r="F3" s="280"/>
      <c r="G3" s="280"/>
    </row>
    <row r="4" spans="1:7" ht="15.75">
      <c r="A4" s="22"/>
      <c r="E4" s="22" t="s">
        <v>0</v>
      </c>
    </row>
    <row r="5" spans="1:7" ht="15.75">
      <c r="A5" s="22"/>
      <c r="E5" s="281" t="s">
        <v>1</v>
      </c>
      <c r="F5" s="281"/>
      <c r="G5" s="281"/>
    </row>
    <row r="6" spans="1:7" ht="15.75">
      <c r="A6" s="22"/>
      <c r="B6" s="22"/>
      <c r="E6" s="282" t="s">
        <v>88</v>
      </c>
      <c r="F6" s="282"/>
      <c r="G6" s="282"/>
    </row>
    <row r="7" spans="1:7" ht="15" customHeight="1">
      <c r="A7" s="22"/>
      <c r="E7" s="269" t="s">
        <v>2</v>
      </c>
      <c r="F7" s="269"/>
      <c r="G7" s="269"/>
    </row>
    <row r="8" spans="1:7" ht="9.75" customHeight="1">
      <c r="A8" s="22"/>
      <c r="B8" s="22"/>
      <c r="E8" s="282"/>
      <c r="F8" s="282"/>
      <c r="G8" s="282"/>
    </row>
    <row r="9" spans="1:7" ht="9" customHeight="1">
      <c r="A9" s="22"/>
      <c r="E9" s="269"/>
      <c r="F9" s="269"/>
      <c r="G9" s="269"/>
    </row>
    <row r="10" spans="1:7" ht="15.75">
      <c r="A10" s="22"/>
      <c r="E10" s="226" t="s">
        <v>140</v>
      </c>
      <c r="F10" s="226"/>
      <c r="G10" s="226"/>
    </row>
    <row r="11" spans="1:7" ht="12" customHeight="1"/>
    <row r="12" spans="1:7" ht="15.75">
      <c r="A12" s="288" t="s">
        <v>3</v>
      </c>
      <c r="B12" s="288"/>
      <c r="C12" s="288"/>
      <c r="D12" s="288"/>
      <c r="E12" s="288"/>
      <c r="F12" s="288"/>
      <c r="G12" s="288"/>
    </row>
    <row r="13" spans="1:7" ht="15.75">
      <c r="A13" s="288" t="s">
        <v>85</v>
      </c>
      <c r="B13" s="288"/>
      <c r="C13" s="288"/>
      <c r="D13" s="288"/>
      <c r="E13" s="288"/>
      <c r="F13" s="288"/>
      <c r="G13" s="288"/>
    </row>
    <row r="14" spans="1:7" ht="9.75" customHeight="1"/>
    <row r="15" spans="1:7" ht="9" customHeight="1"/>
    <row r="16" spans="1:7" ht="15" customHeight="1">
      <c r="A16" s="25" t="s">
        <v>75</v>
      </c>
      <c r="B16" s="37">
        <v>3100000</v>
      </c>
      <c r="C16" s="37"/>
      <c r="D16" s="289" t="s">
        <v>87</v>
      </c>
      <c r="E16" s="289"/>
      <c r="F16" s="289"/>
      <c r="G16" s="35">
        <v>31692820</v>
      </c>
    </row>
    <row r="17" spans="1:7" ht="28.5" customHeight="1">
      <c r="A17" s="255" t="s">
        <v>83</v>
      </c>
      <c r="B17" s="255"/>
      <c r="C17" s="255"/>
      <c r="D17" s="256" t="s">
        <v>2</v>
      </c>
      <c r="E17" s="256"/>
      <c r="F17" s="26" t="s">
        <v>86</v>
      </c>
      <c r="G17" s="31" t="s">
        <v>76</v>
      </c>
    </row>
    <row r="18" spans="1:7" ht="19.5" customHeight="1">
      <c r="A18" s="27" t="s">
        <v>77</v>
      </c>
      <c r="B18" s="27">
        <v>3110000</v>
      </c>
      <c r="C18" s="27"/>
      <c r="D18" s="290" t="s">
        <v>88</v>
      </c>
      <c r="E18" s="290"/>
      <c r="F18" s="290"/>
      <c r="G18" s="35">
        <v>31692820</v>
      </c>
    </row>
    <row r="19" spans="1:7" ht="23.25" customHeight="1">
      <c r="A19" s="255" t="s">
        <v>79</v>
      </c>
      <c r="B19" s="255"/>
      <c r="C19" s="255"/>
      <c r="D19" s="257" t="s">
        <v>34</v>
      </c>
      <c r="E19" s="257"/>
      <c r="F19" s="26"/>
      <c r="G19" s="31" t="s">
        <v>76</v>
      </c>
    </row>
    <row r="20" spans="1:7" ht="28.5" customHeight="1">
      <c r="A20" s="28" t="s">
        <v>78</v>
      </c>
      <c r="B20" s="38">
        <v>3117670</v>
      </c>
      <c r="C20" s="38">
        <v>7670</v>
      </c>
      <c r="D20" s="50" t="s">
        <v>97</v>
      </c>
      <c r="E20" s="258" t="s">
        <v>100</v>
      </c>
      <c r="F20" s="258"/>
      <c r="G20" s="39" t="s">
        <v>89</v>
      </c>
    </row>
    <row r="21" spans="1:7" ht="47.25" customHeight="1">
      <c r="B21" s="29" t="s">
        <v>79</v>
      </c>
      <c r="C21" s="75" t="s">
        <v>80</v>
      </c>
      <c r="D21" s="26" t="s">
        <v>81</v>
      </c>
      <c r="E21" s="255" t="s">
        <v>84</v>
      </c>
      <c r="F21" s="255"/>
      <c r="G21" s="30" t="s">
        <v>82</v>
      </c>
    </row>
    <row r="22" spans="1:7" ht="40.5" customHeight="1">
      <c r="A22" s="52" t="s">
        <v>8</v>
      </c>
      <c r="B22" s="226" t="s">
        <v>142</v>
      </c>
      <c r="C22" s="226"/>
      <c r="D22" s="226"/>
      <c r="E22" s="226"/>
      <c r="F22" s="226"/>
      <c r="G22" s="226"/>
    </row>
    <row r="23" spans="1:7" ht="91.5" customHeight="1">
      <c r="A23" s="52" t="s">
        <v>9</v>
      </c>
      <c r="B23" s="291" t="s">
        <v>156</v>
      </c>
      <c r="C23" s="291"/>
      <c r="D23" s="291"/>
      <c r="E23" s="291"/>
      <c r="F23" s="291"/>
      <c r="G23" s="291"/>
    </row>
    <row r="24" spans="1:7" ht="29.25" customHeight="1">
      <c r="B24" s="267" t="s">
        <v>157</v>
      </c>
      <c r="C24" s="267"/>
      <c r="D24" s="267"/>
      <c r="E24" s="267"/>
      <c r="F24" s="267"/>
      <c r="G24" s="267"/>
    </row>
    <row r="25" spans="1:7" ht="29.25" customHeight="1">
      <c r="A25" s="20" t="s">
        <v>10</v>
      </c>
      <c r="B25" s="226" t="s">
        <v>47</v>
      </c>
      <c r="C25" s="226"/>
      <c r="D25" s="226"/>
      <c r="E25" s="226"/>
      <c r="F25" s="226"/>
      <c r="G25" s="226"/>
    </row>
    <row r="26" spans="1:7" ht="9" customHeight="1">
      <c r="A26" s="1"/>
    </row>
    <row r="27" spans="1:7" ht="15.75">
      <c r="A27" s="18" t="s">
        <v>12</v>
      </c>
      <c r="B27" s="292" t="s">
        <v>48</v>
      </c>
      <c r="C27" s="292"/>
      <c r="D27" s="292"/>
      <c r="E27" s="292"/>
      <c r="F27" s="292"/>
      <c r="G27" s="292"/>
    </row>
    <row r="28" spans="1:7" ht="24" customHeight="1">
      <c r="A28" s="18">
        <v>1</v>
      </c>
      <c r="B28" s="283" t="s">
        <v>101</v>
      </c>
      <c r="C28" s="284"/>
      <c r="D28" s="284"/>
      <c r="E28" s="284"/>
      <c r="F28" s="284"/>
      <c r="G28" s="285"/>
    </row>
    <row r="29" spans="1:7" ht="11.25" customHeight="1">
      <c r="A29" s="1"/>
    </row>
    <row r="30" spans="1:7" ht="17.25" customHeight="1">
      <c r="A30" s="62" t="s">
        <v>11</v>
      </c>
      <c r="B30" s="58" t="s">
        <v>90</v>
      </c>
      <c r="C30" s="265" t="s">
        <v>102</v>
      </c>
      <c r="D30" s="266"/>
      <c r="E30" s="266"/>
      <c r="F30" s="266"/>
      <c r="G30" s="266"/>
    </row>
    <row r="31" spans="1:7" ht="18.75" customHeight="1">
      <c r="A31" s="20" t="s">
        <v>14</v>
      </c>
      <c r="B31" s="226" t="s">
        <v>49</v>
      </c>
      <c r="C31" s="226"/>
      <c r="D31" s="226"/>
      <c r="E31" s="226"/>
      <c r="F31" s="226"/>
      <c r="G31" s="226"/>
    </row>
    <row r="32" spans="1:7" ht="9" customHeight="1">
      <c r="A32" s="20"/>
      <c r="B32" s="19"/>
      <c r="C32" s="19"/>
      <c r="D32" s="19"/>
      <c r="E32" s="19"/>
      <c r="F32" s="19"/>
      <c r="G32" s="19"/>
    </row>
    <row r="33" spans="1:7" ht="15.75">
      <c r="A33" s="18" t="s">
        <v>12</v>
      </c>
      <c r="B33" s="292" t="s">
        <v>13</v>
      </c>
      <c r="C33" s="292"/>
      <c r="D33" s="292"/>
      <c r="E33" s="292"/>
      <c r="F33" s="292"/>
      <c r="G33" s="292"/>
    </row>
    <row r="34" spans="1:7" ht="20.25" customHeight="1">
      <c r="A34" s="18">
        <v>1</v>
      </c>
      <c r="B34" s="259" t="s">
        <v>103</v>
      </c>
      <c r="C34" s="259"/>
      <c r="D34" s="259"/>
      <c r="E34" s="259"/>
      <c r="F34" s="259"/>
      <c r="G34" s="259"/>
    </row>
    <row r="35" spans="1:7" ht="12.75" customHeight="1">
      <c r="A35" s="20"/>
      <c r="B35" s="19"/>
      <c r="C35" s="19"/>
      <c r="D35" s="19"/>
      <c r="E35" s="19"/>
      <c r="F35" s="19"/>
      <c r="G35" s="19"/>
    </row>
    <row r="36" spans="1:7" ht="15.75">
      <c r="A36" s="20" t="s">
        <v>20</v>
      </c>
      <c r="B36" s="9" t="s">
        <v>16</v>
      </c>
      <c r="C36" s="19"/>
      <c r="D36" s="19"/>
      <c r="E36" s="286" t="s">
        <v>50</v>
      </c>
      <c r="F36" s="19"/>
      <c r="G36" s="19"/>
    </row>
    <row r="37" spans="1:7" ht="8.25" customHeight="1">
      <c r="A37" s="1"/>
      <c r="E37" s="287"/>
    </row>
    <row r="38" spans="1:7" ht="25.5">
      <c r="A38" s="18" t="s">
        <v>12</v>
      </c>
      <c r="B38" s="74" t="s">
        <v>16</v>
      </c>
      <c r="C38" s="18" t="s">
        <v>17</v>
      </c>
      <c r="D38" s="18" t="s">
        <v>18</v>
      </c>
      <c r="E38" s="18" t="s">
        <v>19</v>
      </c>
    </row>
    <row r="39" spans="1:7" ht="15.75">
      <c r="A39" s="18">
        <v>1</v>
      </c>
      <c r="B39" s="18">
        <v>2</v>
      </c>
      <c r="C39" s="18">
        <v>3</v>
      </c>
      <c r="D39" s="18">
        <v>4</v>
      </c>
      <c r="E39" s="18">
        <v>5</v>
      </c>
    </row>
    <row r="40" spans="1:7" ht="39" customHeight="1">
      <c r="A40" s="46"/>
      <c r="B40" s="262" t="s">
        <v>104</v>
      </c>
      <c r="C40" s="263"/>
      <c r="D40" s="264"/>
      <c r="E40" s="46"/>
    </row>
    <row r="41" spans="1:7" ht="42.75" customHeight="1">
      <c r="A41" s="59">
        <v>1</v>
      </c>
      <c r="B41" s="78" t="s">
        <v>105</v>
      </c>
      <c r="C41" s="40"/>
      <c r="D41" s="41">
        <v>1000000</v>
      </c>
      <c r="E41" s="41">
        <f>C41+D41</f>
        <v>1000000</v>
      </c>
    </row>
    <row r="42" spans="1:7" ht="36.75" customHeight="1">
      <c r="A42" s="59">
        <v>2</v>
      </c>
      <c r="B42" s="79" t="s">
        <v>106</v>
      </c>
      <c r="C42" s="66"/>
      <c r="D42" s="67">
        <v>300000</v>
      </c>
      <c r="E42" s="67">
        <f>D42+C42</f>
        <v>300000</v>
      </c>
    </row>
    <row r="43" spans="1:7" ht="30.75" customHeight="1">
      <c r="A43" s="59">
        <v>3</v>
      </c>
      <c r="B43" s="80" t="s">
        <v>107</v>
      </c>
      <c r="C43" s="66"/>
      <c r="D43" s="67">
        <f>3500000+1500000</f>
        <v>5000000</v>
      </c>
      <c r="E43" s="67">
        <f>D43+C43</f>
        <v>5000000</v>
      </c>
    </row>
    <row r="44" spans="1:7" ht="64.5" customHeight="1">
      <c r="A44" s="59">
        <v>4</v>
      </c>
      <c r="B44" s="93" t="s">
        <v>141</v>
      </c>
      <c r="C44" s="66"/>
      <c r="D44" s="67">
        <v>250000</v>
      </c>
      <c r="E44" s="67">
        <f>D44</f>
        <v>250000</v>
      </c>
    </row>
    <row r="45" spans="1:7" ht="15.75" customHeight="1">
      <c r="A45" s="270" t="s">
        <v>19</v>
      </c>
      <c r="B45" s="271"/>
      <c r="C45" s="44"/>
      <c r="D45" s="44">
        <f>SUM(D41:D44)</f>
        <v>6550000</v>
      </c>
      <c r="E45" s="44">
        <f>C45+D45</f>
        <v>6550000</v>
      </c>
    </row>
    <row r="46" spans="1:7" ht="12.75" customHeight="1">
      <c r="A46" s="1"/>
    </row>
    <row r="47" spans="1:7" ht="18.75" customHeight="1">
      <c r="A47" s="1" t="s">
        <v>23</v>
      </c>
      <c r="B47" s="226" t="s">
        <v>21</v>
      </c>
      <c r="C47" s="226"/>
      <c r="D47" s="226"/>
      <c r="E47" s="226"/>
      <c r="F47" s="226"/>
      <c r="G47" s="226"/>
    </row>
    <row r="48" spans="1:7" ht="13.5" customHeight="1">
      <c r="A48" s="1"/>
      <c r="E48" s="76" t="s">
        <v>15</v>
      </c>
    </row>
    <row r="49" spans="1:7" ht="25.5">
      <c r="A49" s="18" t="s">
        <v>12</v>
      </c>
      <c r="B49" s="74" t="s">
        <v>22</v>
      </c>
      <c r="C49" s="18" t="s">
        <v>17</v>
      </c>
      <c r="D49" s="18" t="s">
        <v>18</v>
      </c>
      <c r="E49" s="18" t="s">
        <v>19</v>
      </c>
    </row>
    <row r="50" spans="1:7" ht="15.75">
      <c r="A50" s="18">
        <v>1</v>
      </c>
      <c r="B50" s="18">
        <v>2</v>
      </c>
      <c r="C50" s="18">
        <v>3</v>
      </c>
      <c r="D50" s="18">
        <v>4</v>
      </c>
      <c r="E50" s="18">
        <v>5</v>
      </c>
    </row>
    <row r="51" spans="1:7" ht="10.5" customHeight="1">
      <c r="A51" s="36"/>
      <c r="B51" s="63"/>
      <c r="C51" s="56"/>
      <c r="D51" s="36"/>
      <c r="E51" s="56"/>
    </row>
    <row r="52" spans="1:7" ht="15.75">
      <c r="A52" s="273" t="s">
        <v>19</v>
      </c>
      <c r="B52" s="273"/>
      <c r="C52" s="61"/>
      <c r="D52" s="61"/>
      <c r="E52" s="61"/>
    </row>
    <row r="53" spans="1:7" ht="6" customHeight="1">
      <c r="A53" s="1"/>
    </row>
    <row r="54" spans="1:7" ht="15.75">
      <c r="A54" s="20" t="s">
        <v>51</v>
      </c>
      <c r="B54" s="226" t="s">
        <v>24</v>
      </c>
      <c r="C54" s="226"/>
      <c r="D54" s="226"/>
      <c r="E54" s="226"/>
      <c r="F54" s="226"/>
      <c r="G54" s="226"/>
    </row>
    <row r="55" spans="1:7" ht="15.75">
      <c r="A55" s="1"/>
    </row>
    <row r="56" spans="1:7" ht="46.5" customHeight="1">
      <c r="A56" s="18" t="s">
        <v>12</v>
      </c>
      <c r="B56" s="18" t="s">
        <v>25</v>
      </c>
      <c r="C56" s="18" t="s">
        <v>26</v>
      </c>
      <c r="D56" s="18" t="s">
        <v>27</v>
      </c>
      <c r="E56" s="18" t="s">
        <v>17</v>
      </c>
      <c r="F56" s="18" t="s">
        <v>18</v>
      </c>
      <c r="G56" s="18" t="s">
        <v>19</v>
      </c>
    </row>
    <row r="57" spans="1:7" ht="15.75">
      <c r="A57" s="18">
        <v>1</v>
      </c>
      <c r="B57" s="18">
        <v>2</v>
      </c>
      <c r="C57" s="18">
        <v>3</v>
      </c>
      <c r="D57" s="18">
        <v>4</v>
      </c>
      <c r="E57" s="18">
        <v>5</v>
      </c>
      <c r="F57" s="18">
        <v>6</v>
      </c>
      <c r="G57" s="18">
        <v>7</v>
      </c>
    </row>
    <row r="58" spans="1:7" ht="39" customHeight="1">
      <c r="A58" s="34"/>
      <c r="B58" s="262" t="s">
        <v>104</v>
      </c>
      <c r="C58" s="263"/>
      <c r="D58" s="264"/>
      <c r="E58" s="34"/>
      <c r="F58" s="34"/>
      <c r="G58" s="34"/>
    </row>
    <row r="59" spans="1:7" ht="24.75" customHeight="1">
      <c r="A59" s="46"/>
      <c r="B59" s="275" t="s">
        <v>108</v>
      </c>
      <c r="C59" s="276"/>
      <c r="D59" s="277"/>
      <c r="E59" s="46"/>
      <c r="F59" s="46"/>
      <c r="G59" s="46"/>
    </row>
    <row r="60" spans="1:7" ht="15.75">
      <c r="A60" s="45">
        <v>1</v>
      </c>
      <c r="B60" s="42" t="s">
        <v>28</v>
      </c>
      <c r="C60" s="43" t="s">
        <v>86</v>
      </c>
      <c r="D60" s="43" t="s">
        <v>86</v>
      </c>
      <c r="E60" s="34"/>
      <c r="F60" s="34"/>
      <c r="G60" s="34"/>
    </row>
    <row r="61" spans="1:7" ht="48" customHeight="1">
      <c r="A61" s="45"/>
      <c r="B61" s="65" t="s">
        <v>109</v>
      </c>
      <c r="C61" s="59" t="s">
        <v>96</v>
      </c>
      <c r="D61" s="81" t="s">
        <v>98</v>
      </c>
      <c r="E61" s="55"/>
      <c r="F61" s="55">
        <f>F67*F63+F64*F68+F65*F69</f>
        <v>1000000</v>
      </c>
      <c r="G61" s="56">
        <f>E61+F61</f>
        <v>1000000</v>
      </c>
    </row>
    <row r="62" spans="1:7" ht="15.75">
      <c r="A62" s="45">
        <v>2</v>
      </c>
      <c r="B62" s="77" t="s">
        <v>29</v>
      </c>
      <c r="C62" s="59" t="s">
        <v>86</v>
      </c>
      <c r="D62" s="81" t="s">
        <v>86</v>
      </c>
      <c r="E62" s="40" t="s">
        <v>86</v>
      </c>
      <c r="F62" s="41"/>
      <c r="G62" s="41"/>
    </row>
    <row r="63" spans="1:7" ht="25.5">
      <c r="A63" s="60"/>
      <c r="B63" s="69" t="s">
        <v>113</v>
      </c>
      <c r="C63" s="68" t="s">
        <v>92</v>
      </c>
      <c r="D63" s="81" t="s">
        <v>98</v>
      </c>
      <c r="E63" s="40"/>
      <c r="F63" s="82">
        <v>2</v>
      </c>
      <c r="G63" s="82">
        <f>F63</f>
        <v>2</v>
      </c>
    </row>
    <row r="64" spans="1:7" ht="26.25">
      <c r="A64" s="60"/>
      <c r="B64" s="65" t="s">
        <v>111</v>
      </c>
      <c r="C64" s="57" t="s">
        <v>91</v>
      </c>
      <c r="D64" s="81" t="s">
        <v>110</v>
      </c>
      <c r="E64" s="40"/>
      <c r="F64" s="82">
        <v>1</v>
      </c>
      <c r="G64" s="82">
        <f t="shared" ref="G64:G65" si="0">F64</f>
        <v>1</v>
      </c>
    </row>
    <row r="65" spans="1:7" ht="39">
      <c r="A65" s="60"/>
      <c r="B65" s="65" t="s">
        <v>112</v>
      </c>
      <c r="C65" s="57" t="s">
        <v>91</v>
      </c>
      <c r="D65" s="81" t="s">
        <v>110</v>
      </c>
      <c r="E65" s="40"/>
      <c r="F65" s="82">
        <v>4</v>
      </c>
      <c r="G65" s="82">
        <f t="shared" si="0"/>
        <v>4</v>
      </c>
    </row>
    <row r="66" spans="1:7" ht="15.75">
      <c r="A66" s="45">
        <v>3</v>
      </c>
      <c r="B66" s="77" t="s">
        <v>30</v>
      </c>
      <c r="C66" s="59"/>
      <c r="D66" s="59"/>
      <c r="E66" s="41"/>
      <c r="F66" s="41"/>
      <c r="G66" s="41"/>
    </row>
    <row r="67" spans="1:7" ht="25.5">
      <c r="A67" s="60"/>
      <c r="B67" s="69" t="s">
        <v>113</v>
      </c>
      <c r="C67" s="57" t="s">
        <v>92</v>
      </c>
      <c r="D67" s="81" t="s">
        <v>98</v>
      </c>
      <c r="E67" s="41"/>
      <c r="F67" s="41">
        <v>235000</v>
      </c>
      <c r="G67" s="54">
        <f t="shared" ref="G67:G69" si="1">E67+F67</f>
        <v>235000</v>
      </c>
    </row>
    <row r="68" spans="1:7" ht="25.5">
      <c r="A68" s="60"/>
      <c r="B68" s="69" t="s">
        <v>114</v>
      </c>
      <c r="C68" s="57" t="s">
        <v>92</v>
      </c>
      <c r="D68" s="81" t="s">
        <v>115</v>
      </c>
      <c r="E68" s="41"/>
      <c r="F68" s="41">
        <v>50000</v>
      </c>
      <c r="G68" s="54">
        <f t="shared" si="1"/>
        <v>50000</v>
      </c>
    </row>
    <row r="69" spans="1:7" ht="25.5">
      <c r="A69" s="60"/>
      <c r="B69" s="69" t="s">
        <v>116</v>
      </c>
      <c r="C69" s="57" t="s">
        <v>92</v>
      </c>
      <c r="D69" s="81" t="s">
        <v>115</v>
      </c>
      <c r="E69" s="41"/>
      <c r="F69" s="41">
        <v>120000</v>
      </c>
      <c r="G69" s="54">
        <f t="shared" si="1"/>
        <v>120000</v>
      </c>
    </row>
    <row r="70" spans="1:7" ht="15.75">
      <c r="A70" s="45">
        <v>4</v>
      </c>
      <c r="B70" s="77" t="s">
        <v>31</v>
      </c>
      <c r="C70" s="59"/>
      <c r="D70" s="59"/>
      <c r="E70" s="40"/>
      <c r="F70" s="41"/>
      <c r="G70" s="41"/>
    </row>
    <row r="71" spans="1:7" ht="39">
      <c r="A71" s="45"/>
      <c r="B71" s="65" t="s">
        <v>117</v>
      </c>
      <c r="C71" s="59" t="s">
        <v>96</v>
      </c>
      <c r="D71" s="81" t="s">
        <v>115</v>
      </c>
      <c r="E71" s="53"/>
      <c r="F71" s="54">
        <v>1000000</v>
      </c>
      <c r="G71" s="54">
        <f t="shared" ref="G71" si="2">E71+F71</f>
        <v>1000000</v>
      </c>
    </row>
    <row r="72" spans="1:7" ht="36.75" customHeight="1">
      <c r="A72" s="60"/>
      <c r="B72" s="260" t="s">
        <v>118</v>
      </c>
      <c r="C72" s="261"/>
      <c r="D72" s="88"/>
      <c r="E72" s="89"/>
      <c r="F72" s="41"/>
      <c r="G72" s="41"/>
    </row>
    <row r="73" spans="1:7" ht="15.75">
      <c r="A73" s="45">
        <v>1</v>
      </c>
      <c r="B73" s="77" t="s">
        <v>28</v>
      </c>
      <c r="C73" s="59"/>
      <c r="D73" s="59"/>
      <c r="E73" s="89"/>
      <c r="F73" s="41"/>
      <c r="G73" s="41"/>
    </row>
    <row r="74" spans="1:7" ht="39">
      <c r="A74" s="45"/>
      <c r="B74" s="65" t="s">
        <v>119</v>
      </c>
      <c r="C74" s="57" t="s">
        <v>92</v>
      </c>
      <c r="D74" s="81" t="s">
        <v>98</v>
      </c>
      <c r="E74" s="40"/>
      <c r="F74" s="41">
        <v>300000</v>
      </c>
      <c r="G74" s="41">
        <f t="shared" ref="G74" si="3">E74+F74</f>
        <v>300000</v>
      </c>
    </row>
    <row r="75" spans="1:7" ht="15.75">
      <c r="A75" s="45">
        <v>2</v>
      </c>
      <c r="B75" s="77" t="s">
        <v>29</v>
      </c>
      <c r="C75" s="59"/>
      <c r="D75" s="59"/>
      <c r="E75" s="40"/>
      <c r="F75" s="41"/>
      <c r="G75" s="41"/>
    </row>
    <row r="76" spans="1:7" ht="39">
      <c r="A76" s="45"/>
      <c r="B76" s="65" t="s">
        <v>120</v>
      </c>
      <c r="C76" s="57" t="s">
        <v>99</v>
      </c>
      <c r="D76" s="83" t="s">
        <v>121</v>
      </c>
      <c r="E76" s="53"/>
      <c r="F76" s="56">
        <v>34.4</v>
      </c>
      <c r="G76" s="56">
        <f t="shared" ref="G76:G80" si="4">E76+F76</f>
        <v>34.4</v>
      </c>
    </row>
    <row r="77" spans="1:7" ht="15.75">
      <c r="A77" s="45">
        <v>3</v>
      </c>
      <c r="B77" s="77" t="s">
        <v>30</v>
      </c>
      <c r="C77" s="59" t="s">
        <v>86</v>
      </c>
      <c r="D77" s="59" t="s">
        <v>86</v>
      </c>
      <c r="E77" s="40" t="s">
        <v>86</v>
      </c>
      <c r="F77" s="41"/>
      <c r="G77" s="41"/>
    </row>
    <row r="78" spans="1:7" ht="39">
      <c r="A78" s="45"/>
      <c r="B78" s="65" t="s">
        <v>122</v>
      </c>
      <c r="C78" s="57" t="s">
        <v>92</v>
      </c>
      <c r="D78" s="57" t="s">
        <v>115</v>
      </c>
      <c r="E78" s="40"/>
      <c r="F78" s="40">
        <f>F74/F76</f>
        <v>8720.9302325581393</v>
      </c>
      <c r="G78" s="41">
        <f t="shared" si="4"/>
        <v>8720.9302325581393</v>
      </c>
    </row>
    <row r="79" spans="1:7" ht="15.75">
      <c r="A79" s="45">
        <v>4</v>
      </c>
      <c r="B79" s="77" t="s">
        <v>31</v>
      </c>
      <c r="C79" s="59"/>
      <c r="D79" s="59"/>
      <c r="E79" s="40"/>
      <c r="F79" s="41"/>
      <c r="G79" s="41"/>
    </row>
    <row r="80" spans="1:7" ht="39">
      <c r="A80" s="45"/>
      <c r="B80" s="65" t="s">
        <v>117</v>
      </c>
      <c r="C80" s="57" t="s">
        <v>92</v>
      </c>
      <c r="D80" s="57" t="s">
        <v>115</v>
      </c>
      <c r="E80" s="53"/>
      <c r="F80" s="54">
        <f>F74</f>
        <v>300000</v>
      </c>
      <c r="G80" s="54">
        <f t="shared" si="4"/>
        <v>300000</v>
      </c>
    </row>
    <row r="81" spans="1:7" ht="25.5" customHeight="1">
      <c r="A81" s="60"/>
      <c r="B81" s="260" t="s">
        <v>123</v>
      </c>
      <c r="C81" s="261"/>
      <c r="D81" s="261"/>
      <c r="E81" s="89"/>
      <c r="F81" s="41"/>
      <c r="G81" s="41"/>
    </row>
    <row r="82" spans="1:7" ht="15.75">
      <c r="A82" s="60">
        <v>1</v>
      </c>
      <c r="B82" s="77" t="s">
        <v>28</v>
      </c>
      <c r="C82" s="59"/>
      <c r="D82" s="59"/>
      <c r="E82" s="89"/>
      <c r="F82" s="41"/>
      <c r="G82" s="41"/>
    </row>
    <row r="83" spans="1:7" ht="39">
      <c r="A83" s="60"/>
      <c r="B83" s="65" t="s">
        <v>124</v>
      </c>
      <c r="C83" s="57" t="s">
        <v>92</v>
      </c>
      <c r="D83" s="81" t="s">
        <v>98</v>
      </c>
      <c r="E83" s="40"/>
      <c r="F83" s="41">
        <f>F85*F92+F86*F93+F87*F94+F88*F95+F89*F96+1500000</f>
        <v>5000000</v>
      </c>
      <c r="G83" s="41">
        <f t="shared" ref="G83" si="5">E83+F83</f>
        <v>5000000</v>
      </c>
    </row>
    <row r="84" spans="1:7" ht="15.75">
      <c r="A84" s="60">
        <v>2</v>
      </c>
      <c r="B84" s="77" t="s">
        <v>29</v>
      </c>
      <c r="C84" s="59"/>
      <c r="D84" s="59"/>
      <c r="E84" s="40"/>
      <c r="F84" s="41"/>
      <c r="G84" s="41"/>
    </row>
    <row r="85" spans="1:7" ht="39">
      <c r="A85" s="60"/>
      <c r="B85" s="65" t="s">
        <v>125</v>
      </c>
      <c r="C85" s="57" t="s">
        <v>126</v>
      </c>
      <c r="D85" s="57" t="s">
        <v>127</v>
      </c>
      <c r="E85" s="40"/>
      <c r="F85" s="82">
        <v>1</v>
      </c>
      <c r="G85" s="82">
        <f t="shared" ref="G85:G90" si="6">E85+F85</f>
        <v>1</v>
      </c>
    </row>
    <row r="86" spans="1:7" ht="30">
      <c r="A86" s="64"/>
      <c r="B86" s="84" t="s">
        <v>132</v>
      </c>
      <c r="C86" s="85" t="s">
        <v>126</v>
      </c>
      <c r="D86" s="85" t="s">
        <v>127</v>
      </c>
      <c r="E86" s="40"/>
      <c r="F86" s="82">
        <v>3</v>
      </c>
      <c r="G86" s="82">
        <f t="shared" si="6"/>
        <v>3</v>
      </c>
    </row>
    <row r="87" spans="1:7" ht="30">
      <c r="A87" s="64"/>
      <c r="B87" s="84" t="s">
        <v>133</v>
      </c>
      <c r="C87" s="85" t="s">
        <v>126</v>
      </c>
      <c r="D87" s="85" t="s">
        <v>127</v>
      </c>
      <c r="E87" s="40"/>
      <c r="F87" s="82">
        <v>1</v>
      </c>
      <c r="G87" s="82">
        <f t="shared" si="6"/>
        <v>1</v>
      </c>
    </row>
    <row r="88" spans="1:7" ht="30">
      <c r="A88" s="64"/>
      <c r="B88" s="84" t="s">
        <v>134</v>
      </c>
      <c r="C88" s="85" t="s">
        <v>126</v>
      </c>
      <c r="D88" s="85" t="s">
        <v>127</v>
      </c>
      <c r="E88" s="40"/>
      <c r="F88" s="82">
        <v>1</v>
      </c>
      <c r="G88" s="82">
        <f t="shared" si="6"/>
        <v>1</v>
      </c>
    </row>
    <row r="89" spans="1:7" ht="60">
      <c r="A89" s="60"/>
      <c r="B89" s="84" t="s">
        <v>128</v>
      </c>
      <c r="C89" s="85" t="s">
        <v>91</v>
      </c>
      <c r="D89" s="57" t="s">
        <v>127</v>
      </c>
      <c r="E89" s="53"/>
      <c r="F89" s="54">
        <v>3</v>
      </c>
      <c r="G89" s="82">
        <f t="shared" si="6"/>
        <v>3</v>
      </c>
    </row>
    <row r="90" spans="1:7" ht="45">
      <c r="A90" s="92"/>
      <c r="B90" s="84" t="s">
        <v>143</v>
      </c>
      <c r="C90" s="85" t="s">
        <v>144</v>
      </c>
      <c r="D90" s="57" t="s">
        <v>127</v>
      </c>
      <c r="E90" s="53"/>
      <c r="F90" s="54">
        <v>187</v>
      </c>
      <c r="G90" s="82">
        <f t="shared" si="6"/>
        <v>187</v>
      </c>
    </row>
    <row r="91" spans="1:7" ht="15.75">
      <c r="A91" s="60">
        <v>3</v>
      </c>
      <c r="B91" s="77" t="s">
        <v>30</v>
      </c>
      <c r="C91" s="59" t="s">
        <v>86</v>
      </c>
      <c r="D91" s="59" t="s">
        <v>86</v>
      </c>
      <c r="E91" s="40" t="s">
        <v>86</v>
      </c>
      <c r="F91" s="41"/>
      <c r="G91" s="41"/>
    </row>
    <row r="92" spans="1:7" ht="39">
      <c r="A92" s="60"/>
      <c r="B92" s="65" t="s">
        <v>129</v>
      </c>
      <c r="C92" s="57" t="s">
        <v>92</v>
      </c>
      <c r="D92" s="90" t="s">
        <v>115</v>
      </c>
      <c r="E92" s="40"/>
      <c r="F92" s="54">
        <v>380000</v>
      </c>
      <c r="G92" s="54">
        <f t="shared" ref="G92:G97" si="7">E92+F92</f>
        <v>380000</v>
      </c>
    </row>
    <row r="93" spans="1:7" ht="30">
      <c r="A93" s="64"/>
      <c r="B93" s="86" t="s">
        <v>135</v>
      </c>
      <c r="C93" s="85" t="s">
        <v>92</v>
      </c>
      <c r="D93" s="90" t="s">
        <v>115</v>
      </c>
      <c r="E93" s="40"/>
      <c r="F93" s="54">
        <v>20000</v>
      </c>
      <c r="G93" s="54">
        <f t="shared" si="7"/>
        <v>20000</v>
      </c>
    </row>
    <row r="94" spans="1:7" ht="30">
      <c r="A94" s="64"/>
      <c r="B94" s="86" t="s">
        <v>136</v>
      </c>
      <c r="C94" s="85" t="s">
        <v>92</v>
      </c>
      <c r="D94" s="90" t="s">
        <v>115</v>
      </c>
      <c r="E94" s="40"/>
      <c r="F94" s="54">
        <v>10000</v>
      </c>
      <c r="G94" s="54">
        <f t="shared" si="7"/>
        <v>10000</v>
      </c>
    </row>
    <row r="95" spans="1:7" ht="30">
      <c r="A95" s="64"/>
      <c r="B95" s="86" t="s">
        <v>137</v>
      </c>
      <c r="C95" s="85" t="s">
        <v>92</v>
      </c>
      <c r="D95" s="90" t="s">
        <v>115</v>
      </c>
      <c r="E95" s="40"/>
      <c r="F95" s="54">
        <v>50000</v>
      </c>
      <c r="G95" s="54">
        <f t="shared" si="7"/>
        <v>50000</v>
      </c>
    </row>
    <row r="96" spans="1:7" ht="51.75">
      <c r="A96" s="60"/>
      <c r="B96" s="91" t="s">
        <v>130</v>
      </c>
      <c r="C96" s="90" t="s">
        <v>92</v>
      </c>
      <c r="D96" s="90" t="s">
        <v>115</v>
      </c>
      <c r="E96" s="40"/>
      <c r="F96" s="53">
        <v>1000000</v>
      </c>
      <c r="G96" s="54">
        <f t="shared" si="7"/>
        <v>1000000</v>
      </c>
    </row>
    <row r="97" spans="1:7" ht="32.25" customHeight="1">
      <c r="A97" s="92"/>
      <c r="B97" s="91" t="s">
        <v>145</v>
      </c>
      <c r="C97" s="90" t="s">
        <v>92</v>
      </c>
      <c r="D97" s="90" t="s">
        <v>115</v>
      </c>
      <c r="E97" s="40"/>
      <c r="F97" s="40">
        <v>8021.39</v>
      </c>
      <c r="G97" s="41">
        <f t="shared" si="7"/>
        <v>8021.39</v>
      </c>
    </row>
    <row r="98" spans="1:7" ht="15.75">
      <c r="A98" s="60">
        <v>4</v>
      </c>
      <c r="B98" s="77" t="s">
        <v>31</v>
      </c>
      <c r="C98" s="59"/>
      <c r="D98" s="59"/>
      <c r="E98" s="40"/>
      <c r="F98" s="41"/>
      <c r="G98" s="41"/>
    </row>
    <row r="99" spans="1:7" ht="26.25">
      <c r="A99" s="60"/>
      <c r="B99" s="65" t="s">
        <v>131</v>
      </c>
      <c r="C99" s="57" t="s">
        <v>92</v>
      </c>
      <c r="D99" s="57" t="s">
        <v>115</v>
      </c>
      <c r="E99" s="53"/>
      <c r="F99" s="54">
        <f>F83</f>
        <v>5000000</v>
      </c>
      <c r="G99" s="54">
        <f t="shared" ref="G99" si="8">E99+F99</f>
        <v>5000000</v>
      </c>
    </row>
    <row r="100" spans="1:7" ht="30" customHeight="1">
      <c r="A100" s="92"/>
      <c r="B100" s="278" t="s">
        <v>146</v>
      </c>
      <c r="C100" s="278"/>
      <c r="D100" s="278"/>
      <c r="E100" s="53"/>
      <c r="F100" s="54"/>
      <c r="G100" s="54"/>
    </row>
    <row r="101" spans="1:7" ht="15.75">
      <c r="A101" s="92">
        <v>1</v>
      </c>
      <c r="B101" s="77" t="s">
        <v>28</v>
      </c>
      <c r="C101" s="57"/>
      <c r="D101" s="57"/>
      <c r="E101" s="53"/>
      <c r="F101" s="54"/>
      <c r="G101" s="54"/>
    </row>
    <row r="102" spans="1:7" ht="46.5" customHeight="1">
      <c r="A102" s="92"/>
      <c r="B102" s="111" t="s">
        <v>161</v>
      </c>
      <c r="C102" s="57" t="s">
        <v>92</v>
      </c>
      <c r="D102" s="112" t="s">
        <v>147</v>
      </c>
      <c r="E102" s="53"/>
      <c r="F102" s="54">
        <v>250000</v>
      </c>
      <c r="G102" s="54">
        <f>F102</f>
        <v>250000</v>
      </c>
    </row>
    <row r="103" spans="1:7" ht="34.5" customHeight="1">
      <c r="A103" s="92"/>
      <c r="B103" s="69" t="s">
        <v>148</v>
      </c>
      <c r="C103" s="95" t="s">
        <v>158</v>
      </c>
      <c r="D103" s="57" t="s">
        <v>151</v>
      </c>
      <c r="E103" s="53"/>
      <c r="F103" s="56">
        <v>111.1</v>
      </c>
      <c r="G103" s="56">
        <f>F103</f>
        <v>111.1</v>
      </c>
    </row>
    <row r="104" spans="1:7" ht="33.75" customHeight="1">
      <c r="A104" s="92"/>
      <c r="B104" s="69" t="s">
        <v>149</v>
      </c>
      <c r="C104" s="96" t="s">
        <v>150</v>
      </c>
      <c r="D104" s="57" t="s">
        <v>151</v>
      </c>
      <c r="E104" s="53"/>
      <c r="F104" s="56">
        <v>100.2</v>
      </c>
      <c r="G104" s="56">
        <f>F104</f>
        <v>100.2</v>
      </c>
    </row>
    <row r="105" spans="1:7" ht="15.75">
      <c r="A105" s="92">
        <v>2</v>
      </c>
      <c r="B105" s="77" t="s">
        <v>29</v>
      </c>
      <c r="C105" s="57"/>
      <c r="D105" s="57"/>
      <c r="E105" s="53"/>
      <c r="F105" s="54"/>
      <c r="G105" s="54"/>
    </row>
    <row r="106" spans="1:7" ht="66.75" customHeight="1">
      <c r="A106" s="92"/>
      <c r="B106" s="110" t="s">
        <v>159</v>
      </c>
      <c r="C106" s="96" t="s">
        <v>99</v>
      </c>
      <c r="D106" s="57" t="s">
        <v>152</v>
      </c>
      <c r="E106" s="53"/>
      <c r="F106" s="54">
        <v>550</v>
      </c>
      <c r="G106" s="54">
        <f>F106</f>
        <v>550</v>
      </c>
    </row>
    <row r="107" spans="1:7" ht="15.75">
      <c r="A107" s="92">
        <v>3</v>
      </c>
      <c r="B107" s="77" t="s">
        <v>30</v>
      </c>
      <c r="C107" s="57"/>
      <c r="D107" s="57"/>
      <c r="E107" s="53"/>
      <c r="F107" s="54"/>
      <c r="G107" s="54"/>
    </row>
    <row r="108" spans="1:7" ht="61.5" customHeight="1">
      <c r="A108" s="92"/>
      <c r="B108" s="69" t="s">
        <v>160</v>
      </c>
      <c r="C108" s="57" t="s">
        <v>96</v>
      </c>
      <c r="D108" s="57" t="s">
        <v>154</v>
      </c>
      <c r="E108" s="53"/>
      <c r="F108" s="54">
        <f>F102/F106</f>
        <v>454.54545454545456</v>
      </c>
      <c r="G108" s="54">
        <f>F108</f>
        <v>454.54545454545456</v>
      </c>
    </row>
    <row r="109" spans="1:7" ht="15.75">
      <c r="A109" s="92">
        <v>4</v>
      </c>
      <c r="B109" s="77" t="s">
        <v>31</v>
      </c>
      <c r="C109" s="57"/>
      <c r="D109" s="57"/>
      <c r="E109" s="53"/>
      <c r="F109" s="54"/>
      <c r="G109" s="54"/>
    </row>
    <row r="110" spans="1:7" ht="37.5" customHeight="1">
      <c r="A110" s="92"/>
      <c r="B110" s="69" t="s">
        <v>153</v>
      </c>
      <c r="C110" s="57" t="s">
        <v>155</v>
      </c>
      <c r="D110" s="57" t="s">
        <v>154</v>
      </c>
      <c r="E110" s="53"/>
      <c r="F110" s="41">
        <v>0.49</v>
      </c>
      <c r="G110" s="41">
        <f>F110</f>
        <v>0.49</v>
      </c>
    </row>
    <row r="111" spans="1:7" ht="21" customHeight="1">
      <c r="A111" s="70"/>
      <c r="B111" s="71"/>
      <c r="C111" s="94"/>
      <c r="D111" s="94"/>
      <c r="E111" s="72"/>
      <c r="F111" s="73"/>
      <c r="G111" s="73"/>
    </row>
    <row r="112" spans="1:7" ht="15.75">
      <c r="A112" s="70"/>
      <c r="B112" s="71"/>
      <c r="C112" s="94"/>
      <c r="D112" s="94"/>
      <c r="E112" s="72"/>
      <c r="F112" s="73"/>
      <c r="G112" s="73"/>
    </row>
    <row r="113" spans="1:7" ht="15.75" hidden="1" customHeight="1">
      <c r="A113" s="272" t="s">
        <v>93</v>
      </c>
      <c r="B113" s="272"/>
      <c r="C113" s="272"/>
      <c r="D113" s="22"/>
    </row>
    <row r="114" spans="1:7" ht="17.25" hidden="1" customHeight="1">
      <c r="A114" s="272"/>
      <c r="B114" s="272"/>
      <c r="C114" s="272"/>
      <c r="D114" s="21"/>
      <c r="E114" s="5"/>
      <c r="F114" s="268" t="s">
        <v>94</v>
      </c>
      <c r="G114" s="268"/>
    </row>
    <row r="115" spans="1:7" ht="15.75" hidden="1">
      <c r="A115" s="3"/>
      <c r="B115" s="20"/>
      <c r="D115" s="17" t="s">
        <v>32</v>
      </c>
      <c r="F115" s="269" t="s">
        <v>54</v>
      </c>
      <c r="G115" s="269"/>
    </row>
    <row r="116" spans="1:7" ht="15.75" hidden="1" customHeight="1">
      <c r="A116" s="3"/>
      <c r="B116" s="48"/>
      <c r="D116" s="49"/>
      <c r="F116" s="51"/>
      <c r="G116" s="51"/>
    </row>
    <row r="117" spans="1:7" ht="15.75" hidden="1" customHeight="1">
      <c r="A117" s="226" t="s">
        <v>33</v>
      </c>
      <c r="B117" s="226"/>
      <c r="C117" s="20"/>
      <c r="D117" s="20"/>
    </row>
    <row r="118" spans="1:7" ht="15.75" hidden="1" customHeight="1">
      <c r="A118" s="47"/>
      <c r="B118" s="47"/>
      <c r="C118" s="48"/>
      <c r="D118" s="48"/>
    </row>
    <row r="119" spans="1:7" ht="15.75" hidden="1">
      <c r="A119" s="274" t="s">
        <v>95</v>
      </c>
      <c r="B119" s="274"/>
      <c r="C119" s="274"/>
      <c r="D119" s="20"/>
    </row>
    <row r="120" spans="1:7" ht="36" hidden="1" customHeight="1">
      <c r="A120" s="225" t="s">
        <v>138</v>
      </c>
      <c r="B120" s="226"/>
      <c r="C120" s="226"/>
      <c r="D120" s="87"/>
      <c r="E120" s="5"/>
      <c r="F120" s="268" t="s">
        <v>139</v>
      </c>
      <c r="G120" s="268"/>
    </row>
    <row r="121" spans="1:7" ht="15.75" hidden="1">
      <c r="B121" s="20"/>
      <c r="C121" s="20"/>
      <c r="D121" s="17" t="s">
        <v>32</v>
      </c>
      <c r="F121" s="269" t="s">
        <v>54</v>
      </c>
      <c r="G121" s="269"/>
    </row>
    <row r="122" spans="1:7" hidden="1">
      <c r="A122" s="10" t="s">
        <v>52</v>
      </c>
    </row>
    <row r="123" spans="1:7" hidden="1">
      <c r="A123" s="11" t="s">
        <v>53</v>
      </c>
    </row>
  </sheetData>
  <mergeCells count="46">
    <mergeCell ref="E9:G9"/>
    <mergeCell ref="B28:G28"/>
    <mergeCell ref="E21:F21"/>
    <mergeCell ref="B40:D40"/>
    <mergeCell ref="E36:E37"/>
    <mergeCell ref="E10:G10"/>
    <mergeCell ref="A12:G12"/>
    <mergeCell ref="A13:G13"/>
    <mergeCell ref="D16:F16"/>
    <mergeCell ref="D18:F18"/>
    <mergeCell ref="B22:G22"/>
    <mergeCell ref="B23:G23"/>
    <mergeCell ref="B25:G25"/>
    <mergeCell ref="B27:G27"/>
    <mergeCell ref="B31:G31"/>
    <mergeCell ref="B33:G33"/>
    <mergeCell ref="F1:G3"/>
    <mergeCell ref="E5:G5"/>
    <mergeCell ref="E6:G6"/>
    <mergeCell ref="E7:G7"/>
    <mergeCell ref="E8:G8"/>
    <mergeCell ref="A117:B117"/>
    <mergeCell ref="A120:C120"/>
    <mergeCell ref="F120:G120"/>
    <mergeCell ref="F121:G121"/>
    <mergeCell ref="A45:B45"/>
    <mergeCell ref="B47:G47"/>
    <mergeCell ref="B54:G54"/>
    <mergeCell ref="A113:C114"/>
    <mergeCell ref="F114:G114"/>
    <mergeCell ref="A52:B52"/>
    <mergeCell ref="A119:C119"/>
    <mergeCell ref="B59:D59"/>
    <mergeCell ref="B72:C72"/>
    <mergeCell ref="F115:G115"/>
    <mergeCell ref="B100:D100"/>
    <mergeCell ref="B34:G34"/>
    <mergeCell ref="B81:D81"/>
    <mergeCell ref="B58:D58"/>
    <mergeCell ref="C30:G30"/>
    <mergeCell ref="B24:G24"/>
    <mergeCell ref="A17:C17"/>
    <mergeCell ref="D17:E17"/>
    <mergeCell ref="A19:C19"/>
    <mergeCell ref="D19:E19"/>
    <mergeCell ref="E20:F20"/>
  </mergeCells>
  <pageMargins left="0.19685039370078741" right="0.15748031496062992" top="0.59055118110236227" bottom="0.59055118110236227" header="0.31496062992125984" footer="0.31496062992125984"/>
  <pageSetup paperSize="9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10"/>
  <sheetViews>
    <sheetView topLeftCell="A36" zoomScale="90" zoomScaleNormal="90" workbookViewId="0">
      <selection activeCell="B55" sqref="B55"/>
    </sheetView>
  </sheetViews>
  <sheetFormatPr defaultColWidth="21.625" defaultRowHeight="15"/>
  <cols>
    <col min="1" max="1" width="6.625" style="2" customWidth="1"/>
    <col min="2" max="2" width="26" style="2" customWidth="1"/>
    <col min="3" max="3" width="17.25" style="2" customWidth="1"/>
    <col min="4" max="16384" width="21.625" style="2"/>
  </cols>
  <sheetData>
    <row r="1" spans="1:7">
      <c r="F1" s="279" t="s">
        <v>74</v>
      </c>
      <c r="G1" s="280"/>
    </row>
    <row r="2" spans="1:7">
      <c r="F2" s="280"/>
      <c r="G2" s="280"/>
    </row>
    <row r="3" spans="1:7" ht="32.25" customHeight="1">
      <c r="F3" s="280"/>
      <c r="G3" s="280"/>
    </row>
    <row r="4" spans="1:7" ht="15.75">
      <c r="A4" s="107"/>
      <c r="E4" s="107" t="s">
        <v>0</v>
      </c>
    </row>
    <row r="5" spans="1:7" ht="15.75">
      <c r="A5" s="107"/>
      <c r="E5" s="281" t="s">
        <v>1</v>
      </c>
      <c r="F5" s="281"/>
      <c r="G5" s="281"/>
    </row>
    <row r="6" spans="1:7" ht="15.75">
      <c r="A6" s="107"/>
      <c r="B6" s="107"/>
      <c r="E6" s="282" t="s">
        <v>88</v>
      </c>
      <c r="F6" s="282"/>
      <c r="G6" s="282"/>
    </row>
    <row r="7" spans="1:7" ht="15" customHeight="1">
      <c r="A7" s="107"/>
      <c r="E7" s="269" t="s">
        <v>2</v>
      </c>
      <c r="F7" s="269"/>
      <c r="G7" s="269"/>
    </row>
    <row r="8" spans="1:7" ht="9.75" customHeight="1">
      <c r="A8" s="107"/>
      <c r="B8" s="107"/>
      <c r="E8" s="282"/>
      <c r="F8" s="282"/>
      <c r="G8" s="282"/>
    </row>
    <row r="9" spans="1:7" ht="9" customHeight="1">
      <c r="A9" s="107"/>
      <c r="E9" s="269"/>
      <c r="F9" s="269"/>
      <c r="G9" s="269"/>
    </row>
    <row r="10" spans="1:7" ht="15.75">
      <c r="A10" s="107"/>
      <c r="E10" s="226" t="s">
        <v>162</v>
      </c>
      <c r="F10" s="226"/>
      <c r="G10" s="226"/>
    </row>
    <row r="11" spans="1:7" ht="12" customHeight="1"/>
    <row r="12" spans="1:7" ht="15.75">
      <c r="A12" s="288" t="s">
        <v>3</v>
      </c>
      <c r="B12" s="288"/>
      <c r="C12" s="288"/>
      <c r="D12" s="288"/>
      <c r="E12" s="288"/>
      <c r="F12" s="288"/>
      <c r="G12" s="288"/>
    </row>
    <row r="13" spans="1:7" ht="15.75">
      <c r="A13" s="288" t="s">
        <v>85</v>
      </c>
      <c r="B13" s="288"/>
      <c r="C13" s="288"/>
      <c r="D13" s="288"/>
      <c r="E13" s="288"/>
      <c r="F13" s="288"/>
      <c r="G13" s="288"/>
    </row>
    <row r="14" spans="1:7" ht="9.75" customHeight="1"/>
    <row r="15" spans="1:7" ht="9" customHeight="1"/>
    <row r="16" spans="1:7" ht="15" customHeight="1">
      <c r="A16" s="25" t="s">
        <v>75</v>
      </c>
      <c r="B16" s="37">
        <v>31</v>
      </c>
      <c r="C16" s="37"/>
      <c r="D16" s="289" t="s">
        <v>87</v>
      </c>
      <c r="E16" s="289"/>
      <c r="F16" s="289"/>
      <c r="G16" s="99">
        <v>31692820</v>
      </c>
    </row>
    <row r="17" spans="1:7" ht="28.5" customHeight="1">
      <c r="A17" s="255" t="s">
        <v>83</v>
      </c>
      <c r="B17" s="255"/>
      <c r="C17" s="255"/>
      <c r="D17" s="256" t="s">
        <v>2</v>
      </c>
      <c r="E17" s="256"/>
      <c r="F17" s="26" t="s">
        <v>86</v>
      </c>
      <c r="G17" s="105" t="s">
        <v>76</v>
      </c>
    </row>
    <row r="18" spans="1:7" ht="19.5" customHeight="1">
      <c r="A18" s="27" t="s">
        <v>77</v>
      </c>
      <c r="B18" s="27">
        <v>311</v>
      </c>
      <c r="C18" s="27"/>
      <c r="D18" s="290" t="s">
        <v>88</v>
      </c>
      <c r="E18" s="290"/>
      <c r="F18" s="290"/>
      <c r="G18" s="99">
        <v>31692820</v>
      </c>
    </row>
    <row r="19" spans="1:7" ht="23.25" customHeight="1">
      <c r="A19" s="255" t="s">
        <v>79</v>
      </c>
      <c r="B19" s="255"/>
      <c r="C19" s="255"/>
      <c r="D19" s="257" t="s">
        <v>34</v>
      </c>
      <c r="E19" s="257"/>
      <c r="F19" s="26"/>
      <c r="G19" s="105" t="s">
        <v>76</v>
      </c>
    </row>
    <row r="20" spans="1:7" ht="28.5" customHeight="1">
      <c r="A20" s="28" t="s">
        <v>78</v>
      </c>
      <c r="B20" s="38">
        <v>3117670</v>
      </c>
      <c r="C20" s="38">
        <v>3117670</v>
      </c>
      <c r="D20" s="104" t="s">
        <v>97</v>
      </c>
      <c r="E20" s="258" t="s">
        <v>100</v>
      </c>
      <c r="F20" s="258"/>
      <c r="G20" s="39" t="s">
        <v>89</v>
      </c>
    </row>
    <row r="21" spans="1:7" ht="47.25" customHeight="1">
      <c r="B21" s="29" t="s">
        <v>79</v>
      </c>
      <c r="C21" s="75" t="s">
        <v>80</v>
      </c>
      <c r="D21" s="26" t="s">
        <v>81</v>
      </c>
      <c r="E21" s="255" t="s">
        <v>84</v>
      </c>
      <c r="F21" s="255"/>
      <c r="G21" s="97" t="s">
        <v>82</v>
      </c>
    </row>
    <row r="22" spans="1:7" ht="40.5" customHeight="1">
      <c r="A22" s="52" t="s">
        <v>8</v>
      </c>
      <c r="B22" s="226" t="s">
        <v>163</v>
      </c>
      <c r="C22" s="226"/>
      <c r="D22" s="226"/>
      <c r="E22" s="226"/>
      <c r="F22" s="226"/>
      <c r="G22" s="226"/>
    </row>
    <row r="23" spans="1:7" ht="96" customHeight="1">
      <c r="A23" s="52" t="s">
        <v>9</v>
      </c>
      <c r="B23" s="291" t="s">
        <v>164</v>
      </c>
      <c r="C23" s="291"/>
      <c r="D23" s="291"/>
      <c r="E23" s="291"/>
      <c r="F23" s="291"/>
      <c r="G23" s="291"/>
    </row>
    <row r="24" spans="1:7" ht="3.75" customHeight="1">
      <c r="B24" s="267"/>
      <c r="C24" s="267"/>
      <c r="D24" s="267"/>
      <c r="E24" s="267"/>
      <c r="F24" s="267"/>
      <c r="G24" s="267"/>
    </row>
    <row r="25" spans="1:7" ht="29.25" customHeight="1">
      <c r="A25" s="108" t="s">
        <v>10</v>
      </c>
      <c r="B25" s="226" t="s">
        <v>47</v>
      </c>
      <c r="C25" s="226"/>
      <c r="D25" s="226"/>
      <c r="E25" s="226"/>
      <c r="F25" s="226"/>
      <c r="G25" s="226"/>
    </row>
    <row r="26" spans="1:7" ht="9" customHeight="1">
      <c r="A26" s="1"/>
    </row>
    <row r="27" spans="1:7" ht="15.75">
      <c r="A27" s="100" t="s">
        <v>12</v>
      </c>
      <c r="B27" s="292" t="s">
        <v>48</v>
      </c>
      <c r="C27" s="292"/>
      <c r="D27" s="292"/>
      <c r="E27" s="292"/>
      <c r="F27" s="292"/>
      <c r="G27" s="292"/>
    </row>
    <row r="28" spans="1:7" ht="24" customHeight="1">
      <c r="A28" s="100">
        <v>1</v>
      </c>
      <c r="B28" s="283" t="s">
        <v>101</v>
      </c>
      <c r="C28" s="284"/>
      <c r="D28" s="284"/>
      <c r="E28" s="284"/>
      <c r="F28" s="284"/>
      <c r="G28" s="285"/>
    </row>
    <row r="29" spans="1:7" ht="15.75">
      <c r="A29" s="1"/>
    </row>
    <row r="30" spans="1:7" ht="23.25" customHeight="1">
      <c r="A30" s="62" t="s">
        <v>11</v>
      </c>
      <c r="B30" s="58" t="s">
        <v>90</v>
      </c>
      <c r="C30" s="265" t="s">
        <v>102</v>
      </c>
      <c r="D30" s="266"/>
      <c r="E30" s="266"/>
      <c r="F30" s="266"/>
      <c r="G30" s="266"/>
    </row>
    <row r="31" spans="1:7" ht="18.75" customHeight="1">
      <c r="A31" s="108" t="s">
        <v>14</v>
      </c>
      <c r="B31" s="226" t="s">
        <v>49</v>
      </c>
      <c r="C31" s="226"/>
      <c r="D31" s="226"/>
      <c r="E31" s="226"/>
      <c r="F31" s="226"/>
      <c r="G31" s="226"/>
    </row>
    <row r="32" spans="1:7" ht="9" customHeight="1">
      <c r="A32" s="108"/>
      <c r="B32" s="98"/>
      <c r="C32" s="98"/>
      <c r="D32" s="98"/>
      <c r="E32" s="98"/>
      <c r="F32" s="98"/>
      <c r="G32" s="98"/>
    </row>
    <row r="33" spans="1:7" ht="15.75">
      <c r="A33" s="100" t="s">
        <v>12</v>
      </c>
      <c r="B33" s="292" t="s">
        <v>13</v>
      </c>
      <c r="C33" s="292"/>
      <c r="D33" s="292"/>
      <c r="E33" s="292"/>
      <c r="F33" s="292"/>
      <c r="G33" s="292"/>
    </row>
    <row r="34" spans="1:7" ht="20.25" customHeight="1">
      <c r="A34" s="100">
        <v>1</v>
      </c>
      <c r="B34" s="259" t="s">
        <v>103</v>
      </c>
      <c r="C34" s="259"/>
      <c r="D34" s="259"/>
      <c r="E34" s="259"/>
      <c r="F34" s="259"/>
      <c r="G34" s="259"/>
    </row>
    <row r="35" spans="1:7" ht="12.75" customHeight="1">
      <c r="A35" s="108"/>
      <c r="B35" s="98"/>
      <c r="C35" s="98"/>
      <c r="D35" s="98"/>
      <c r="E35" s="98"/>
      <c r="F35" s="98"/>
      <c r="G35" s="98"/>
    </row>
    <row r="36" spans="1:7" ht="15.75">
      <c r="A36" s="108" t="s">
        <v>20</v>
      </c>
      <c r="B36" s="9" t="s">
        <v>16</v>
      </c>
      <c r="C36" s="98"/>
      <c r="D36" s="98"/>
      <c r="E36" s="286" t="s">
        <v>50</v>
      </c>
      <c r="F36" s="98"/>
      <c r="G36" s="98"/>
    </row>
    <row r="37" spans="1:7" ht="8.25" customHeight="1">
      <c r="A37" s="1"/>
      <c r="E37" s="287"/>
    </row>
    <row r="38" spans="1:7" ht="25.5">
      <c r="A38" s="100" t="s">
        <v>12</v>
      </c>
      <c r="B38" s="74" t="s">
        <v>16</v>
      </c>
      <c r="C38" s="100" t="s">
        <v>17</v>
      </c>
      <c r="D38" s="100" t="s">
        <v>18</v>
      </c>
      <c r="E38" s="100" t="s">
        <v>19</v>
      </c>
    </row>
    <row r="39" spans="1:7" ht="15.75">
      <c r="A39" s="100">
        <v>1</v>
      </c>
      <c r="B39" s="100">
        <v>2</v>
      </c>
      <c r="C39" s="100">
        <v>3</v>
      </c>
      <c r="D39" s="100">
        <v>4</v>
      </c>
      <c r="E39" s="100">
        <v>5</v>
      </c>
    </row>
    <row r="40" spans="1:7" ht="15.75">
      <c r="A40" s="100"/>
      <c r="B40" s="262" t="s">
        <v>104</v>
      </c>
      <c r="C40" s="263"/>
      <c r="D40" s="264"/>
      <c r="E40" s="100"/>
    </row>
    <row r="41" spans="1:7" ht="42.75" customHeight="1">
      <c r="A41" s="59">
        <v>1</v>
      </c>
      <c r="B41" s="78" t="s">
        <v>105</v>
      </c>
      <c r="C41" s="40"/>
      <c r="D41" s="41">
        <v>1000000</v>
      </c>
      <c r="E41" s="41">
        <f>C41+D41</f>
        <v>1000000</v>
      </c>
    </row>
    <row r="42" spans="1:7" ht="39.75" customHeight="1">
      <c r="A42" s="59">
        <v>2</v>
      </c>
      <c r="B42" s="79" t="s">
        <v>106</v>
      </c>
      <c r="C42" s="66"/>
      <c r="D42" s="67">
        <v>300000</v>
      </c>
      <c r="E42" s="67">
        <f>D42+C42</f>
        <v>300000</v>
      </c>
    </row>
    <row r="43" spans="1:7" ht="33.75" customHeight="1">
      <c r="A43" s="59">
        <v>3</v>
      </c>
      <c r="B43" s="80" t="s">
        <v>107</v>
      </c>
      <c r="C43" s="66"/>
      <c r="D43" s="67">
        <v>3500000</v>
      </c>
      <c r="E43" s="67">
        <f>D43+C43</f>
        <v>3500000</v>
      </c>
    </row>
    <row r="44" spans="1:7" ht="15.75" customHeight="1">
      <c r="A44" s="270" t="s">
        <v>19</v>
      </c>
      <c r="B44" s="271"/>
      <c r="C44" s="44"/>
      <c r="D44" s="44">
        <f>SUM(D41:D43)</f>
        <v>4800000</v>
      </c>
      <c r="E44" s="44">
        <f>C44+D44</f>
        <v>4800000</v>
      </c>
    </row>
    <row r="45" spans="1:7" ht="8.25" customHeight="1">
      <c r="A45" s="1"/>
    </row>
    <row r="46" spans="1:7" ht="18.75" customHeight="1">
      <c r="A46" s="1" t="s">
        <v>23</v>
      </c>
      <c r="B46" s="226" t="s">
        <v>21</v>
      </c>
      <c r="C46" s="226"/>
      <c r="D46" s="226"/>
      <c r="E46" s="226"/>
      <c r="F46" s="226"/>
      <c r="G46" s="226"/>
    </row>
    <row r="47" spans="1:7" ht="18.75" customHeight="1">
      <c r="A47" s="1"/>
      <c r="E47" s="76" t="s">
        <v>15</v>
      </c>
    </row>
    <row r="48" spans="1:7" ht="25.5">
      <c r="A48" s="100" t="s">
        <v>12</v>
      </c>
      <c r="B48" s="74" t="s">
        <v>22</v>
      </c>
      <c r="C48" s="100" t="s">
        <v>17</v>
      </c>
      <c r="D48" s="100" t="s">
        <v>18</v>
      </c>
      <c r="E48" s="100" t="s">
        <v>19</v>
      </c>
    </row>
    <row r="49" spans="1:7" ht="15.75">
      <c r="A49" s="100">
        <v>1</v>
      </c>
      <c r="B49" s="100">
        <v>2</v>
      </c>
      <c r="C49" s="100">
        <v>3</v>
      </c>
      <c r="D49" s="100">
        <v>4</v>
      </c>
      <c r="E49" s="100">
        <v>5</v>
      </c>
    </row>
    <row r="50" spans="1:7" ht="15.75">
      <c r="A50" s="100"/>
      <c r="B50" s="63"/>
      <c r="C50" s="56"/>
      <c r="D50" s="100"/>
      <c r="E50" s="56"/>
    </row>
    <row r="51" spans="1:7" ht="15.75">
      <c r="A51" s="273" t="s">
        <v>19</v>
      </c>
      <c r="B51" s="273"/>
      <c r="C51" s="61"/>
      <c r="D51" s="61"/>
      <c r="E51" s="61"/>
    </row>
    <row r="52" spans="1:7" ht="6" customHeight="1">
      <c r="A52" s="1"/>
    </row>
    <row r="53" spans="1:7" ht="15.75">
      <c r="A53" s="108" t="s">
        <v>51</v>
      </c>
      <c r="B53" s="226" t="s">
        <v>24</v>
      </c>
      <c r="C53" s="226"/>
      <c r="D53" s="226"/>
      <c r="E53" s="226"/>
      <c r="F53" s="226"/>
      <c r="G53" s="226"/>
    </row>
    <row r="54" spans="1:7" ht="15.75">
      <c r="A54" s="1"/>
    </row>
    <row r="55" spans="1:7" ht="46.5" customHeight="1">
      <c r="A55" s="100" t="s">
        <v>12</v>
      </c>
      <c r="B55" s="100" t="s">
        <v>25</v>
      </c>
      <c r="C55" s="100" t="s">
        <v>26</v>
      </c>
      <c r="D55" s="100" t="s">
        <v>27</v>
      </c>
      <c r="E55" s="100" t="s">
        <v>17</v>
      </c>
      <c r="F55" s="100" t="s">
        <v>18</v>
      </c>
      <c r="G55" s="100" t="s">
        <v>19</v>
      </c>
    </row>
    <row r="56" spans="1:7" ht="15.75">
      <c r="A56" s="100">
        <v>1</v>
      </c>
      <c r="B56" s="100">
        <v>2</v>
      </c>
      <c r="C56" s="100">
        <v>3</v>
      </c>
      <c r="D56" s="100">
        <v>4</v>
      </c>
      <c r="E56" s="100">
        <v>5</v>
      </c>
      <c r="F56" s="100">
        <v>6</v>
      </c>
      <c r="G56" s="100">
        <v>7</v>
      </c>
    </row>
    <row r="57" spans="1:7" ht="45" customHeight="1">
      <c r="A57" s="100"/>
      <c r="B57" s="262" t="s">
        <v>104</v>
      </c>
      <c r="C57" s="263"/>
      <c r="D57" s="264"/>
      <c r="E57" s="100"/>
      <c r="F57" s="100"/>
      <c r="G57" s="100"/>
    </row>
    <row r="58" spans="1:7" ht="24.75" customHeight="1">
      <c r="A58" s="100"/>
      <c r="B58" s="275" t="s">
        <v>108</v>
      </c>
      <c r="C58" s="276"/>
      <c r="D58" s="277"/>
      <c r="E58" s="100"/>
      <c r="F58" s="100"/>
      <c r="G58" s="100"/>
    </row>
    <row r="59" spans="1:7" ht="15.75">
      <c r="A59" s="102">
        <v>1</v>
      </c>
      <c r="B59" s="42" t="s">
        <v>28</v>
      </c>
      <c r="C59" s="43" t="s">
        <v>86</v>
      </c>
      <c r="D59" s="43" t="s">
        <v>86</v>
      </c>
      <c r="E59" s="100"/>
      <c r="F59" s="100"/>
      <c r="G59" s="100"/>
    </row>
    <row r="60" spans="1:7" ht="48" customHeight="1">
      <c r="A60" s="102"/>
      <c r="B60" s="65" t="s">
        <v>109</v>
      </c>
      <c r="C60" s="59" t="s">
        <v>96</v>
      </c>
      <c r="D60" s="113" t="s">
        <v>98</v>
      </c>
      <c r="E60" s="55"/>
      <c r="F60" s="55">
        <f>F67*F62+F63*F68+F64*F69+F65*F70</f>
        <v>1000000</v>
      </c>
      <c r="G60" s="56">
        <f>E60+F60</f>
        <v>1000000</v>
      </c>
    </row>
    <row r="61" spans="1:7" ht="15.75">
      <c r="A61" s="102">
        <v>2</v>
      </c>
      <c r="B61" s="114" t="s">
        <v>29</v>
      </c>
      <c r="C61" s="115" t="s">
        <v>86</v>
      </c>
      <c r="D61" s="116" t="s">
        <v>86</v>
      </c>
      <c r="E61" s="40" t="s">
        <v>86</v>
      </c>
      <c r="F61" s="41"/>
      <c r="G61" s="41"/>
    </row>
    <row r="62" spans="1:7" ht="25.5">
      <c r="A62" s="102"/>
      <c r="B62" s="69" t="s">
        <v>113</v>
      </c>
      <c r="C62" s="68" t="s">
        <v>92</v>
      </c>
      <c r="D62" s="113" t="s">
        <v>98</v>
      </c>
      <c r="E62" s="40"/>
      <c r="F62" s="82">
        <v>2</v>
      </c>
      <c r="G62" s="82">
        <f>F62</f>
        <v>2</v>
      </c>
    </row>
    <row r="63" spans="1:7" ht="26.25">
      <c r="A63" s="102"/>
      <c r="B63" s="65" t="s">
        <v>111</v>
      </c>
      <c r="C63" s="57" t="s">
        <v>91</v>
      </c>
      <c r="D63" s="81" t="s">
        <v>110</v>
      </c>
      <c r="E63" s="40"/>
      <c r="F63" s="82">
        <v>1</v>
      </c>
      <c r="G63" s="82">
        <f t="shared" ref="G63:G65" si="0">F63</f>
        <v>1</v>
      </c>
    </row>
    <row r="64" spans="1:7" ht="39">
      <c r="A64" s="102"/>
      <c r="B64" s="65" t="s">
        <v>112</v>
      </c>
      <c r="C64" s="57" t="s">
        <v>91</v>
      </c>
      <c r="D64" s="81" t="s">
        <v>110</v>
      </c>
      <c r="E64" s="40"/>
      <c r="F64" s="82">
        <v>3</v>
      </c>
      <c r="G64" s="82">
        <f t="shared" si="0"/>
        <v>3</v>
      </c>
    </row>
    <row r="65" spans="1:7" ht="27.75" customHeight="1">
      <c r="A65" s="102"/>
      <c r="B65" s="65" t="s">
        <v>165</v>
      </c>
      <c r="C65" s="57" t="s">
        <v>91</v>
      </c>
      <c r="D65" s="81" t="s">
        <v>110</v>
      </c>
      <c r="E65" s="117"/>
      <c r="F65" s="82">
        <v>1</v>
      </c>
      <c r="G65" s="82">
        <f t="shared" si="0"/>
        <v>1</v>
      </c>
    </row>
    <row r="66" spans="1:7" ht="15.75">
      <c r="A66" s="102">
        <v>3</v>
      </c>
      <c r="B66" s="77" t="s">
        <v>30</v>
      </c>
      <c r="C66" s="59"/>
      <c r="D66" s="59"/>
      <c r="E66" s="118"/>
      <c r="F66" s="41"/>
      <c r="G66" s="41"/>
    </row>
    <row r="67" spans="1:7" ht="25.5">
      <c r="A67" s="102"/>
      <c r="B67" s="69" t="s">
        <v>113</v>
      </c>
      <c r="C67" s="57" t="s">
        <v>92</v>
      </c>
      <c r="D67" s="113" t="s">
        <v>98</v>
      </c>
      <c r="E67" s="118"/>
      <c r="F67" s="41">
        <v>235000</v>
      </c>
      <c r="G67" s="54">
        <f t="shared" ref="G67:G72" si="1">E67+F67</f>
        <v>235000</v>
      </c>
    </row>
    <row r="68" spans="1:7" ht="25.5">
      <c r="A68" s="102"/>
      <c r="B68" s="69" t="s">
        <v>114</v>
      </c>
      <c r="C68" s="57" t="s">
        <v>92</v>
      </c>
      <c r="D68" s="113" t="s">
        <v>115</v>
      </c>
      <c r="E68" s="118"/>
      <c r="F68" s="41">
        <v>180000</v>
      </c>
      <c r="G68" s="54">
        <f t="shared" si="1"/>
        <v>180000</v>
      </c>
    </row>
    <row r="69" spans="1:7" ht="25.5">
      <c r="A69" s="102"/>
      <c r="B69" s="69" t="s">
        <v>116</v>
      </c>
      <c r="C69" s="57" t="s">
        <v>92</v>
      </c>
      <c r="D69" s="113" t="s">
        <v>115</v>
      </c>
      <c r="E69" s="118"/>
      <c r="F69" s="41">
        <v>50000</v>
      </c>
      <c r="G69" s="54">
        <f t="shared" si="1"/>
        <v>50000</v>
      </c>
    </row>
    <row r="70" spans="1:7" ht="30.75" customHeight="1">
      <c r="A70" s="102"/>
      <c r="B70" s="69" t="s">
        <v>166</v>
      </c>
      <c r="C70" s="57" t="s">
        <v>92</v>
      </c>
      <c r="D70" s="81" t="s">
        <v>115</v>
      </c>
      <c r="E70" s="119"/>
      <c r="F70" s="54">
        <v>200000</v>
      </c>
      <c r="G70" s="54">
        <f t="shared" si="1"/>
        <v>200000</v>
      </c>
    </row>
    <row r="71" spans="1:7" ht="15.75">
      <c r="A71" s="102">
        <v>4</v>
      </c>
      <c r="B71" s="77" t="s">
        <v>31</v>
      </c>
      <c r="C71" s="59"/>
      <c r="D71" s="59"/>
      <c r="E71" s="40"/>
      <c r="F71" s="41"/>
      <c r="G71" s="41"/>
    </row>
    <row r="72" spans="1:7" ht="39">
      <c r="A72" s="102"/>
      <c r="B72" s="65" t="s">
        <v>117</v>
      </c>
      <c r="C72" s="59" t="s">
        <v>96</v>
      </c>
      <c r="D72" s="81" t="s">
        <v>115</v>
      </c>
      <c r="E72" s="53"/>
      <c r="F72" s="54">
        <v>1000000</v>
      </c>
      <c r="G72" s="54">
        <f t="shared" si="1"/>
        <v>1000000</v>
      </c>
    </row>
    <row r="73" spans="1:7" ht="35.25" customHeight="1">
      <c r="A73" s="102"/>
      <c r="B73" s="260" t="s">
        <v>118</v>
      </c>
      <c r="C73" s="261"/>
      <c r="D73" s="103"/>
      <c r="E73" s="120"/>
      <c r="F73" s="41"/>
      <c r="G73" s="41"/>
    </row>
    <row r="74" spans="1:7" ht="15.75">
      <c r="A74" s="102">
        <v>1</v>
      </c>
      <c r="B74" s="114" t="s">
        <v>28</v>
      </c>
      <c r="C74" s="115"/>
      <c r="D74" s="115"/>
      <c r="E74" s="120"/>
      <c r="F74" s="41"/>
      <c r="G74" s="41"/>
    </row>
    <row r="75" spans="1:7" ht="39">
      <c r="A75" s="102"/>
      <c r="B75" s="65" t="s">
        <v>119</v>
      </c>
      <c r="C75" s="57" t="s">
        <v>92</v>
      </c>
      <c r="D75" s="113" t="s">
        <v>98</v>
      </c>
      <c r="E75" s="40"/>
      <c r="F75" s="41">
        <v>300000</v>
      </c>
      <c r="G75" s="41">
        <f t="shared" ref="G75" si="2">E75+F75</f>
        <v>300000</v>
      </c>
    </row>
    <row r="76" spans="1:7" ht="15.75">
      <c r="A76" s="102">
        <v>2</v>
      </c>
      <c r="B76" s="77" t="s">
        <v>29</v>
      </c>
      <c r="C76" s="59"/>
      <c r="D76" s="59"/>
      <c r="E76" s="40"/>
      <c r="F76" s="41"/>
      <c r="G76" s="41"/>
    </row>
    <row r="77" spans="1:7" ht="39">
      <c r="A77" s="102"/>
      <c r="B77" s="65" t="s">
        <v>120</v>
      </c>
      <c r="C77" s="57" t="s">
        <v>99</v>
      </c>
      <c r="D77" s="83" t="s">
        <v>121</v>
      </c>
      <c r="E77" s="53"/>
      <c r="F77" s="56">
        <v>34.4</v>
      </c>
      <c r="G77" s="56">
        <f t="shared" ref="G77:G81" si="3">E77+F77</f>
        <v>34.4</v>
      </c>
    </row>
    <row r="78" spans="1:7" ht="15.75">
      <c r="A78" s="102">
        <v>3</v>
      </c>
      <c r="B78" s="42" t="s">
        <v>30</v>
      </c>
      <c r="C78" s="115" t="s">
        <v>86</v>
      </c>
      <c r="D78" s="115" t="s">
        <v>86</v>
      </c>
      <c r="E78" s="40" t="s">
        <v>86</v>
      </c>
      <c r="F78" s="41"/>
      <c r="G78" s="41"/>
    </row>
    <row r="79" spans="1:7" ht="39">
      <c r="A79" s="102"/>
      <c r="B79" s="65" t="s">
        <v>122</v>
      </c>
      <c r="C79" s="57" t="s">
        <v>92</v>
      </c>
      <c r="D79" s="57" t="s">
        <v>115</v>
      </c>
      <c r="E79" s="40"/>
      <c r="F79" s="40">
        <f>F75/F77</f>
        <v>8720.9302325581393</v>
      </c>
      <c r="G79" s="41">
        <f t="shared" si="3"/>
        <v>8720.9302325581393</v>
      </c>
    </row>
    <row r="80" spans="1:7" ht="15.75">
      <c r="A80" s="102">
        <v>4</v>
      </c>
      <c r="B80" s="114" t="s">
        <v>31</v>
      </c>
      <c r="C80" s="115"/>
      <c r="D80" s="115"/>
      <c r="E80" s="40"/>
      <c r="F80" s="41"/>
      <c r="G80" s="41"/>
    </row>
    <row r="81" spans="1:7" ht="39">
      <c r="A81" s="102"/>
      <c r="B81" s="65" t="s">
        <v>117</v>
      </c>
      <c r="C81" s="57" t="s">
        <v>92</v>
      </c>
      <c r="D81" s="57" t="s">
        <v>115</v>
      </c>
      <c r="E81" s="53"/>
      <c r="F81" s="54">
        <f>F75</f>
        <v>300000</v>
      </c>
      <c r="G81" s="54">
        <f t="shared" si="3"/>
        <v>300000</v>
      </c>
    </row>
    <row r="82" spans="1:7" ht="25.5" customHeight="1">
      <c r="A82" s="102"/>
      <c r="B82" s="293" t="s">
        <v>123</v>
      </c>
      <c r="C82" s="276"/>
      <c r="D82" s="277"/>
      <c r="E82" s="120"/>
      <c r="F82" s="41"/>
      <c r="G82" s="41"/>
    </row>
    <row r="83" spans="1:7" ht="15.75">
      <c r="A83" s="102">
        <v>1</v>
      </c>
      <c r="B83" s="114" t="s">
        <v>28</v>
      </c>
      <c r="C83" s="115"/>
      <c r="D83" s="115"/>
      <c r="E83" s="120"/>
      <c r="F83" s="41"/>
      <c r="G83" s="41"/>
    </row>
    <row r="84" spans="1:7" ht="39">
      <c r="A84" s="102"/>
      <c r="B84" s="65" t="s">
        <v>124</v>
      </c>
      <c r="C84" s="57" t="s">
        <v>92</v>
      </c>
      <c r="D84" s="113" t="s">
        <v>98</v>
      </c>
      <c r="E84" s="40"/>
      <c r="F84" s="41">
        <f>F86*F92+F87*F93+F88*F94+F89*F95+F90*F96</f>
        <v>3500000</v>
      </c>
      <c r="G84" s="41">
        <f t="shared" ref="G84" si="4">E84+F84</f>
        <v>3500000</v>
      </c>
    </row>
    <row r="85" spans="1:7" ht="15.75">
      <c r="A85" s="102">
        <v>2</v>
      </c>
      <c r="B85" s="77" t="s">
        <v>29</v>
      </c>
      <c r="C85" s="59"/>
      <c r="D85" s="59"/>
      <c r="E85" s="40"/>
      <c r="F85" s="41"/>
      <c r="G85" s="41"/>
    </row>
    <row r="86" spans="1:7" ht="39">
      <c r="A86" s="102"/>
      <c r="B86" s="121" t="s">
        <v>125</v>
      </c>
      <c r="C86" s="122" t="s">
        <v>126</v>
      </c>
      <c r="D86" s="122" t="s">
        <v>127</v>
      </c>
      <c r="E86" s="40"/>
      <c r="F86" s="82">
        <v>1</v>
      </c>
      <c r="G86" s="82">
        <f t="shared" ref="G86:G90" si="5">E86+F86</f>
        <v>1</v>
      </c>
    </row>
    <row r="87" spans="1:7" ht="30">
      <c r="A87" s="101"/>
      <c r="B87" s="84" t="s">
        <v>132</v>
      </c>
      <c r="C87" s="85" t="s">
        <v>126</v>
      </c>
      <c r="D87" s="85" t="s">
        <v>127</v>
      </c>
      <c r="E87" s="123"/>
      <c r="F87" s="82">
        <v>3</v>
      </c>
      <c r="G87" s="82">
        <f t="shared" si="5"/>
        <v>3</v>
      </c>
    </row>
    <row r="88" spans="1:7" ht="30">
      <c r="A88" s="101"/>
      <c r="B88" s="84" t="s">
        <v>133</v>
      </c>
      <c r="C88" s="85" t="s">
        <v>126</v>
      </c>
      <c r="D88" s="85" t="s">
        <v>127</v>
      </c>
      <c r="E88" s="123"/>
      <c r="F88" s="82">
        <v>1</v>
      </c>
      <c r="G88" s="82">
        <f t="shared" si="5"/>
        <v>1</v>
      </c>
    </row>
    <row r="89" spans="1:7" ht="30">
      <c r="A89" s="101"/>
      <c r="B89" s="84" t="s">
        <v>134</v>
      </c>
      <c r="C89" s="85" t="s">
        <v>126</v>
      </c>
      <c r="D89" s="85" t="s">
        <v>127</v>
      </c>
      <c r="E89" s="123"/>
      <c r="F89" s="82">
        <v>1</v>
      </c>
      <c r="G89" s="82">
        <f t="shared" si="5"/>
        <v>1</v>
      </c>
    </row>
    <row r="90" spans="1:7" ht="60">
      <c r="A90" s="102"/>
      <c r="B90" s="84" t="s">
        <v>128</v>
      </c>
      <c r="C90" s="85" t="s">
        <v>91</v>
      </c>
      <c r="D90" s="57" t="s">
        <v>127</v>
      </c>
      <c r="E90" s="53"/>
      <c r="F90" s="54">
        <v>3</v>
      </c>
      <c r="G90" s="82">
        <f t="shared" si="5"/>
        <v>3</v>
      </c>
    </row>
    <row r="91" spans="1:7" ht="15.75">
      <c r="A91" s="102">
        <v>3</v>
      </c>
      <c r="B91" s="77" t="s">
        <v>30</v>
      </c>
      <c r="C91" s="59" t="s">
        <v>86</v>
      </c>
      <c r="D91" s="59" t="s">
        <v>86</v>
      </c>
      <c r="E91" s="40" t="s">
        <v>86</v>
      </c>
      <c r="F91" s="41"/>
      <c r="G91" s="41"/>
    </row>
    <row r="92" spans="1:7" ht="39">
      <c r="A92" s="102"/>
      <c r="B92" s="121" t="s">
        <v>129</v>
      </c>
      <c r="C92" s="122" t="s">
        <v>92</v>
      </c>
      <c r="D92" s="124" t="s">
        <v>115</v>
      </c>
      <c r="E92" s="40"/>
      <c r="F92" s="54">
        <v>380000</v>
      </c>
      <c r="G92" s="54">
        <f t="shared" ref="G92:G96" si="6">E92+F92</f>
        <v>380000</v>
      </c>
    </row>
    <row r="93" spans="1:7" ht="30">
      <c r="A93" s="101"/>
      <c r="B93" s="86" t="s">
        <v>135</v>
      </c>
      <c r="C93" s="85" t="s">
        <v>92</v>
      </c>
      <c r="D93" s="124" t="s">
        <v>115</v>
      </c>
      <c r="E93" s="123"/>
      <c r="F93" s="54">
        <v>20000</v>
      </c>
      <c r="G93" s="54">
        <f t="shared" si="6"/>
        <v>20000</v>
      </c>
    </row>
    <row r="94" spans="1:7" ht="30">
      <c r="A94" s="101"/>
      <c r="B94" s="86" t="s">
        <v>136</v>
      </c>
      <c r="C94" s="85" t="s">
        <v>92</v>
      </c>
      <c r="D94" s="124" t="s">
        <v>115</v>
      </c>
      <c r="E94" s="123"/>
      <c r="F94" s="54">
        <v>10000</v>
      </c>
      <c r="G94" s="54">
        <f t="shared" si="6"/>
        <v>10000</v>
      </c>
    </row>
    <row r="95" spans="1:7" ht="30">
      <c r="A95" s="101"/>
      <c r="B95" s="86" t="s">
        <v>137</v>
      </c>
      <c r="C95" s="85" t="s">
        <v>92</v>
      </c>
      <c r="D95" s="124" t="s">
        <v>115</v>
      </c>
      <c r="E95" s="123"/>
      <c r="F95" s="54">
        <v>50000</v>
      </c>
      <c r="G95" s="54">
        <f t="shared" si="6"/>
        <v>50000</v>
      </c>
    </row>
    <row r="96" spans="1:7" ht="51.75">
      <c r="A96" s="102"/>
      <c r="B96" s="125" t="s">
        <v>130</v>
      </c>
      <c r="C96" s="124" t="s">
        <v>92</v>
      </c>
      <c r="D96" s="124" t="s">
        <v>115</v>
      </c>
      <c r="E96" s="40"/>
      <c r="F96" s="53">
        <v>1000000</v>
      </c>
      <c r="G96" s="54">
        <f t="shared" si="6"/>
        <v>1000000</v>
      </c>
    </row>
    <row r="97" spans="1:7" ht="15.75">
      <c r="A97" s="102">
        <v>4</v>
      </c>
      <c r="B97" s="114" t="s">
        <v>31</v>
      </c>
      <c r="C97" s="115"/>
      <c r="D97" s="115"/>
      <c r="E97" s="40"/>
      <c r="F97" s="41"/>
      <c r="G97" s="41"/>
    </row>
    <row r="98" spans="1:7" ht="26.25">
      <c r="A98" s="102"/>
      <c r="B98" s="65" t="s">
        <v>131</v>
      </c>
      <c r="C98" s="57" t="s">
        <v>92</v>
      </c>
      <c r="D98" s="57" t="s">
        <v>115</v>
      </c>
      <c r="E98" s="53"/>
      <c r="F98" s="54">
        <f>F84</f>
        <v>3500000</v>
      </c>
      <c r="G98" s="54">
        <f t="shared" ref="G98" si="7">E98+F98</f>
        <v>3500000</v>
      </c>
    </row>
    <row r="99" spans="1:7" ht="15.75">
      <c r="A99" s="70"/>
      <c r="B99" s="71"/>
      <c r="C99" s="126"/>
      <c r="D99" s="126"/>
      <c r="E99" s="72"/>
      <c r="F99" s="127"/>
      <c r="G99" s="73"/>
    </row>
    <row r="100" spans="1:7" ht="15.75" customHeight="1">
      <c r="A100" s="272" t="s">
        <v>93</v>
      </c>
      <c r="B100" s="272"/>
      <c r="C100" s="272"/>
      <c r="D100" s="107"/>
    </row>
    <row r="101" spans="1:7" ht="17.25" customHeight="1">
      <c r="A101" s="272"/>
      <c r="B101" s="272"/>
      <c r="C101" s="272"/>
      <c r="D101" s="87"/>
      <c r="E101" s="5"/>
      <c r="F101" s="268" t="s">
        <v>94</v>
      </c>
      <c r="G101" s="268"/>
    </row>
    <row r="102" spans="1:7" ht="15.75">
      <c r="A102" s="3"/>
      <c r="B102" s="108"/>
      <c r="D102" s="109" t="s">
        <v>32</v>
      </c>
      <c r="F102" s="269" t="s">
        <v>54</v>
      </c>
      <c r="G102" s="269"/>
    </row>
    <row r="103" spans="1:7" ht="15.75" customHeight="1">
      <c r="A103" s="3"/>
      <c r="B103" s="108"/>
      <c r="D103" s="109"/>
      <c r="F103" s="106"/>
      <c r="G103" s="106"/>
    </row>
    <row r="104" spans="1:7" ht="15.75" customHeight="1">
      <c r="A104" s="226" t="s">
        <v>33</v>
      </c>
      <c r="B104" s="226"/>
      <c r="C104" s="108"/>
      <c r="D104" s="108"/>
    </row>
    <row r="105" spans="1:7" ht="15.75" customHeight="1">
      <c r="A105" s="98"/>
      <c r="B105" s="98"/>
      <c r="C105" s="108"/>
      <c r="D105" s="108"/>
    </row>
    <row r="106" spans="1:7" ht="15.75">
      <c r="A106" s="274" t="s">
        <v>95</v>
      </c>
      <c r="B106" s="274"/>
      <c r="C106" s="274"/>
      <c r="D106" s="108"/>
    </row>
    <row r="107" spans="1:7" ht="45.75" customHeight="1">
      <c r="A107" s="272" t="s">
        <v>167</v>
      </c>
      <c r="B107" s="281"/>
      <c r="C107" s="281"/>
      <c r="D107" s="87"/>
      <c r="E107" s="5"/>
      <c r="F107" s="268" t="s">
        <v>168</v>
      </c>
      <c r="G107" s="268"/>
    </row>
    <row r="108" spans="1:7" ht="15.75">
      <c r="B108" s="108"/>
      <c r="C108" s="108"/>
      <c r="D108" s="109" t="s">
        <v>32</v>
      </c>
      <c r="F108" s="269" t="s">
        <v>54</v>
      </c>
      <c r="G108" s="269"/>
    </row>
    <row r="109" spans="1:7">
      <c r="A109" s="10" t="s">
        <v>52</v>
      </c>
    </row>
    <row r="110" spans="1:7">
      <c r="A110" s="11" t="s">
        <v>53</v>
      </c>
    </row>
  </sheetData>
  <mergeCells count="45">
    <mergeCell ref="A107:C107"/>
    <mergeCell ref="F107:G107"/>
    <mergeCell ref="F108:G108"/>
    <mergeCell ref="B82:D82"/>
    <mergeCell ref="A100:C101"/>
    <mergeCell ref="F101:G101"/>
    <mergeCell ref="F102:G102"/>
    <mergeCell ref="A104:B104"/>
    <mergeCell ref="A106:C106"/>
    <mergeCell ref="B73:C73"/>
    <mergeCell ref="B31:G31"/>
    <mergeCell ref="B33:G33"/>
    <mergeCell ref="B34:G34"/>
    <mergeCell ref="E36:E37"/>
    <mergeCell ref="B40:D40"/>
    <mergeCell ref="A44:B44"/>
    <mergeCell ref="B46:G46"/>
    <mergeCell ref="A51:B51"/>
    <mergeCell ref="B53:G53"/>
    <mergeCell ref="B57:D57"/>
    <mergeCell ref="B58:D58"/>
    <mergeCell ref="C30:G30"/>
    <mergeCell ref="D18:F18"/>
    <mergeCell ref="A19:C19"/>
    <mergeCell ref="D19:E19"/>
    <mergeCell ref="E20:F20"/>
    <mergeCell ref="E21:F21"/>
    <mergeCell ref="B22:G22"/>
    <mergeCell ref="B23:G23"/>
    <mergeCell ref="B24:G24"/>
    <mergeCell ref="B25:G25"/>
    <mergeCell ref="B27:G27"/>
    <mergeCell ref="B28:G28"/>
    <mergeCell ref="E10:G10"/>
    <mergeCell ref="A12:G12"/>
    <mergeCell ref="A13:G13"/>
    <mergeCell ref="D16:F16"/>
    <mergeCell ref="A17:C17"/>
    <mergeCell ref="D17:E17"/>
    <mergeCell ref="E9:G9"/>
    <mergeCell ref="F1:G3"/>
    <mergeCell ref="E5:G5"/>
    <mergeCell ref="E6:G6"/>
    <mergeCell ref="E7:G7"/>
    <mergeCell ref="E8:G8"/>
  </mergeCells>
  <pageMargins left="0.19685039370078741" right="0.15748031496062992" top="0.59055118110236227" bottom="0.59055118110236227" header="0.31496062992125984" footer="0.31496062992125984"/>
  <pageSetup paperSize="9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Z75"/>
  <sheetViews>
    <sheetView topLeftCell="A22" zoomScaleNormal="100" workbookViewId="0">
      <selection activeCell="S13" sqref="S13"/>
    </sheetView>
  </sheetViews>
  <sheetFormatPr defaultColWidth="9.125" defaultRowHeight="15.75"/>
  <cols>
    <col min="1" max="1" width="4.375" style="12" customWidth="1"/>
    <col min="2" max="2" width="12.25" style="12" customWidth="1"/>
    <col min="3" max="3" width="11.375" style="12" customWidth="1"/>
    <col min="4" max="4" width="9.125" style="12"/>
    <col min="5" max="13" width="13" style="12" customWidth="1"/>
    <col min="14" max="16384" width="9.125" style="12"/>
  </cols>
  <sheetData>
    <row r="1" spans="1:13" ht="15.75" customHeight="1">
      <c r="J1" s="279" t="s">
        <v>73</v>
      </c>
      <c r="K1" s="279"/>
      <c r="L1" s="279"/>
      <c r="M1" s="279"/>
    </row>
    <row r="2" spans="1:13">
      <c r="J2" s="279"/>
      <c r="K2" s="279"/>
      <c r="L2" s="279"/>
      <c r="M2" s="279"/>
    </row>
    <row r="3" spans="1:13">
      <c r="J3" s="279"/>
      <c r="K3" s="279"/>
      <c r="L3" s="279"/>
      <c r="M3" s="279"/>
    </row>
    <row r="4" spans="1:13">
      <c r="J4" s="279"/>
      <c r="K4" s="279"/>
      <c r="L4" s="279"/>
      <c r="M4" s="279"/>
    </row>
    <row r="5" spans="1:13">
      <c r="A5" s="288" t="s">
        <v>37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</row>
    <row r="6" spans="1:13">
      <c r="A6" s="288" t="s">
        <v>55</v>
      </c>
      <c r="B6" s="288"/>
      <c r="C6" s="288"/>
      <c r="D6" s="288"/>
      <c r="E6" s="288"/>
      <c r="F6" s="288"/>
      <c r="G6" s="288"/>
      <c r="H6" s="288"/>
      <c r="I6" s="288"/>
      <c r="J6" s="288"/>
      <c r="K6" s="288"/>
      <c r="L6" s="288"/>
      <c r="M6" s="288"/>
    </row>
    <row r="7" spans="1:13">
      <c r="A7" s="294" t="s">
        <v>4</v>
      </c>
      <c r="B7" s="8"/>
      <c r="C7" s="6"/>
      <c r="E7" s="296"/>
      <c r="F7" s="296"/>
      <c r="G7" s="296"/>
      <c r="H7" s="296"/>
      <c r="I7" s="296"/>
      <c r="J7" s="296"/>
      <c r="K7" s="296"/>
      <c r="L7" s="296"/>
      <c r="M7" s="296"/>
    </row>
    <row r="8" spans="1:13" ht="15" customHeight="1">
      <c r="A8" s="294"/>
      <c r="B8" s="23" t="s">
        <v>46</v>
      </c>
      <c r="C8" s="32"/>
      <c r="D8" s="33"/>
      <c r="E8" s="297" t="s">
        <v>35</v>
      </c>
      <c r="F8" s="297"/>
      <c r="G8" s="297"/>
      <c r="H8" s="297"/>
      <c r="I8" s="297"/>
      <c r="J8" s="297"/>
      <c r="K8" s="297"/>
      <c r="L8" s="297"/>
      <c r="M8" s="297"/>
    </row>
    <row r="9" spans="1:13">
      <c r="A9" s="294" t="s">
        <v>5</v>
      </c>
      <c r="B9" s="8"/>
      <c r="C9" s="6"/>
      <c r="E9" s="296"/>
      <c r="F9" s="296"/>
      <c r="G9" s="296"/>
      <c r="H9" s="296"/>
      <c r="I9" s="296"/>
      <c r="J9" s="296"/>
      <c r="K9" s="296"/>
      <c r="L9" s="296"/>
      <c r="M9" s="296"/>
    </row>
    <row r="10" spans="1:13" ht="15" customHeight="1">
      <c r="A10" s="294"/>
      <c r="B10" s="23" t="s">
        <v>46</v>
      </c>
      <c r="C10" s="32"/>
      <c r="D10" s="33"/>
      <c r="E10" s="298" t="s">
        <v>34</v>
      </c>
      <c r="F10" s="298"/>
      <c r="G10" s="298"/>
      <c r="H10" s="298"/>
      <c r="I10" s="298"/>
      <c r="J10" s="298"/>
      <c r="K10" s="298"/>
      <c r="L10" s="298"/>
      <c r="M10" s="298"/>
    </row>
    <row r="11" spans="1:13">
      <c r="A11" s="294" t="s">
        <v>6</v>
      </c>
      <c r="B11" s="8"/>
      <c r="C11" s="8"/>
      <c r="E11" s="296"/>
      <c r="F11" s="296"/>
      <c r="G11" s="296"/>
      <c r="H11" s="296"/>
      <c r="I11" s="296"/>
      <c r="J11" s="296"/>
      <c r="K11" s="296"/>
      <c r="L11" s="296"/>
      <c r="M11" s="296"/>
    </row>
    <row r="12" spans="1:13" ht="15" customHeight="1">
      <c r="A12" s="294"/>
      <c r="B12" s="23" t="s">
        <v>46</v>
      </c>
      <c r="C12" s="4" t="s">
        <v>7</v>
      </c>
      <c r="D12" s="33"/>
      <c r="E12" s="297" t="s">
        <v>36</v>
      </c>
      <c r="F12" s="297"/>
      <c r="G12" s="297"/>
      <c r="H12" s="297"/>
      <c r="I12" s="297"/>
      <c r="J12" s="297"/>
      <c r="K12" s="297"/>
      <c r="L12" s="297"/>
      <c r="M12" s="297"/>
    </row>
    <row r="13" spans="1:13" ht="19.5" customHeight="1">
      <c r="A13" s="299" t="s">
        <v>56</v>
      </c>
      <c r="B13" s="299"/>
      <c r="C13" s="299"/>
      <c r="D13" s="299"/>
      <c r="E13" s="299"/>
      <c r="F13" s="299"/>
      <c r="G13" s="299"/>
      <c r="H13" s="299"/>
      <c r="I13" s="299"/>
      <c r="J13" s="299"/>
      <c r="K13" s="299"/>
      <c r="L13" s="299"/>
      <c r="M13" s="299"/>
    </row>
    <row r="14" spans="1:13">
      <c r="A14" s="1"/>
    </row>
    <row r="15" spans="1:13" ht="31.5">
      <c r="A15" s="7" t="s">
        <v>45</v>
      </c>
      <c r="B15" s="292" t="s">
        <v>48</v>
      </c>
      <c r="C15" s="292"/>
      <c r="D15" s="292"/>
      <c r="E15" s="292"/>
      <c r="F15" s="292"/>
      <c r="G15" s="292"/>
      <c r="H15" s="292"/>
      <c r="I15" s="292"/>
      <c r="J15" s="292"/>
      <c r="K15" s="292"/>
      <c r="L15" s="292"/>
      <c r="M15" s="292"/>
    </row>
    <row r="16" spans="1:13">
      <c r="A16" s="7"/>
      <c r="B16" s="292"/>
      <c r="C16" s="292"/>
      <c r="D16" s="292"/>
      <c r="E16" s="292"/>
      <c r="F16" s="292"/>
      <c r="G16" s="292"/>
      <c r="H16" s="292"/>
      <c r="I16" s="292"/>
      <c r="J16" s="292"/>
      <c r="K16" s="292"/>
      <c r="L16" s="292"/>
      <c r="M16" s="292"/>
    </row>
    <row r="17" spans="1:26">
      <c r="A17" s="7"/>
      <c r="B17" s="292"/>
      <c r="C17" s="292"/>
      <c r="D17" s="292"/>
      <c r="E17" s="292"/>
      <c r="F17" s="292"/>
      <c r="G17" s="292"/>
      <c r="H17" s="292"/>
      <c r="I17" s="292"/>
      <c r="J17" s="292"/>
      <c r="K17" s="292"/>
      <c r="L17" s="292"/>
      <c r="M17" s="292"/>
    </row>
    <row r="18" spans="1:26">
      <c r="A18" s="1"/>
    </row>
    <row r="19" spans="1:26">
      <c r="A19" s="13" t="s">
        <v>57</v>
      </c>
    </row>
    <row r="20" spans="1:26">
      <c r="A20" s="6"/>
    </row>
    <row r="21" spans="1:26">
      <c r="A21" s="13" t="s">
        <v>58</v>
      </c>
    </row>
    <row r="22" spans="1:26">
      <c r="A22" s="1"/>
    </row>
    <row r="23" spans="1:26" ht="32.25" customHeight="1">
      <c r="A23" s="7" t="s">
        <v>45</v>
      </c>
      <c r="B23" s="292" t="s">
        <v>13</v>
      </c>
      <c r="C23" s="292"/>
      <c r="D23" s="292"/>
      <c r="E23" s="292"/>
      <c r="F23" s="292"/>
      <c r="G23" s="292"/>
      <c r="H23" s="292"/>
      <c r="I23" s="292"/>
      <c r="J23" s="292"/>
      <c r="K23" s="292"/>
      <c r="L23" s="292"/>
      <c r="M23" s="292"/>
    </row>
    <row r="24" spans="1:26">
      <c r="A24" s="7"/>
      <c r="B24" s="292"/>
      <c r="C24" s="292"/>
      <c r="D24" s="292"/>
      <c r="E24" s="292"/>
      <c r="F24" s="292"/>
      <c r="G24" s="292"/>
      <c r="H24" s="292"/>
      <c r="I24" s="292"/>
      <c r="J24" s="292"/>
      <c r="K24" s="292"/>
      <c r="L24" s="292"/>
      <c r="M24" s="292"/>
    </row>
    <row r="25" spans="1:26">
      <c r="A25" s="7"/>
      <c r="B25" s="292"/>
      <c r="C25" s="292"/>
      <c r="D25" s="292"/>
      <c r="E25" s="292"/>
      <c r="F25" s="292"/>
      <c r="G25" s="292"/>
      <c r="H25" s="292"/>
      <c r="I25" s="292"/>
      <c r="J25" s="292"/>
      <c r="K25" s="292"/>
      <c r="L25" s="292"/>
      <c r="M25" s="292"/>
    </row>
    <row r="26" spans="1:26">
      <c r="A26" s="1"/>
    </row>
    <row r="27" spans="1:26">
      <c r="A27" s="13" t="s">
        <v>59</v>
      </c>
    </row>
    <row r="28" spans="1:26" ht="15.75" customHeight="1">
      <c r="B28" s="24"/>
      <c r="L28" s="24" t="s">
        <v>50</v>
      </c>
    </row>
    <row r="29" spans="1:26">
      <c r="A29" s="1"/>
    </row>
    <row r="30" spans="1:26" ht="30" customHeight="1">
      <c r="A30" s="292" t="s">
        <v>45</v>
      </c>
      <c r="B30" s="292" t="s">
        <v>60</v>
      </c>
      <c r="C30" s="292"/>
      <c r="D30" s="292"/>
      <c r="E30" s="292" t="s">
        <v>38</v>
      </c>
      <c r="F30" s="292"/>
      <c r="G30" s="292"/>
      <c r="H30" s="292" t="s">
        <v>61</v>
      </c>
      <c r="I30" s="292"/>
      <c r="J30" s="292"/>
      <c r="K30" s="292" t="s">
        <v>39</v>
      </c>
      <c r="L30" s="292"/>
      <c r="M30" s="292"/>
      <c r="R30" s="295"/>
      <c r="S30" s="295"/>
      <c r="T30" s="295"/>
      <c r="U30" s="295"/>
      <c r="V30" s="295"/>
      <c r="W30" s="295"/>
      <c r="X30" s="295"/>
      <c r="Y30" s="295"/>
      <c r="Z30" s="295"/>
    </row>
    <row r="31" spans="1:26" ht="33" customHeight="1">
      <c r="A31" s="292"/>
      <c r="B31" s="292"/>
      <c r="C31" s="292"/>
      <c r="D31" s="292"/>
      <c r="E31" s="7" t="s">
        <v>40</v>
      </c>
      <c r="F31" s="7" t="s">
        <v>41</v>
      </c>
      <c r="G31" s="7" t="s">
        <v>42</v>
      </c>
      <c r="H31" s="7" t="s">
        <v>40</v>
      </c>
      <c r="I31" s="7" t="s">
        <v>41</v>
      </c>
      <c r="J31" s="7" t="s">
        <v>42</v>
      </c>
      <c r="K31" s="7" t="s">
        <v>40</v>
      </c>
      <c r="L31" s="7" t="s">
        <v>41</v>
      </c>
      <c r="M31" s="7" t="s">
        <v>42</v>
      </c>
      <c r="R31" s="14"/>
      <c r="S31" s="14"/>
      <c r="T31" s="14"/>
      <c r="U31" s="14"/>
      <c r="V31" s="14"/>
      <c r="W31" s="14"/>
      <c r="X31" s="14"/>
      <c r="Y31" s="14"/>
      <c r="Z31" s="14"/>
    </row>
    <row r="32" spans="1:26">
      <c r="A32" s="7">
        <v>1</v>
      </c>
      <c r="B32" s="292">
        <v>2</v>
      </c>
      <c r="C32" s="292"/>
      <c r="D32" s="292"/>
      <c r="E32" s="7">
        <v>3</v>
      </c>
      <c r="F32" s="7">
        <v>4</v>
      </c>
      <c r="G32" s="7">
        <v>5</v>
      </c>
      <c r="H32" s="7">
        <v>6</v>
      </c>
      <c r="I32" s="7">
        <v>7</v>
      </c>
      <c r="J32" s="7">
        <v>8</v>
      </c>
      <c r="K32" s="7">
        <v>9</v>
      </c>
      <c r="L32" s="7">
        <v>10</v>
      </c>
      <c r="M32" s="7">
        <v>11</v>
      </c>
      <c r="R32" s="14"/>
      <c r="S32" s="14"/>
      <c r="T32" s="14"/>
      <c r="U32" s="14"/>
      <c r="V32" s="14"/>
      <c r="W32" s="14"/>
      <c r="X32" s="14"/>
      <c r="Y32" s="14"/>
      <c r="Z32" s="14"/>
    </row>
    <row r="33" spans="1:26">
      <c r="A33" s="7"/>
      <c r="B33" s="292" t="s">
        <v>19</v>
      </c>
      <c r="C33" s="292"/>
      <c r="D33" s="292"/>
      <c r="E33" s="7"/>
      <c r="F33" s="7"/>
      <c r="G33" s="7"/>
      <c r="H33" s="7"/>
      <c r="I33" s="7"/>
      <c r="J33" s="7"/>
      <c r="K33" s="7"/>
      <c r="L33" s="7"/>
      <c r="M33" s="7"/>
      <c r="R33" s="14"/>
      <c r="S33" s="14"/>
      <c r="T33" s="14"/>
      <c r="U33" s="14"/>
      <c r="V33" s="14"/>
      <c r="W33" s="14"/>
      <c r="X33" s="14"/>
      <c r="Y33" s="14"/>
      <c r="Z33" s="14"/>
    </row>
    <row r="34" spans="1:26">
      <c r="A34" s="7"/>
      <c r="B34" s="292"/>
      <c r="C34" s="292"/>
      <c r="D34" s="292"/>
      <c r="E34" s="7"/>
      <c r="F34" s="7"/>
      <c r="G34" s="7"/>
      <c r="H34" s="7"/>
      <c r="I34" s="7"/>
      <c r="J34" s="7"/>
      <c r="K34" s="7"/>
      <c r="L34" s="7"/>
      <c r="M34" s="7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32.25" customHeight="1">
      <c r="A35" s="301" t="s">
        <v>62</v>
      </c>
      <c r="B35" s="302"/>
      <c r="C35" s="302"/>
      <c r="D35" s="302"/>
      <c r="E35" s="302"/>
      <c r="F35" s="302"/>
      <c r="G35" s="302"/>
      <c r="H35" s="302"/>
      <c r="I35" s="302"/>
      <c r="J35" s="302"/>
      <c r="K35" s="302"/>
      <c r="L35" s="302"/>
      <c r="M35" s="302"/>
    </row>
    <row r="36" spans="1:26">
      <c r="A36" s="1"/>
    </row>
    <row r="37" spans="1:26" ht="33" customHeight="1">
      <c r="A37" s="226" t="s">
        <v>63</v>
      </c>
      <c r="B37" s="226"/>
      <c r="C37" s="226"/>
      <c r="D37" s="226"/>
      <c r="E37" s="226"/>
      <c r="F37" s="226"/>
      <c r="G37" s="226"/>
      <c r="H37" s="226"/>
      <c r="I37" s="226"/>
      <c r="J37" s="226"/>
      <c r="K37" s="226"/>
      <c r="L37" s="226"/>
      <c r="M37" s="226"/>
    </row>
    <row r="38" spans="1:26">
      <c r="K38" s="6" t="s">
        <v>50</v>
      </c>
    </row>
    <row r="39" spans="1:26">
      <c r="A39" s="1"/>
    </row>
    <row r="40" spans="1:26" ht="31.5" customHeight="1">
      <c r="A40" s="292" t="s">
        <v>12</v>
      </c>
      <c r="B40" s="292" t="s">
        <v>64</v>
      </c>
      <c r="C40" s="292"/>
      <c r="D40" s="292"/>
      <c r="E40" s="292" t="s">
        <v>38</v>
      </c>
      <c r="F40" s="292"/>
      <c r="G40" s="292"/>
      <c r="H40" s="292" t="s">
        <v>61</v>
      </c>
      <c r="I40" s="292"/>
      <c r="J40" s="292"/>
      <c r="K40" s="292" t="s">
        <v>39</v>
      </c>
      <c r="L40" s="292"/>
      <c r="M40" s="292"/>
    </row>
    <row r="41" spans="1:26" ht="33.75" customHeight="1">
      <c r="A41" s="292"/>
      <c r="B41" s="292"/>
      <c r="C41" s="292"/>
      <c r="D41" s="292"/>
      <c r="E41" s="7" t="s">
        <v>40</v>
      </c>
      <c r="F41" s="7" t="s">
        <v>41</v>
      </c>
      <c r="G41" s="7" t="s">
        <v>42</v>
      </c>
      <c r="H41" s="7" t="s">
        <v>40</v>
      </c>
      <c r="I41" s="7" t="s">
        <v>41</v>
      </c>
      <c r="J41" s="7" t="s">
        <v>42</v>
      </c>
      <c r="K41" s="7" t="s">
        <v>40</v>
      </c>
      <c r="L41" s="7" t="s">
        <v>41</v>
      </c>
      <c r="M41" s="7" t="s">
        <v>42</v>
      </c>
    </row>
    <row r="42" spans="1:26">
      <c r="A42" s="7">
        <v>1</v>
      </c>
      <c r="B42" s="292">
        <v>2</v>
      </c>
      <c r="C42" s="292"/>
      <c r="D42" s="292"/>
      <c r="E42" s="7">
        <v>3</v>
      </c>
      <c r="F42" s="7">
        <v>4</v>
      </c>
      <c r="G42" s="7">
        <v>5</v>
      </c>
      <c r="H42" s="7">
        <v>6</v>
      </c>
      <c r="I42" s="7">
        <v>7</v>
      </c>
      <c r="J42" s="7">
        <v>8</v>
      </c>
      <c r="K42" s="7">
        <v>9</v>
      </c>
      <c r="L42" s="7">
        <v>10</v>
      </c>
      <c r="M42" s="7">
        <v>11</v>
      </c>
    </row>
    <row r="43" spans="1:26">
      <c r="A43" s="7"/>
      <c r="B43" s="292"/>
      <c r="C43" s="292"/>
      <c r="D43" s="292"/>
      <c r="E43" s="7"/>
      <c r="F43" s="7"/>
      <c r="G43" s="7"/>
      <c r="H43" s="7"/>
      <c r="I43" s="7"/>
      <c r="J43" s="7"/>
      <c r="K43" s="7"/>
      <c r="L43" s="7"/>
      <c r="M43" s="7"/>
    </row>
    <row r="44" spans="1:26">
      <c r="A44" s="1"/>
    </row>
    <row r="45" spans="1:26">
      <c r="A45" s="13" t="s">
        <v>65</v>
      </c>
    </row>
    <row r="46" spans="1:26">
      <c r="A46" s="1"/>
    </row>
    <row r="47" spans="1:26" ht="53.25" customHeight="1">
      <c r="A47" s="292" t="s">
        <v>12</v>
      </c>
      <c r="B47" s="292" t="s">
        <v>43</v>
      </c>
      <c r="C47" s="292" t="s">
        <v>26</v>
      </c>
      <c r="D47" s="292" t="s">
        <v>27</v>
      </c>
      <c r="E47" s="292" t="s">
        <v>38</v>
      </c>
      <c r="F47" s="292"/>
      <c r="G47" s="292"/>
      <c r="H47" s="292" t="s">
        <v>66</v>
      </c>
      <c r="I47" s="292"/>
      <c r="J47" s="292"/>
      <c r="K47" s="292" t="s">
        <v>39</v>
      </c>
      <c r="L47" s="292"/>
      <c r="M47" s="292"/>
    </row>
    <row r="48" spans="1:26" ht="30.75" customHeight="1">
      <c r="A48" s="292"/>
      <c r="B48" s="292"/>
      <c r="C48" s="292"/>
      <c r="D48" s="292"/>
      <c r="E48" s="7" t="s">
        <v>40</v>
      </c>
      <c r="F48" s="7" t="s">
        <v>41</v>
      </c>
      <c r="G48" s="7" t="s">
        <v>42</v>
      </c>
      <c r="H48" s="7" t="s">
        <v>40</v>
      </c>
      <c r="I48" s="7" t="s">
        <v>41</v>
      </c>
      <c r="J48" s="7" t="s">
        <v>42</v>
      </c>
      <c r="K48" s="7" t="s">
        <v>40</v>
      </c>
      <c r="L48" s="7" t="s">
        <v>41</v>
      </c>
      <c r="M48" s="7" t="s">
        <v>42</v>
      </c>
    </row>
    <row r="49" spans="1:13">
      <c r="A49" s="7">
        <v>1</v>
      </c>
      <c r="B49" s="7">
        <v>2</v>
      </c>
      <c r="C49" s="7">
        <v>3</v>
      </c>
      <c r="D49" s="7">
        <v>4</v>
      </c>
      <c r="E49" s="7">
        <v>5</v>
      </c>
      <c r="F49" s="7">
        <v>6</v>
      </c>
      <c r="G49" s="7">
        <v>7</v>
      </c>
      <c r="H49" s="7">
        <v>8</v>
      </c>
      <c r="I49" s="7">
        <v>9</v>
      </c>
      <c r="J49" s="7">
        <v>10</v>
      </c>
      <c r="K49" s="7">
        <v>11</v>
      </c>
      <c r="L49" s="7">
        <v>12</v>
      </c>
      <c r="M49" s="7">
        <v>13</v>
      </c>
    </row>
    <row r="50" spans="1:13">
      <c r="A50" s="7">
        <v>1</v>
      </c>
      <c r="B50" s="7" t="s">
        <v>28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</row>
    <row r="51" spans="1:13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</row>
    <row r="52" spans="1:13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</row>
    <row r="53" spans="1:13">
      <c r="A53" s="292" t="s">
        <v>67</v>
      </c>
      <c r="B53" s="292"/>
      <c r="C53" s="292"/>
      <c r="D53" s="292"/>
      <c r="E53" s="292"/>
      <c r="F53" s="292"/>
      <c r="G53" s="292"/>
      <c r="H53" s="292"/>
      <c r="I53" s="292"/>
      <c r="J53" s="292"/>
      <c r="K53" s="292"/>
      <c r="L53" s="292"/>
      <c r="M53" s="292"/>
    </row>
    <row r="54" spans="1:13">
      <c r="A54" s="7">
        <v>2</v>
      </c>
      <c r="B54" s="7" t="s">
        <v>29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</row>
    <row r="55" spans="1:13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</row>
    <row r="56" spans="1:13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</row>
    <row r="57" spans="1:13">
      <c r="A57" s="292" t="s">
        <v>67</v>
      </c>
      <c r="B57" s="292"/>
      <c r="C57" s="292"/>
      <c r="D57" s="292"/>
      <c r="E57" s="292"/>
      <c r="F57" s="292"/>
      <c r="G57" s="292"/>
      <c r="H57" s="292"/>
      <c r="I57" s="292"/>
      <c r="J57" s="292"/>
      <c r="K57" s="292"/>
      <c r="L57" s="292"/>
      <c r="M57" s="292"/>
    </row>
    <row r="58" spans="1:13">
      <c r="A58" s="7">
        <v>3</v>
      </c>
      <c r="B58" s="7" t="s">
        <v>30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</row>
    <row r="59" spans="1:13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</row>
    <row r="60" spans="1:13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</row>
    <row r="61" spans="1:13">
      <c r="A61" s="292" t="s">
        <v>67</v>
      </c>
      <c r="B61" s="292"/>
      <c r="C61" s="292"/>
      <c r="D61" s="292"/>
      <c r="E61" s="292"/>
      <c r="F61" s="292"/>
      <c r="G61" s="292"/>
      <c r="H61" s="292"/>
      <c r="I61" s="292"/>
      <c r="J61" s="292"/>
      <c r="K61" s="292"/>
      <c r="L61" s="292"/>
      <c r="M61" s="292"/>
    </row>
    <row r="62" spans="1:13">
      <c r="A62" s="7">
        <v>4</v>
      </c>
      <c r="B62" s="7" t="s">
        <v>31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</row>
    <row r="63" spans="1:1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</row>
    <row r="64" spans="1:13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</row>
    <row r="65" spans="1:13">
      <c r="A65" s="292" t="s">
        <v>67</v>
      </c>
      <c r="B65" s="292"/>
      <c r="C65" s="292"/>
      <c r="D65" s="292"/>
      <c r="E65" s="292"/>
      <c r="F65" s="292"/>
      <c r="G65" s="292"/>
      <c r="H65" s="292"/>
      <c r="I65" s="292"/>
      <c r="J65" s="292"/>
      <c r="K65" s="292"/>
      <c r="L65" s="292"/>
      <c r="M65" s="292"/>
    </row>
    <row r="66" spans="1:13">
      <c r="A66" s="292" t="s">
        <v>44</v>
      </c>
      <c r="B66" s="292"/>
      <c r="C66" s="292"/>
      <c r="D66" s="292"/>
      <c r="E66" s="292"/>
      <c r="F66" s="292"/>
      <c r="G66" s="292"/>
      <c r="H66" s="292"/>
      <c r="I66" s="292"/>
      <c r="J66" s="292"/>
      <c r="K66" s="292"/>
      <c r="L66" s="292"/>
      <c r="M66" s="292"/>
    </row>
    <row r="67" spans="1:13">
      <c r="A67" s="1"/>
    </row>
    <row r="68" spans="1:13" ht="19.5" customHeight="1">
      <c r="A68" s="13" t="s">
        <v>68</v>
      </c>
      <c r="B68" s="13"/>
      <c r="C68" s="13"/>
      <c r="D68" s="13"/>
    </row>
    <row r="69" spans="1:13" ht="6.75" customHeight="1">
      <c r="A69" s="299" t="s">
        <v>69</v>
      </c>
      <c r="B69" s="299"/>
      <c r="C69" s="299"/>
      <c r="D69" s="299"/>
    </row>
    <row r="70" spans="1:13" ht="19.5" customHeight="1">
      <c r="A70" s="15" t="s">
        <v>70</v>
      </c>
      <c r="B70" s="15"/>
      <c r="C70" s="15"/>
      <c r="D70" s="15"/>
    </row>
    <row r="71" spans="1:13">
      <c r="A71" s="225" t="s">
        <v>72</v>
      </c>
      <c r="B71" s="225"/>
      <c r="C71" s="225"/>
      <c r="D71" s="225"/>
      <c r="E71" s="225"/>
    </row>
    <row r="72" spans="1:13">
      <c r="A72" s="225"/>
      <c r="B72" s="225"/>
      <c r="C72" s="225"/>
      <c r="D72" s="225"/>
      <c r="E72" s="225"/>
      <c r="G72" s="300"/>
      <c r="H72" s="300"/>
      <c r="J72" s="300"/>
      <c r="K72" s="300"/>
      <c r="L72" s="300"/>
      <c r="M72" s="300"/>
    </row>
    <row r="73" spans="1:13" ht="15.75" customHeight="1">
      <c r="A73" s="16"/>
      <c r="B73" s="16"/>
      <c r="C73" s="16"/>
      <c r="D73" s="16"/>
      <c r="E73" s="16"/>
      <c r="G73" s="303" t="s">
        <v>32</v>
      </c>
      <c r="H73" s="303"/>
      <c r="J73" s="298" t="s">
        <v>54</v>
      </c>
      <c r="K73" s="298"/>
      <c r="L73" s="298"/>
      <c r="M73" s="298"/>
    </row>
    <row r="74" spans="1:13" ht="43.5" customHeight="1">
      <c r="A74" s="225" t="s">
        <v>71</v>
      </c>
      <c r="B74" s="225"/>
      <c r="C74" s="225"/>
      <c r="D74" s="225"/>
      <c r="E74" s="225"/>
      <c r="G74" s="300"/>
      <c r="H74" s="300"/>
      <c r="J74" s="300"/>
      <c r="K74" s="300"/>
      <c r="L74" s="300"/>
      <c r="M74" s="300"/>
    </row>
    <row r="75" spans="1:13" ht="15.75" customHeight="1">
      <c r="A75" s="225"/>
      <c r="B75" s="225"/>
      <c r="C75" s="225"/>
      <c r="D75" s="225"/>
      <c r="E75" s="225"/>
      <c r="G75" s="303" t="s">
        <v>32</v>
      </c>
      <c r="H75" s="303"/>
      <c r="J75" s="298" t="s">
        <v>54</v>
      </c>
      <c r="K75" s="298"/>
      <c r="L75" s="298"/>
      <c r="M75" s="298"/>
    </row>
  </sheetData>
  <mergeCells count="62">
    <mergeCell ref="B42:D42"/>
    <mergeCell ref="B43:D43"/>
    <mergeCell ref="A71:E72"/>
    <mergeCell ref="A74:E75"/>
    <mergeCell ref="G72:H72"/>
    <mergeCell ref="G75:H75"/>
    <mergeCell ref="A66:M66"/>
    <mergeCell ref="A47:A48"/>
    <mergeCell ref="B47:B48"/>
    <mergeCell ref="C47:C48"/>
    <mergeCell ref="D47:D48"/>
    <mergeCell ref="K47:M47"/>
    <mergeCell ref="A53:M53"/>
    <mergeCell ref="A57:M57"/>
    <mergeCell ref="A61:M61"/>
    <mergeCell ref="A65:M65"/>
    <mergeCell ref="J73:M73"/>
    <mergeCell ref="J72:M72"/>
    <mergeCell ref="J74:M74"/>
    <mergeCell ref="J75:M75"/>
    <mergeCell ref="B32:D32"/>
    <mergeCell ref="B33:D33"/>
    <mergeCell ref="B34:D34"/>
    <mergeCell ref="A35:M35"/>
    <mergeCell ref="A37:M37"/>
    <mergeCell ref="G74:H74"/>
    <mergeCell ref="A69:D69"/>
    <mergeCell ref="E47:G47"/>
    <mergeCell ref="H47:J47"/>
    <mergeCell ref="G73:H73"/>
    <mergeCell ref="B40:D41"/>
    <mergeCell ref="K40:M40"/>
    <mergeCell ref="A40:A41"/>
    <mergeCell ref="E40:G40"/>
    <mergeCell ref="H40:J40"/>
    <mergeCell ref="A30:A31"/>
    <mergeCell ref="E30:G30"/>
    <mergeCell ref="H30:J30"/>
    <mergeCell ref="K30:M30"/>
    <mergeCell ref="B30:D31"/>
    <mergeCell ref="A9:A10"/>
    <mergeCell ref="A13:M13"/>
    <mergeCell ref="B23:M23"/>
    <mergeCell ref="B24:M24"/>
    <mergeCell ref="B25:M25"/>
    <mergeCell ref="B17:M17"/>
    <mergeCell ref="J1:M4"/>
    <mergeCell ref="A11:A12"/>
    <mergeCell ref="R30:T30"/>
    <mergeCell ref="U30:W30"/>
    <mergeCell ref="X30:Z30"/>
    <mergeCell ref="E11:M11"/>
    <mergeCell ref="E12:M12"/>
    <mergeCell ref="B15:M15"/>
    <mergeCell ref="B16:M16"/>
    <mergeCell ref="A5:M5"/>
    <mergeCell ref="A6:M6"/>
    <mergeCell ref="E7:M7"/>
    <mergeCell ref="E8:M8"/>
    <mergeCell ref="E9:M9"/>
    <mergeCell ref="E10:M10"/>
    <mergeCell ref="A7:A8"/>
  </mergeCells>
  <pageMargins left="0.16" right="0.16" top="0.35" bottom="0.3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30.08.2021</vt:lpstr>
      <vt:lpstr>28.02.2020</vt:lpstr>
      <vt:lpstr>05.02.2020</vt:lpstr>
      <vt:lpstr>звіт з 01.01.2020</vt:lpstr>
      <vt:lpstr>'30.08.2021'!Область_печати</vt:lpstr>
      <vt:lpstr>'звіт з 01.01.2020'!Область_печати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Пользователь Windows</cp:lastModifiedBy>
  <cp:lastPrinted>2021-10-23T08:51:08Z</cp:lastPrinted>
  <dcterms:created xsi:type="dcterms:W3CDTF">2018-12-28T08:43:53Z</dcterms:created>
  <dcterms:modified xsi:type="dcterms:W3CDTF">2021-10-23T08:54:00Z</dcterms:modified>
</cp:coreProperties>
</file>