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8775" activeTab="1"/>
  </bookViews>
  <sheets>
    <sheet name="до 24.09.2019" sheetId="1" r:id="rId1"/>
    <sheet name="після 24.09.2019" sheetId="2" r:id="rId2"/>
    <sheet name="Лист2" sheetId="3" r:id="rId3"/>
    <sheet name="Лист3" sheetId="4" r:id="rId4"/>
  </sheets>
  <definedNames>
    <definedName name="_xlnm.Print_Area" localSheetId="1">'після 24.09.2019'!$A$1:$P$388</definedName>
  </definedNames>
  <calcPr fullCalcOnLoad="1"/>
</workbook>
</file>

<file path=xl/sharedStrings.xml><?xml version="1.0" encoding="utf-8"?>
<sst xmlns="http://schemas.openxmlformats.org/spreadsheetml/2006/main" count="2228" uniqueCount="300">
  <si>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</si>
  <si>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</si>
  <si>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</si>
  <si>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</si>
  <si>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</si>
  <si>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</si>
  <si>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</si>
  <si>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</si>
  <si>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</si>
  <si>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</si>
  <si>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</si>
  <si>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</si>
  <si>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</si>
  <si>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</si>
  <si>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</si>
  <si>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</si>
  <si>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</si>
  <si>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</si>
  <si>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</si>
  <si>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</si>
  <si>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</si>
  <si>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</si>
  <si>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</si>
  <si>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</si>
  <si>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</si>
  <si>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</si>
  <si>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</si>
  <si>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</si>
  <si>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</si>
  <si>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</si>
  <si>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</si>
  <si>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</si>
  <si>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</si>
  <si>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</si>
  <si>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</si>
  <si>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</si>
  <si>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</si>
  <si>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</si>
  <si>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</si>
  <si>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</si>
  <si>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</si>
  <si>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</si>
  <si>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</si>
  <si>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</si>
  <si>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</si>
  <si>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</si>
  <si>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</si>
  <si>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</si>
  <si>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</si>
  <si>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</si>
  <si>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</si>
  <si>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</si>
  <si>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</si>
  <si>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</si>
  <si>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</si>
  <si>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</si>
  <si>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</si>
  <si>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</si>
  <si>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</si>
  <si>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</si>
  <si>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</si>
  <si>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</si>
  <si>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</si>
  <si>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</si>
  <si>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</si>
  <si>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</si>
  <si>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</si>
  <si>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</si>
  <si>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</si>
  <si>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</si>
  <si>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</si>
  <si>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</si>
  <si>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</si>
  <si>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</si>
  <si>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</si>
  <si>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</si>
  <si>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</si>
  <si>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</si>
  <si>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</si>
  <si>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</si>
  <si>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</si>
  <si>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</si>
  <si>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</si>
  <si>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</si>
  <si>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</si>
  <si>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</si>
  <si>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</si>
  <si>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</si>
  <si>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</si>
  <si>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</si>
  <si>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</si>
  <si>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</si>
  <si>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</si>
  <si>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</si>
  <si>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</si>
  <si>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</si>
  <si>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</si>
  <si>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</si>
  <si>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</si>
  <si>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</si>
  <si>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</si>
  <si>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</si>
  <si>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</si>
  <si>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</si>
  <si>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</si>
  <si>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</si>
  <si>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</si>
  <si>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</si>
  <si>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</si>
  <si>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</si>
  <si>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</si>
  <si>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</si>
  <si>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</si>
  <si>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</si>
  <si>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</si>
  <si>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</si>
  <si>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</si>
  <si>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</si>
  <si>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</si>
  <si>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</si>
  <si>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</si>
  <si>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</si>
  <si>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</si>
  <si>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</si>
  <si>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</si>
  <si>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</si>
  <si>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</si>
  <si>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</si>
  <si>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</si>
  <si>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</si>
  <si>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</si>
  <si>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</si>
  <si>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</si>
  <si>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</si>
  <si>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</si>
  <si>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Управління комунального господарства Коломийської міської ради</t>
  </si>
  <si>
    <t xml:space="preserve">       2610600000</t>
  </si>
  <si>
    <t>4. Мета та завдання бюджетної програми на 2020 - 2022 роки:</t>
  </si>
  <si>
    <t xml:space="preserve">Керівництво і управління у сфері комунального господарства м.Коломиї </t>
  </si>
  <si>
    <t>організаційне, інформаційно-аналітичне та матеріально-технічне забезпечення діяльності управління ;  оновлення основних засобів</t>
  </si>
  <si>
    <t>Конституція України, Бюджетний кодекс України, Закон України «Про місцеве самоврядування», Закон України «Про службу в органах місцевого самоврядування», Наказ Міністерства фінансів України від 26.08.2014 № 836 «Про деякі питання запровадження програмно-цільового методу складання та виконання місцевих бюджетів» (зі змінами), Наказ Міністерства фінансів України від 26.08.2014 № 836 «Правила складання паспортів бюджетних програм місцевих бюджетів та звітів про їх виконання» (зі змінами, внесеними наказом Міністерством фінансів України 15.11.2018 року №908), Наказ Міністерства фінансів України від 20.09.2017 №793 «Про затверджених складових програмної класифікації видатків та кредитування місцевих бюджетів», Постанова Кабінету Міністрів України від 09.03.2006 року №268 «Про упорядкування структури та умов оплати праці працівників апарату органів виконавчої влади, органів прокуратури, судів та інших органів»</t>
  </si>
  <si>
    <t>2018 рік (звіт)</t>
  </si>
  <si>
    <t>2019 рік (затверджено)</t>
  </si>
  <si>
    <t>2020 рік (проект)</t>
  </si>
  <si>
    <t>2) надходження для виконання бюджетної програми у 2021 - 2022 роках:</t>
  </si>
  <si>
    <t>2021 рік (прогноз)</t>
  </si>
  <si>
    <t>2022 рік (прогноз)</t>
  </si>
  <si>
    <t>3) видатки за кодами Економічної класифікації видатків бюджету у 2021 - 2022 роках:</t>
  </si>
  <si>
    <t>1) видатки за кодами Економічної класифікації видатків бюджету у 2018 - 2020 роках:</t>
  </si>
  <si>
    <t>Оплата праці</t>
  </si>
  <si>
    <t>Нарахування на оплату праці</t>
  </si>
  <si>
    <t>Використання товарів і послуг</t>
  </si>
  <si>
    <t>Предмети, матеріали, обладнання та інвентар</t>
  </si>
  <si>
    <t>Оплата послуг (крім комунальних)</t>
  </si>
  <si>
    <t>Видатки на відрядження</t>
  </si>
  <si>
    <t>Оплата комунальних послуг та енергоносіїв</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</si>
  <si>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</si>
  <si>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</si>
  <si>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</si>
  <si>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</si>
  <si>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видатки</t>
  </si>
  <si>
    <t>Оплата інших енргоносіїв</t>
  </si>
  <si>
    <t>Придбання обладнання і предметів довгострокового користування</t>
  </si>
  <si>
    <t>Капітальне будівництво (придбання) інших обєктів</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</si>
  <si>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</si>
  <si>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</si>
  <si>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2018- 2020 роках:</t>
  </si>
  <si>
    <t>2) результативні показники бюджетної програми у 2021 - 2022 роках:</t>
  </si>
  <si>
    <r>
      <t xml:space="preserve">Забезпечити </t>
    </r>
    <r>
      <rPr>
        <sz val="11"/>
        <color indexed="8"/>
        <rFont val="Times New Roman"/>
        <family val="1"/>
      </rPr>
      <t>керівництво і управління у сфері комунального господарства м.Коломиї</t>
    </r>
  </si>
  <si>
    <t>Забезпечення збереження енергоресурсів</t>
  </si>
  <si>
    <t>Оплата судового збору</t>
  </si>
  <si>
    <t>Забезпечити оновлення основних засобів</t>
  </si>
  <si>
    <t>Провести капітальний ремонт приміщення пл.Відродження, 1</t>
  </si>
  <si>
    <t>кількість працівників управління</t>
  </si>
  <si>
    <t>од.</t>
  </si>
  <si>
    <t>Штатний розпис</t>
  </si>
  <si>
    <t>кількість працівників обслуговуючого персоналу</t>
  </si>
  <si>
    <t>кількість комунальних підприємств, підпорядкованих управлінню комунального господарства</t>
  </si>
  <si>
    <t>Положення про УКГ</t>
  </si>
  <si>
    <t>кількість розроблених програм, фінансування виконаних робіт по яких здійснюється управлінням комунального господарства</t>
  </si>
  <si>
    <t>Рішення сесії міської ради</t>
  </si>
  <si>
    <t>кількість підготовлених матеріалів рішень виконкому та сесій міської ради</t>
  </si>
  <si>
    <t>Реєстраційний журнал</t>
  </si>
  <si>
    <t>кількість нарад, засідань та інших форм спілкування з питань діяльності комунального господарства</t>
  </si>
  <si>
    <t>План роботи</t>
  </si>
  <si>
    <t>кількість отриманих  скарг та звернень населення</t>
  </si>
  <si>
    <t>шт.</t>
  </si>
  <si>
    <t>Журнал реєстрації вхідної кореспонденції</t>
  </si>
  <si>
    <t>кількість перевірених актів виконаних робіт</t>
  </si>
  <si>
    <t>План робіт</t>
  </si>
  <si>
    <t>кількість підготовлених звітів</t>
  </si>
  <si>
    <t>кількість розроблених паспортів бюджетних програм</t>
  </si>
  <si>
    <t>кількість погоджених дефектних актів</t>
  </si>
  <si>
    <t>кількість тендерів, які планується провести</t>
  </si>
  <si>
    <t>Річний план закупівель</t>
  </si>
  <si>
    <t>кількість укладених договорів з підрядними організаціями</t>
  </si>
  <si>
    <t>кількість розглянутих скарг та звернень населення на 1-го працівника</t>
  </si>
  <si>
    <t>середньорічні видатки на одного працівника</t>
  </si>
  <si>
    <t>грн..</t>
  </si>
  <si>
    <t>Розрахунок</t>
  </si>
  <si>
    <t>зменшення кількості скарг та звернень населення в порівнянні з минулим роком</t>
  </si>
  <si>
    <t>%</t>
  </si>
  <si>
    <r>
      <t xml:space="preserve">Забезпечити </t>
    </r>
    <r>
      <rPr>
        <b/>
        <sz val="10"/>
        <color indexed="8"/>
        <rFont val="Times New Roman"/>
        <family val="1"/>
      </rPr>
      <t>керівництво та управління у сфері комунального господарства м.Коломиї</t>
    </r>
  </si>
  <si>
    <t>обсяг видатків на оплату енергоносіїв, з них:</t>
  </si>
  <si>
    <t>грн</t>
  </si>
  <si>
    <t>Кошторис</t>
  </si>
  <si>
    <t>Водопостачання</t>
  </si>
  <si>
    <t>Електроенергія</t>
  </si>
  <si>
    <t>природній газ</t>
  </si>
  <si>
    <t>Загальна площа приміщення</t>
  </si>
  <si>
    <t>кв.м</t>
  </si>
  <si>
    <t>Технічні умови</t>
  </si>
  <si>
    <t>Опалювальна площа приміщення</t>
  </si>
  <si>
    <t>обсяг споживання води</t>
  </si>
  <si>
    <t>куб.м</t>
  </si>
  <si>
    <t>Звітні дані</t>
  </si>
  <si>
    <t>обсяг споживання електроенергії</t>
  </si>
  <si>
    <t>кВт год</t>
  </si>
  <si>
    <t>обсяг споживання природнього газу</t>
  </si>
  <si>
    <t>розрахунок</t>
  </si>
  <si>
    <r>
      <t>середнє споживання води на 1 м</t>
    </r>
    <r>
      <rPr>
        <vertAlign val="superscript"/>
        <sz val="10"/>
        <color indexed="8"/>
        <rFont val="Times New Roman"/>
        <family val="1"/>
      </rPr>
      <t>2</t>
    </r>
    <r>
      <rPr>
        <sz val="10"/>
        <color indexed="8"/>
        <rFont val="Times New Roman"/>
        <family val="1"/>
      </rPr>
      <t xml:space="preserve"> загальної площі</t>
    </r>
  </si>
  <si>
    <r>
      <t>м</t>
    </r>
    <r>
      <rPr>
        <vertAlign val="superscript"/>
        <sz val="10"/>
        <color indexed="8"/>
        <rFont val="Times New Roman"/>
        <family val="1"/>
      </rPr>
      <t>3</t>
    </r>
    <r>
      <rPr>
        <sz val="10"/>
        <color indexed="8"/>
        <rFont val="Times New Roman"/>
        <family val="1"/>
      </rPr>
      <t>/1м</t>
    </r>
    <r>
      <rPr>
        <vertAlign val="superscript"/>
        <sz val="10"/>
        <color indexed="8"/>
        <rFont val="Times New Roman"/>
        <family val="1"/>
      </rPr>
      <t>2</t>
    </r>
    <r>
      <rPr>
        <sz val="10"/>
        <color indexed="8"/>
        <rFont val="Times New Roman"/>
        <family val="1"/>
      </rPr>
      <t>заг. пл</t>
    </r>
  </si>
  <si>
    <r>
      <t>середнє споживання електроенергії на 1 м</t>
    </r>
    <r>
      <rPr>
        <vertAlign val="superscript"/>
        <sz val="10"/>
        <color indexed="8"/>
        <rFont val="Times New Roman"/>
        <family val="1"/>
      </rPr>
      <t>2</t>
    </r>
    <r>
      <rPr>
        <sz val="10"/>
        <color indexed="8"/>
        <rFont val="Times New Roman"/>
        <family val="1"/>
      </rPr>
      <t xml:space="preserve"> загальної площі</t>
    </r>
  </si>
  <si>
    <r>
      <t>кВт год/1м</t>
    </r>
    <r>
      <rPr>
        <vertAlign val="superscript"/>
        <sz val="10"/>
        <color indexed="8"/>
        <rFont val="Times New Roman"/>
        <family val="1"/>
      </rPr>
      <t>2</t>
    </r>
    <r>
      <rPr>
        <sz val="10"/>
        <color indexed="8"/>
        <rFont val="Times New Roman"/>
        <family val="1"/>
      </rPr>
      <t xml:space="preserve"> заг.пл.</t>
    </r>
  </si>
  <si>
    <r>
      <t>середнє споживання природнього газу на 1 м</t>
    </r>
    <r>
      <rPr>
        <vertAlign val="superscript"/>
        <sz val="10"/>
        <color indexed="8"/>
        <rFont val="Times New Roman"/>
        <family val="1"/>
      </rPr>
      <t>2</t>
    </r>
    <r>
      <rPr>
        <sz val="10"/>
        <color indexed="8"/>
        <rFont val="Times New Roman"/>
        <family val="1"/>
      </rPr>
      <t xml:space="preserve"> опалювальної площі</t>
    </r>
  </si>
  <si>
    <r>
      <t>м</t>
    </r>
    <r>
      <rPr>
        <vertAlign val="superscript"/>
        <sz val="10"/>
        <color indexed="8"/>
        <rFont val="Times New Roman"/>
        <family val="1"/>
      </rPr>
      <t>3</t>
    </r>
    <r>
      <rPr>
        <sz val="10"/>
        <color indexed="8"/>
        <rFont val="Times New Roman"/>
        <family val="1"/>
      </rPr>
      <t>/1м</t>
    </r>
    <r>
      <rPr>
        <vertAlign val="superscript"/>
        <sz val="10"/>
        <color indexed="8"/>
        <rFont val="Times New Roman"/>
        <family val="1"/>
      </rPr>
      <t>2</t>
    </r>
    <r>
      <rPr>
        <sz val="10"/>
        <color indexed="8"/>
        <rFont val="Times New Roman"/>
        <family val="1"/>
      </rPr>
      <t xml:space="preserve"> опл.пл.</t>
    </r>
  </si>
  <si>
    <t>відсоток оплати за спожиті енергоносії</t>
  </si>
  <si>
    <t>Обсяг видатків</t>
  </si>
  <si>
    <t>План видатків</t>
  </si>
  <si>
    <t>кількість позовів поданих до суду установою</t>
  </si>
  <si>
    <t>середня розмір оплати судового збору за подання 1 позову</t>
  </si>
  <si>
    <t xml:space="preserve">відсоток виконання завдання по сплаті судового збору </t>
  </si>
  <si>
    <t>Кошторис видатків</t>
  </si>
  <si>
    <t>Кількість комплектів комп`ютерної техніки, яку планується придбати</t>
  </si>
  <si>
    <t>Кількість принтерів, які планується придбати</t>
  </si>
  <si>
    <t>середня вартість придбання 1 комплекту комп`ютерної техніки</t>
  </si>
  <si>
    <t>середня вартість придбання 1 принтера</t>
  </si>
  <si>
    <t xml:space="preserve">оновлення основних засобів </t>
  </si>
  <si>
    <t>Провести капітальний ремонт системи опалення приміщення пл. Відродження, 1</t>
  </si>
  <si>
    <t>Площа приміщень, в яких планується провести капітальний ремонт системи опалення</t>
  </si>
  <si>
    <r>
      <t>м</t>
    </r>
    <r>
      <rPr>
        <vertAlign val="superscript"/>
        <sz val="10"/>
        <color indexed="8"/>
        <rFont val="Times New Roman"/>
        <family val="1"/>
      </rPr>
      <t>2</t>
    </r>
  </si>
  <si>
    <r>
      <t>середня вартість проведення капітального ремонту системи опалення на 1 м</t>
    </r>
    <r>
      <rPr>
        <vertAlign val="superscript"/>
        <sz val="10"/>
        <color indexed="8"/>
        <rFont val="Times New Roman"/>
        <family val="1"/>
      </rPr>
      <t>2</t>
    </r>
    <r>
      <rPr>
        <sz val="10"/>
        <color indexed="8"/>
        <rFont val="Times New Roman"/>
        <family val="1"/>
      </rPr>
      <t xml:space="preserve"> площу приміщення</t>
    </r>
  </si>
  <si>
    <t xml:space="preserve">відсоток виконання завдання </t>
  </si>
  <si>
    <t>Провести капітальний ремонт балкона приміщення пл.Відродження, 1</t>
  </si>
  <si>
    <t>Площа балкону приміщення, де планується провести капітальний ремонт</t>
  </si>
  <si>
    <r>
      <t>середня вартість капітального ремонту 1 м</t>
    </r>
    <r>
      <rPr>
        <vertAlign val="superscript"/>
        <sz val="10"/>
        <color indexed="8"/>
        <rFont val="Times New Roman"/>
        <family val="1"/>
      </rPr>
      <t>2</t>
    </r>
    <r>
      <rPr>
        <sz val="10"/>
        <color indexed="8"/>
        <rFont val="Times New Roman"/>
        <family val="1"/>
      </rPr>
      <t xml:space="preserve"> балкону</t>
    </r>
  </si>
  <si>
    <t>відсоток виконання завдання</t>
  </si>
  <si>
    <t>кількість аукціонів по приватизації комунального майна, які планується провести</t>
  </si>
  <si>
    <t>кількість ордерів на видалення зелених насаджень, які планується видати</t>
  </si>
  <si>
    <t>кількість укладених договорів, за якими планується надавати оренду приміщень</t>
  </si>
  <si>
    <t>керівників підрозділів</t>
  </si>
  <si>
    <t>інших посадових осіб</t>
  </si>
  <si>
    <t>інші енергоносії ( послуги з вивезення ТПВ)</t>
  </si>
  <si>
    <t>Обов’язкові виплати</t>
  </si>
  <si>
    <t>Стимулюючі доплати і надбавки</t>
  </si>
  <si>
    <t>Премії</t>
  </si>
  <si>
    <t>Матеріальна допомога</t>
  </si>
  <si>
    <t>премія</t>
  </si>
  <si>
    <t>оклад</t>
  </si>
  <si>
    <t>відпуск</t>
  </si>
  <si>
    <t>мат</t>
  </si>
  <si>
    <t>лік</t>
  </si>
  <si>
    <t>2019 рік (план)</t>
  </si>
  <si>
    <t>2020 рік</t>
  </si>
  <si>
    <t>2021 рік</t>
  </si>
  <si>
    <t>2022 рік</t>
  </si>
  <si>
    <t>Начальник управління</t>
  </si>
  <si>
    <t>Керівники підрозділів</t>
  </si>
  <si>
    <t>Інші посадові особи</t>
  </si>
  <si>
    <t>Працівники обслуговуючого персоналу</t>
  </si>
  <si>
    <t>Керівництво та управління у сфері управління комунального господарства</t>
  </si>
  <si>
    <t>0160</t>
  </si>
  <si>
    <t>1) надходження для виконання бюджетної програми у 2018 - 2020 роках:</t>
  </si>
  <si>
    <t>2) надання кредитів за кодами Класифікації кредитування бюджету у 2018 - 2020 роках:</t>
  </si>
  <si>
    <t>218 рік (звіт)</t>
  </si>
  <si>
    <t>4) надання кредитів за кодами Класифікації кредитування бюджету у 2021 - 2022 роках:</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</si>
  <si>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</si>
  <si>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</si>
  <si>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</si>
  <si>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</si>
  <si>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Показники ефективності виконання бюджетної програми мають тенденцію до зростання, що є однією з причин збільшення навантаження на одного працівника. Також варто відмітити зменшення кількості звернень і скарг громадян, що є свідченням активності громадян в діяльності установи. Передбачення витрат на 2020-2022 роки обумовлена подальшою реалізацією функцій та завдань управління комунального господарства.</t>
  </si>
  <si>
    <t>14. Бюджетні зобов'язання у 2018 - 2020 роках:</t>
  </si>
  <si>
    <t>1) кредиторська заборгованість місцевого бюджету у 2018 році:</t>
  </si>
  <si>
    <t>2) кредиторська заборгованість місцевого бюджету у 2021 - 2022 роках:</t>
  </si>
  <si>
    <t>3) дебіторська заборгованість у 2018 - 2019 роках:</t>
  </si>
  <si>
    <t>Дебіторська заборгованість на 01.01.2018</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</si>
  <si>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</si>
  <si>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</si>
  <si>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</si>
  <si>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кредиторська та дебіторська заборгованість в поточному, плановому та прогнозних роках не очікується</t>
  </si>
  <si>
    <t>Видатки спеціального фонду є частиною видатків бюджету розвитку. За рахунок даних коштів управлінням комунального господарства проводилося придбання оргтехніки, капітальний ремонт балкону та системи опалення адміністративного приміщення. Передбачені витрати на 2019 році обумовлені подальшим оновленням основних засобів управління</t>
  </si>
  <si>
    <t>Начальник управління комунального господарства</t>
  </si>
  <si>
    <t>Наливайко В. Я.</t>
  </si>
  <si>
    <t>Начальник відділу економічного аналізу та планування управління комунального господарства</t>
  </si>
  <si>
    <t>Гавдуник О. В.</t>
  </si>
  <si>
    <t>15. Підстави та обґрунтування видатків спеціального фонду на 2020 рік та на 2021- 2022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</si>
  <si>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 xml:space="preserve">  </t>
  </si>
  <si>
    <t>БЮДЖЕТНИЙ ЗАПИТ НА 2020 - 2022 РОКИ індивідуальний (Форма 2020-2)</t>
  </si>
  <si>
    <r>
      <t xml:space="preserve">Забезпечити </t>
    </r>
    <r>
      <rPr>
        <sz val="10.5"/>
        <color indexed="8"/>
        <rFont val="Times New Roman"/>
        <family val="1"/>
      </rPr>
      <t>керівництво і управління у сфері комунального господарства м.Коломиї</t>
    </r>
  </si>
  <si>
    <t>238 328,12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</si>
</sst>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sz val="11"/>
      <name val="Times New Roman"/>
      <family val="1"/>
    </font>
    <font>
      <sz val="10"/>
      <color indexed="8"/>
      <name val="Times New Roman"/>
      <family val="1"/>
    </font>
    <font>
      <b/>
      <sz val="10"/>
      <color indexed="8"/>
      <name val="Times New Roman"/>
      <family val="1"/>
    </font>
    <font>
      <vertAlign val="superscrip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b/>
      <sz val="16"/>
      <color indexed="8"/>
      <name val="Times New Roman"/>
      <family val="1"/>
    </font>
    <font>
      <sz val="12"/>
      <color indexed="8"/>
      <name val="Times New Roman"/>
      <family val="1"/>
    </font>
    <font>
      <sz val="8.5"/>
      <color indexed="8"/>
      <name val="Times New Roman"/>
      <family val="1"/>
    </font>
    <font>
      <sz val="10.5"/>
      <color indexed="8"/>
      <name val="Times New Roman"/>
      <family val="1"/>
    </font>
    <font>
      <sz val="7.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
      <sz val="11"/>
      <color theme="1"/>
      <name val="Times New Roman"/>
      <family val="1"/>
    </font>
    <font>
      <sz val="10"/>
      <color theme="1"/>
      <name val="Times New Roman"/>
      <family val="1"/>
    </font>
    <font>
      <sz val="10"/>
      <color rgb="FF000000"/>
      <name val="Times New Roman"/>
      <family val="1"/>
    </font>
    <font>
      <sz val="9"/>
      <color theme="1"/>
      <name val="Times New Roman"/>
      <family val="1"/>
    </font>
    <font>
      <b/>
      <sz val="10"/>
      <color theme="1"/>
      <name val="Times New Roman"/>
      <family val="1"/>
    </font>
    <font>
      <sz val="9"/>
      <color rgb="FF000000"/>
      <name val="Times New Roman"/>
      <family val="1"/>
    </font>
    <font>
      <sz val="8"/>
      <color theme="1"/>
      <name val="Times New Roman"/>
      <family val="1"/>
    </font>
    <font>
      <b/>
      <sz val="11"/>
      <color theme="1"/>
      <name val="Times New Roman"/>
      <family val="1"/>
    </font>
    <font>
      <sz val="10.5"/>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1" borderId="0" applyNumberFormat="0" applyBorder="0" applyAlignment="0" applyProtection="0"/>
  </cellStyleXfs>
  <cellXfs count="198">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3" fillId="0" borderId="11" xfId="0" applyFont="1" applyBorder="1" applyAlignment="1">
      <alignment horizontal="center"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wrapText="1"/>
    </xf>
    <xf numFmtId="0" fontId="3" fillId="0" borderId="0" xfId="0" applyFont="1" applyAlignment="1">
      <alignment wrapText="1"/>
    </xf>
    <xf numFmtId="0" fontId="5" fillId="0" borderId="0" xfId="0" applyFont="1" applyAlignment="1">
      <alignmen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0" fillId="0" borderId="0" xfId="0" applyFont="1" applyAlignment="1">
      <alignment/>
    </xf>
    <xf numFmtId="0" fontId="51" fillId="0" borderId="0" xfId="0" applyFont="1" applyAlignment="1">
      <alignment/>
    </xf>
    <xf numFmtId="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 fontId="2" fillId="0" borderId="10" xfId="0" applyNumberFormat="1" applyFont="1" applyBorder="1" applyAlignment="1">
      <alignment vertical="center" wrapText="1"/>
    </xf>
    <xf numFmtId="0" fontId="52" fillId="0" borderId="10" xfId="0" applyFont="1" applyBorder="1" applyAlignment="1">
      <alignment horizont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52" fillId="0" borderId="10" xfId="0" applyFont="1" applyBorder="1" applyAlignment="1">
      <alignment horizontal="left" vertical="center" wrapText="1"/>
    </xf>
    <xf numFmtId="0" fontId="3" fillId="0" borderId="10" xfId="0" applyFont="1" applyBorder="1" applyAlignment="1">
      <alignment horizontal="center" vertical="center" wrapText="1"/>
    </xf>
    <xf numFmtId="4" fontId="3" fillId="0" borderId="10" xfId="0" applyNumberFormat="1" applyFont="1" applyBorder="1" applyAlignment="1">
      <alignment horizontal="center" vertical="center" wrapText="1"/>
    </xf>
    <xf numFmtId="4" fontId="2" fillId="0" borderId="0" xfId="0" applyNumberFormat="1" applyFont="1" applyAlignment="1">
      <alignment/>
    </xf>
    <xf numFmtId="4" fontId="2" fillId="0" borderId="13"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32" borderId="13" xfId="0" applyNumberFormat="1" applyFont="1" applyFill="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2" fillId="0" borderId="10" xfId="0" applyFont="1" applyBorder="1" applyAlignment="1">
      <alignment horizontal="justify" wrapText="1"/>
    </xf>
    <xf numFmtId="0" fontId="52" fillId="0" borderId="15" xfId="0" applyFont="1" applyBorder="1" applyAlignment="1">
      <alignment horizontal="justify" wrapText="1"/>
    </xf>
    <xf numFmtId="0" fontId="2" fillId="0" borderId="17" xfId="0" applyFont="1" applyBorder="1" applyAlignment="1">
      <alignment horizontal="center" vertical="center" wrapText="1"/>
    </xf>
    <xf numFmtId="0" fontId="53" fillId="0" borderId="10" xfId="0" applyFont="1" applyBorder="1" applyAlignment="1">
      <alignment horizontal="center" wrapText="1"/>
    </xf>
    <xf numFmtId="0" fontId="2" fillId="0" borderId="18" xfId="0" applyFont="1" applyBorder="1" applyAlignment="1">
      <alignment horizontal="center" vertical="center" wrapText="1"/>
    </xf>
    <xf numFmtId="4" fontId="53" fillId="0" borderId="10" xfId="0" applyNumberFormat="1" applyFont="1" applyBorder="1" applyAlignment="1">
      <alignment horizontal="center" wrapText="1"/>
    </xf>
    <xf numFmtId="4" fontId="2" fillId="0" borderId="16"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3" fillId="0" borderId="12" xfId="0" applyFont="1" applyBorder="1" applyAlignment="1">
      <alignment vertical="center" wrapText="1"/>
    </xf>
    <xf numFmtId="0" fontId="53" fillId="0" borderId="10" xfId="0" applyFont="1" applyBorder="1" applyAlignment="1">
      <alignment vertical="top" wrapText="1"/>
    </xf>
    <xf numFmtId="0" fontId="54" fillId="0" borderId="10" xfId="0" applyFont="1" applyBorder="1" applyAlignment="1">
      <alignment horizontal="center" wrapText="1"/>
    </xf>
    <xf numFmtId="0" fontId="3" fillId="0" borderId="14" xfId="0" applyFont="1" applyBorder="1" applyAlignment="1">
      <alignment vertical="center" wrapText="1"/>
    </xf>
    <xf numFmtId="0" fontId="2" fillId="0" borderId="14" xfId="0" applyFont="1" applyBorder="1" applyAlignment="1">
      <alignment horizontal="center" vertical="center" wrapText="1"/>
    </xf>
    <xf numFmtId="0" fontId="52" fillId="0" borderId="10" xfId="0" applyFont="1" applyBorder="1" applyAlignment="1">
      <alignment wrapText="1"/>
    </xf>
    <xf numFmtId="0" fontId="53" fillId="0" borderId="10" xfId="0" applyFont="1" applyBorder="1" applyAlignment="1">
      <alignment wrapText="1"/>
    </xf>
    <xf numFmtId="0" fontId="4" fillId="0" borderId="14" xfId="0" applyFont="1" applyBorder="1" applyAlignment="1">
      <alignment horizontal="center" vertical="center" wrapText="1"/>
    </xf>
    <xf numFmtId="0" fontId="55" fillId="0" borderId="10" xfId="0" applyFont="1" applyBorder="1" applyAlignment="1">
      <alignment horizontal="center" wrapText="1"/>
    </xf>
    <xf numFmtId="0" fontId="55" fillId="0" borderId="15" xfId="0" applyFont="1" applyBorder="1" applyAlignment="1">
      <alignment horizontal="center" wrapText="1"/>
    </xf>
    <xf numFmtId="4" fontId="52" fillId="0" borderId="0" xfId="0" applyNumberFormat="1" applyFont="1" applyAlignment="1">
      <alignment/>
    </xf>
    <xf numFmtId="0" fontId="56" fillId="0" borderId="10" xfId="0" applyFont="1" applyBorder="1" applyAlignment="1">
      <alignment/>
    </xf>
    <xf numFmtId="0" fontId="56" fillId="0" borderId="0" xfId="0" applyFont="1" applyAlignment="1">
      <alignment wrapText="1"/>
    </xf>
    <xf numFmtId="4" fontId="52" fillId="0" borderId="10" xfId="0" applyNumberFormat="1" applyFont="1" applyBorder="1" applyAlignment="1">
      <alignment horizontal="center" wrapText="1"/>
    </xf>
    <xf numFmtId="0" fontId="53" fillId="0" borderId="15" xfId="0" applyFont="1" applyBorder="1" applyAlignment="1">
      <alignment horizontal="center" wrapText="1"/>
    </xf>
    <xf numFmtId="3" fontId="52" fillId="0" borderId="10" xfId="0" applyNumberFormat="1" applyFont="1" applyBorder="1" applyAlignment="1">
      <alignment horizontal="center" wrapText="1"/>
    </xf>
    <xf numFmtId="0" fontId="2" fillId="0" borderId="13" xfId="0" applyFont="1" applyBorder="1" applyAlignment="1">
      <alignment vertical="center" wrapText="1"/>
    </xf>
    <xf numFmtId="0" fontId="56" fillId="0" borderId="0" xfId="0" applyFont="1" applyAlignment="1">
      <alignment/>
    </xf>
    <xf numFmtId="3" fontId="2" fillId="0" borderId="16" xfId="0" applyNumberFormat="1" applyFont="1" applyBorder="1" applyAlignment="1">
      <alignment horizontal="center" vertical="center" wrapText="1"/>
    </xf>
    <xf numFmtId="0" fontId="53" fillId="0" borderId="12" xfId="0" applyFont="1" applyBorder="1" applyAlignment="1">
      <alignment wrapText="1"/>
    </xf>
    <xf numFmtId="0" fontId="52" fillId="0" borderId="17" xfId="0" applyFont="1" applyBorder="1" applyAlignment="1">
      <alignment horizontal="center" wrapText="1"/>
    </xf>
    <xf numFmtId="0" fontId="53" fillId="0" borderId="12" xfId="0" applyFont="1" applyBorder="1" applyAlignment="1">
      <alignment horizontal="center" wrapText="1"/>
    </xf>
    <xf numFmtId="0" fontId="55" fillId="0" borderId="20" xfId="0" applyFont="1" applyBorder="1" applyAlignment="1">
      <alignment horizontal="center" wrapText="1"/>
    </xf>
    <xf numFmtId="0" fontId="53" fillId="0" borderId="13" xfId="0" applyFont="1" applyBorder="1" applyAlignment="1">
      <alignment horizontal="center" wrapText="1"/>
    </xf>
    <xf numFmtId="0" fontId="2" fillId="0" borderId="21" xfId="0" applyFont="1" applyBorder="1" applyAlignment="1">
      <alignment horizontal="center" vertical="center" wrapText="1"/>
    </xf>
    <xf numFmtId="0" fontId="53" fillId="0" borderId="16" xfId="0" applyFont="1" applyBorder="1" applyAlignment="1">
      <alignment horizontal="center" wrapText="1"/>
    </xf>
    <xf numFmtId="0" fontId="53" fillId="0" borderId="12" xfId="0" applyFont="1" applyBorder="1" applyAlignment="1">
      <alignment vertical="top" wrapText="1"/>
    </xf>
    <xf numFmtId="0" fontId="57" fillId="0" borderId="20" xfId="0" applyFont="1" applyBorder="1" applyAlignment="1">
      <alignment horizontal="center" wrapText="1"/>
    </xf>
    <xf numFmtId="0" fontId="53" fillId="0" borderId="13" xfId="0" applyFont="1" applyBorder="1" applyAlignment="1">
      <alignment vertical="top" wrapText="1"/>
    </xf>
    <xf numFmtId="0" fontId="57" fillId="0" borderId="21" xfId="0" applyFont="1" applyBorder="1" applyAlignment="1">
      <alignment horizontal="center" wrapText="1"/>
    </xf>
    <xf numFmtId="4" fontId="2" fillId="0" borderId="15" xfId="0" applyNumberFormat="1" applyFont="1" applyBorder="1" applyAlignment="1">
      <alignment horizontal="center" vertical="center" wrapText="1"/>
    </xf>
    <xf numFmtId="3" fontId="2" fillId="0" borderId="10" xfId="0" applyNumberFormat="1" applyFont="1" applyBorder="1" applyAlignment="1">
      <alignment vertical="center" wrapText="1"/>
    </xf>
    <xf numFmtId="0" fontId="3" fillId="0" borderId="0" xfId="0" applyFont="1" applyAlignment="1">
      <alignment horizontal="left" vertical="top" wrapText="1"/>
    </xf>
    <xf numFmtId="0" fontId="2" fillId="0" borderId="12" xfId="0" applyFont="1" applyBorder="1" applyAlignment="1">
      <alignment vertical="center" wrapText="1"/>
    </xf>
    <xf numFmtId="0" fontId="58" fillId="0" borderId="10" xfId="0" applyFont="1" applyBorder="1" applyAlignment="1">
      <alignment vertical="top" wrapText="1"/>
    </xf>
    <xf numFmtId="4" fontId="0" fillId="0" borderId="0" xfId="0" applyNumberFormat="1" applyAlignment="1">
      <alignment/>
    </xf>
    <xf numFmtId="0" fontId="0" fillId="0" borderId="10" xfId="0" applyBorder="1" applyAlignment="1">
      <alignment/>
    </xf>
    <xf numFmtId="4" fontId="0" fillId="0" borderId="10" xfId="0" applyNumberFormat="1" applyBorder="1" applyAlignment="1">
      <alignment/>
    </xf>
    <xf numFmtId="0" fontId="41" fillId="0" borderId="0" xfId="0" applyFont="1" applyAlignment="1">
      <alignment/>
    </xf>
    <xf numFmtId="185"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left" vertical="top"/>
    </xf>
    <xf numFmtId="0" fontId="11"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xf>
    <xf numFmtId="0" fontId="12" fillId="0" borderId="0" xfId="0" applyFont="1" applyAlignment="1">
      <alignment/>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33" borderId="0" xfId="0" applyFont="1" applyFill="1" applyAlignment="1">
      <alignment/>
    </xf>
    <xf numFmtId="3" fontId="3" fillId="0" borderId="10" xfId="0" applyNumberFormat="1" applyFont="1" applyBorder="1" applyAlignment="1">
      <alignment vertical="center" wrapText="1"/>
    </xf>
    <xf numFmtId="3" fontId="3" fillId="0" borderId="10" xfId="0" applyNumberFormat="1" applyFont="1" applyBorder="1" applyAlignment="1">
      <alignment horizontal="center" vertical="center" wrapText="1"/>
    </xf>
    <xf numFmtId="1" fontId="2" fillId="0" borderId="0" xfId="0" applyNumberFormat="1" applyFont="1" applyAlignment="1">
      <alignment/>
    </xf>
    <xf numFmtId="3" fontId="59" fillId="0" borderId="10" xfId="0" applyNumberFormat="1" applyFont="1" applyBorder="1" applyAlignment="1">
      <alignment/>
    </xf>
    <xf numFmtId="3" fontId="52" fillId="0" borderId="10" xfId="0" applyNumberFormat="1" applyFont="1" applyBorder="1" applyAlignment="1">
      <alignment/>
    </xf>
    <xf numFmtId="1" fontId="2" fillId="0" borderId="10" xfId="0" applyNumberFormat="1" applyFont="1" applyBorder="1" applyAlignment="1">
      <alignment vertical="center" wrapText="1"/>
    </xf>
    <xf numFmtId="0" fontId="59" fillId="0" borderId="10" xfId="0" applyFont="1" applyBorder="1" applyAlignment="1">
      <alignment horizontal="justify" wrapText="1"/>
    </xf>
    <xf numFmtId="0" fontId="52" fillId="0" borderId="10" xfId="0" applyFont="1" applyBorder="1" applyAlignment="1">
      <alignment horizontal="center" vertical="center" wrapText="1"/>
    </xf>
    <xf numFmtId="3" fontId="59" fillId="0" borderId="10" xfId="0" applyNumberFormat="1" applyFont="1" applyBorder="1" applyAlignment="1">
      <alignment horizontal="center" vertical="center"/>
    </xf>
    <xf numFmtId="1" fontId="2" fillId="0" borderId="10" xfId="0" applyNumberFormat="1" applyFont="1" applyBorder="1" applyAlignment="1">
      <alignment horizontal="center" vertical="center" wrapText="1"/>
    </xf>
    <xf numFmtId="0" fontId="3" fillId="0" borderId="10" xfId="0" applyFont="1" applyBorder="1" applyAlignment="1">
      <alignment vertical="center" wrapText="1"/>
    </xf>
    <xf numFmtId="4" fontId="3" fillId="0" borderId="10" xfId="0" applyNumberFormat="1" applyFont="1" applyBorder="1" applyAlignment="1">
      <alignment vertical="center" wrapText="1"/>
    </xf>
    <xf numFmtId="0" fontId="60" fillId="0" borderId="10" xfId="0" applyFont="1" applyBorder="1" applyAlignment="1">
      <alignment horizontal="justify" wrapText="1"/>
    </xf>
    <xf numFmtId="4" fontId="53" fillId="0" borderId="10" xfId="0" applyNumberFormat="1" applyFont="1" applyBorder="1" applyAlignment="1">
      <alignment horizontal="center" vertical="center" wrapText="1"/>
    </xf>
    <xf numFmtId="0" fontId="53" fillId="0" borderId="10" xfId="0" applyFont="1" applyBorder="1" applyAlignment="1">
      <alignment vertical="center" wrapText="1"/>
    </xf>
    <xf numFmtId="4" fontId="51" fillId="0" borderId="10" xfId="0" applyNumberFormat="1" applyFont="1" applyBorder="1" applyAlignment="1">
      <alignment horizontal="right" vertical="center" wrapText="1"/>
    </xf>
    <xf numFmtId="0" fontId="51" fillId="0" borderId="10" xfId="0" applyFont="1" applyBorder="1" applyAlignment="1">
      <alignment horizontal="right" vertical="center" wrapText="1"/>
    </xf>
    <xf numFmtId="4" fontId="14" fillId="0" borderId="13" xfId="0" applyNumberFormat="1" applyFont="1" applyBorder="1" applyAlignment="1">
      <alignment horizontal="right" vertical="center" wrapText="1"/>
    </xf>
    <xf numFmtId="0" fontId="17" fillId="0" borderId="10" xfId="0" applyFont="1" applyBorder="1" applyAlignment="1">
      <alignment horizontal="center" vertical="center" wrapText="1"/>
    </xf>
    <xf numFmtId="0" fontId="2" fillId="0" borderId="10" xfId="0" applyFont="1" applyBorder="1" applyAlignment="1">
      <alignment/>
    </xf>
    <xf numFmtId="0" fontId="3" fillId="0" borderId="0" xfId="0" applyFont="1" applyAlignment="1">
      <alignment horizontal="left" vertical="center" wrapText="1"/>
    </xf>
    <xf numFmtId="0" fontId="3" fillId="0" borderId="0" xfId="0" applyFont="1" applyAlignment="1">
      <alignment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wrapText="1"/>
    </xf>
    <xf numFmtId="0" fontId="5" fillId="0" borderId="0" xfId="0" applyFont="1" applyAlignment="1">
      <alignment horizontal="center" vertical="top" wrapText="1"/>
    </xf>
    <xf numFmtId="0" fontId="5"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3" fillId="0" borderId="11" xfId="0" applyFont="1" applyBorder="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2" fillId="0" borderId="22" xfId="0" applyFont="1" applyBorder="1" applyAlignment="1">
      <alignment horizontal="center" vertical="center" wrapText="1"/>
    </xf>
    <xf numFmtId="0" fontId="3"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6" fillId="0" borderId="15" xfId="0" applyFont="1" applyBorder="1" applyAlignment="1">
      <alignment vertical="center" wrapText="1"/>
    </xf>
    <xf numFmtId="0" fontId="0" fillId="0" borderId="16" xfId="0" applyBorder="1" applyAlignment="1">
      <alignment vertical="center" wrapText="1"/>
    </xf>
    <xf numFmtId="0" fontId="11" fillId="0" borderId="0" xfId="0" applyFont="1" applyAlignment="1">
      <alignment horizontal="left" vertical="center" wrapText="1"/>
    </xf>
    <xf numFmtId="0" fontId="0" fillId="0" borderId="0" xfId="0" applyFont="1" applyAlignment="1">
      <alignment wrapText="1"/>
    </xf>
    <xf numFmtId="0" fontId="2" fillId="0" borderId="22" xfId="0" applyFont="1" applyBorder="1" applyAlignment="1">
      <alignment horizontal="center" vertical="top" wrapText="1"/>
    </xf>
    <xf numFmtId="0" fontId="1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top" wrapText="1"/>
    </xf>
    <xf numFmtId="0" fontId="2" fillId="0" borderId="0" xfId="0" applyFont="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vertical="center" wrapText="1"/>
    </xf>
    <xf numFmtId="0" fontId="51"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center" vertical="top" wrapText="1"/>
    </xf>
    <xf numFmtId="0" fontId="3" fillId="0" borderId="11" xfId="0" applyFont="1" applyBorder="1" applyAlignment="1">
      <alignment horizontal="center" wrapText="1"/>
    </xf>
    <xf numFmtId="49" fontId="3" fillId="0" borderId="11" xfId="0" applyNumberFormat="1" applyFont="1" applyBorder="1" applyAlignment="1">
      <alignment horizontal="center" wrapText="1"/>
    </xf>
    <xf numFmtId="0" fontId="2" fillId="0" borderId="0" xfId="0" applyFont="1" applyAlignment="1">
      <alignment vertical="top" wrapText="1"/>
    </xf>
    <xf numFmtId="0" fontId="0" fillId="0" borderId="0" xfId="0" applyFont="1" applyAlignment="1">
      <alignment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0" xfId="0" applyFont="1" applyAlignment="1">
      <alignment horizontal="center" vertical="top" wrapText="1"/>
    </xf>
    <xf numFmtId="0" fontId="2" fillId="0" borderId="0" xfId="0" applyFont="1" applyFill="1" applyAlignment="1">
      <alignment/>
    </xf>
    <xf numFmtId="0" fontId="3" fillId="0" borderId="0" xfId="0" applyFont="1" applyFill="1" applyAlignment="1">
      <alignment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3" fontId="59" fillId="0" borderId="10" xfId="0" applyNumberFormat="1" applyFont="1" applyFill="1" applyBorder="1" applyAlignment="1">
      <alignment/>
    </xf>
    <xf numFmtId="4"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3" fontId="51" fillId="0" borderId="10" xfId="0" applyNumberFormat="1" applyFont="1" applyFill="1" applyBorder="1" applyAlignment="1">
      <alignment horizontal="center" wrapText="1"/>
    </xf>
    <xf numFmtId="0" fontId="51" fillId="0" borderId="10" xfId="0" applyFont="1" applyFill="1" applyBorder="1" applyAlignment="1">
      <alignment horizontal="center" wrapText="1"/>
    </xf>
    <xf numFmtId="0" fontId="2" fillId="0" borderId="14" xfId="0" applyFont="1" applyFill="1" applyBorder="1" applyAlignment="1">
      <alignment horizontal="center" vertical="center" wrapText="1"/>
    </xf>
    <xf numFmtId="0" fontId="50" fillId="0" borderId="10" xfId="0" applyFont="1" applyFill="1" applyBorder="1" applyAlignment="1">
      <alignment horizontal="center" wrapText="1"/>
    </xf>
    <xf numFmtId="0" fontId="2" fillId="0" borderId="13" xfId="0" applyFont="1" applyFill="1" applyBorder="1" applyAlignment="1">
      <alignment horizontal="center" vertical="center" wrapText="1"/>
    </xf>
    <xf numFmtId="0" fontId="52" fillId="0" borderId="10" xfId="0" applyFont="1" applyFill="1" applyBorder="1" applyAlignment="1">
      <alignment horizontal="center" wrapText="1"/>
    </xf>
    <xf numFmtId="3" fontId="2" fillId="0" borderId="1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vertical="center" wrapText="1"/>
    </xf>
    <xf numFmtId="0" fontId="5" fillId="0" borderId="0" xfId="0" applyFont="1" applyFill="1" applyBorder="1" applyAlignment="1">
      <alignment vertical="top" wrapText="1"/>
    </xf>
    <xf numFmtId="0" fontId="3" fillId="0" borderId="0" xfId="0" applyFont="1" applyFill="1" applyBorder="1" applyAlignment="1">
      <alignment vertical="top" wrapText="1"/>
    </xf>
    <xf numFmtId="4" fontId="3" fillId="0" borderId="10" xfId="0" applyNumberFormat="1" applyFont="1" applyFill="1" applyBorder="1" applyAlignment="1">
      <alignment horizontal="center" vertical="center" wrapText="1"/>
    </xf>
    <xf numFmtId="4" fontId="2" fillId="0" borderId="0" xfId="0" applyNumberFormat="1" applyFont="1" applyFill="1" applyAlignment="1">
      <alignment/>
    </xf>
    <xf numFmtId="2"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0" borderId="11" xfId="0" applyFont="1" applyFill="1" applyBorder="1" applyAlignment="1">
      <alignment horizontal="center"/>
    </xf>
    <xf numFmtId="0" fontId="2" fillId="0" borderId="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31" t="s">
        <v>5</v>
      </c>
      <c r="B6" s="131"/>
      <c r="C6" s="131"/>
      <c r="D6" s="131"/>
      <c r="E6" s="131"/>
      <c r="F6" s="131"/>
      <c r="G6" s="131"/>
      <c r="H6" s="131"/>
      <c r="I6" s="131"/>
      <c r="J6" s="131"/>
      <c r="K6" s="131"/>
      <c r="L6" s="131"/>
      <c r="M6" s="131"/>
      <c r="N6" s="131"/>
      <c r="O6" s="131"/>
      <c r="P6" s="131"/>
    </row>
    <row r="7" spans="1:16" ht="15">
      <c r="A7" s="132" t="s">
        <v>86</v>
      </c>
      <c r="B7" s="132"/>
      <c r="C7" s="132"/>
      <c r="D7" s="132"/>
      <c r="E7" s="132"/>
      <c r="F7" s="132"/>
      <c r="G7" s="132"/>
      <c r="H7" s="132"/>
      <c r="I7" s="132"/>
      <c r="J7" s="132"/>
      <c r="K7" s="132"/>
      <c r="L7" s="132"/>
      <c r="M7" s="132"/>
      <c r="N7" s="132"/>
      <c r="O7" s="133" t="s">
        <v>7</v>
      </c>
      <c r="P7" s="133"/>
    </row>
    <row r="8" spans="1:16" ht="48" customHeight="1">
      <c r="A8" s="129" t="s">
        <v>6</v>
      </c>
      <c r="B8" s="129"/>
      <c r="C8" s="129"/>
      <c r="D8" s="129"/>
      <c r="E8" s="129"/>
      <c r="F8" s="129"/>
      <c r="G8" s="129"/>
      <c r="H8" s="129"/>
      <c r="I8" s="129"/>
      <c r="J8" s="129"/>
      <c r="K8" s="129"/>
      <c r="L8" s="129"/>
      <c r="M8" s="129"/>
      <c r="N8" s="129"/>
      <c r="O8" s="134" t="s">
        <v>8</v>
      </c>
      <c r="P8" s="134"/>
    </row>
    <row r="9" spans="1:16" ht="15">
      <c r="A9" s="135" t="s">
        <v>87</v>
      </c>
      <c r="B9" s="135"/>
      <c r="C9" s="135"/>
      <c r="D9" s="135"/>
      <c r="E9" s="135"/>
      <c r="F9" s="135"/>
      <c r="G9" s="135"/>
      <c r="H9" s="135"/>
      <c r="I9" s="135"/>
      <c r="J9" s="135"/>
      <c r="K9" s="135"/>
      <c r="L9" s="135"/>
      <c r="M9" s="135"/>
      <c r="N9" s="135"/>
      <c r="O9" s="133" t="s">
        <v>126</v>
      </c>
      <c r="P9" s="133"/>
    </row>
    <row r="10" spans="1:16" ht="45.75" customHeight="1">
      <c r="A10" s="129" t="s">
        <v>9</v>
      </c>
      <c r="B10" s="129"/>
      <c r="C10" s="129"/>
      <c r="D10" s="129"/>
      <c r="E10" s="129"/>
      <c r="F10" s="129"/>
      <c r="G10" s="129"/>
      <c r="H10" s="129"/>
      <c r="I10" s="129"/>
      <c r="J10" s="129"/>
      <c r="K10" s="129"/>
      <c r="L10" s="129"/>
      <c r="M10" s="129"/>
      <c r="N10" s="129"/>
      <c r="O10" s="128" t="s">
        <v>10</v>
      </c>
      <c r="P10" s="128"/>
    </row>
    <row r="11" spans="1:16" ht="15">
      <c r="A11" s="127" t="s">
        <v>88</v>
      </c>
      <c r="B11" s="127"/>
      <c r="C11" s="127"/>
      <c r="D11" s="127"/>
      <c r="E11" s="127"/>
      <c r="F11" s="127"/>
      <c r="G11" s="127"/>
      <c r="H11" s="127"/>
      <c r="I11" s="127"/>
      <c r="J11" s="127"/>
      <c r="K11" s="127"/>
      <c r="L11" s="127"/>
      <c r="M11" s="130" t="s">
        <v>11</v>
      </c>
      <c r="N11" s="130"/>
      <c r="O11" s="130"/>
      <c r="P11" s="130"/>
    </row>
    <row r="12" spans="1:16" ht="24.75" customHeight="1">
      <c r="A12" s="128" t="s">
        <v>111</v>
      </c>
      <c r="B12" s="128"/>
      <c r="C12" s="128"/>
      <c r="D12" s="128"/>
      <c r="E12" s="128"/>
      <c r="F12" s="128"/>
      <c r="G12" s="128"/>
      <c r="H12" s="128"/>
      <c r="I12" s="128"/>
      <c r="J12" s="128"/>
      <c r="K12" s="128"/>
      <c r="L12" s="128"/>
      <c r="M12" s="128" t="s">
        <v>12</v>
      </c>
      <c r="N12" s="128"/>
      <c r="O12" s="128"/>
      <c r="P12" s="128"/>
    </row>
    <row r="13" spans="1:2" ht="15">
      <c r="A13" s="4"/>
      <c r="B13" s="2"/>
    </row>
    <row r="14" spans="1:16" ht="15">
      <c r="A14" s="125" t="s">
        <v>112</v>
      </c>
      <c r="B14" s="125"/>
      <c r="C14" s="125"/>
      <c r="D14" s="125"/>
      <c r="E14" s="125"/>
      <c r="F14" s="125"/>
      <c r="G14" s="125"/>
      <c r="H14" s="125"/>
      <c r="I14" s="125"/>
      <c r="J14" s="125"/>
      <c r="K14" s="125"/>
      <c r="L14" s="125"/>
      <c r="M14" s="125"/>
      <c r="N14" s="125"/>
      <c r="O14" s="125"/>
      <c r="P14" s="125"/>
    </row>
    <row r="15" spans="1:16" ht="15">
      <c r="A15" s="125" t="s">
        <v>113</v>
      </c>
      <c r="B15" s="125"/>
      <c r="C15" s="125"/>
      <c r="D15" s="125"/>
      <c r="E15" s="125"/>
      <c r="F15" s="125"/>
      <c r="G15" s="125"/>
      <c r="H15" s="125"/>
      <c r="I15" s="125"/>
      <c r="J15" s="125"/>
      <c r="K15" s="125"/>
      <c r="L15" s="125"/>
      <c r="M15" s="125"/>
      <c r="N15" s="125"/>
      <c r="O15" s="125"/>
      <c r="P15" s="125"/>
    </row>
    <row r="16" spans="1:16" ht="15">
      <c r="A16" s="125" t="s">
        <v>114</v>
      </c>
      <c r="B16" s="125"/>
      <c r="C16" s="125"/>
      <c r="D16" s="125"/>
      <c r="E16" s="125"/>
      <c r="F16" s="125"/>
      <c r="G16" s="125"/>
      <c r="H16" s="125"/>
      <c r="I16" s="125"/>
      <c r="J16" s="125"/>
      <c r="K16" s="125"/>
      <c r="L16" s="125"/>
      <c r="M16" s="125"/>
      <c r="N16" s="125"/>
      <c r="O16" s="125"/>
      <c r="P16" s="125"/>
    </row>
    <row r="17" spans="1:16" ht="15">
      <c r="A17" s="125" t="s">
        <v>115</v>
      </c>
      <c r="B17" s="125"/>
      <c r="C17" s="125"/>
      <c r="D17" s="125"/>
      <c r="E17" s="125"/>
      <c r="F17" s="125"/>
      <c r="G17" s="125"/>
      <c r="H17" s="125"/>
      <c r="I17" s="125"/>
      <c r="J17" s="125"/>
      <c r="K17" s="125"/>
      <c r="L17" s="125"/>
      <c r="M17" s="125"/>
      <c r="N17" s="125"/>
      <c r="O17" s="125"/>
      <c r="P17" s="125"/>
    </row>
    <row r="18" spans="1:16" ht="15">
      <c r="A18" s="125" t="s">
        <v>116</v>
      </c>
      <c r="B18" s="125"/>
      <c r="C18" s="125"/>
      <c r="D18" s="125"/>
      <c r="E18" s="125"/>
      <c r="F18" s="125"/>
      <c r="G18" s="125"/>
      <c r="H18" s="125"/>
      <c r="I18" s="125"/>
      <c r="J18" s="125"/>
      <c r="K18" s="125"/>
      <c r="L18" s="125"/>
      <c r="M18" s="125"/>
      <c r="N18" s="125"/>
      <c r="O18" s="125"/>
      <c r="P18" s="125"/>
    </row>
    <row r="19" spans="1:16" ht="15">
      <c r="A19" s="125" t="s">
        <v>117</v>
      </c>
      <c r="B19" s="125"/>
      <c r="C19" s="125"/>
      <c r="D19" s="125"/>
      <c r="E19" s="125"/>
      <c r="F19" s="125"/>
      <c r="G19" s="125"/>
      <c r="H19" s="125"/>
      <c r="I19" s="125"/>
      <c r="J19" s="125"/>
      <c r="K19" s="125"/>
      <c r="L19" s="125"/>
      <c r="M19" s="125"/>
      <c r="N19" s="125"/>
      <c r="O19" s="125"/>
      <c r="P19" s="125"/>
    </row>
    <row r="20" spans="1:2" ht="15">
      <c r="A20" s="136" t="s">
        <v>13</v>
      </c>
      <c r="B20" s="136"/>
    </row>
    <row r="23" spans="1:14" ht="15">
      <c r="A23" s="126" t="s">
        <v>14</v>
      </c>
      <c r="B23" s="126" t="s">
        <v>15</v>
      </c>
      <c r="C23" s="126" t="s">
        <v>16</v>
      </c>
      <c r="D23" s="126"/>
      <c r="E23" s="126"/>
      <c r="F23" s="126"/>
      <c r="G23" s="126" t="s">
        <v>17</v>
      </c>
      <c r="H23" s="126"/>
      <c r="I23" s="126"/>
      <c r="J23" s="126"/>
      <c r="K23" s="126" t="s">
        <v>18</v>
      </c>
      <c r="L23" s="126"/>
      <c r="M23" s="126"/>
      <c r="N23" s="126"/>
    </row>
    <row r="24" spans="1:14" ht="68.25" customHeight="1">
      <c r="A24" s="126"/>
      <c r="B24" s="126"/>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30">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124" t="s">
        <v>118</v>
      </c>
      <c r="B32" s="124"/>
      <c r="C32" s="124"/>
      <c r="D32" s="124"/>
      <c r="E32" s="124"/>
      <c r="F32" s="124"/>
      <c r="G32" s="124"/>
      <c r="H32" s="124"/>
      <c r="I32" s="124"/>
      <c r="J32" s="124"/>
    </row>
    <row r="33" ht="15">
      <c r="A33" s="4" t="s">
        <v>13</v>
      </c>
    </row>
    <row r="35" spans="1:10" ht="15">
      <c r="A35" s="126" t="s">
        <v>14</v>
      </c>
      <c r="B35" s="126" t="s">
        <v>15</v>
      </c>
      <c r="C35" s="126" t="s">
        <v>27</v>
      </c>
      <c r="D35" s="126"/>
      <c r="E35" s="126"/>
      <c r="F35" s="126"/>
      <c r="G35" s="126" t="s">
        <v>27</v>
      </c>
      <c r="H35" s="126"/>
      <c r="I35" s="126"/>
      <c r="J35" s="126"/>
    </row>
    <row r="36" spans="1:10" ht="60.75" customHeight="1">
      <c r="A36" s="126"/>
      <c r="B36" s="126"/>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30">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125" t="s">
        <v>28</v>
      </c>
      <c r="B45" s="125"/>
      <c r="C45" s="125"/>
      <c r="D45" s="125"/>
      <c r="E45" s="125"/>
      <c r="F45" s="125"/>
      <c r="G45" s="125"/>
      <c r="H45" s="125"/>
      <c r="I45" s="125"/>
      <c r="J45" s="125"/>
      <c r="K45" s="125"/>
      <c r="L45" s="125"/>
      <c r="M45" s="125"/>
      <c r="N45" s="125"/>
    </row>
    <row r="46" spans="1:14" ht="15">
      <c r="A46" s="125" t="s">
        <v>29</v>
      </c>
      <c r="B46" s="125"/>
      <c r="C46" s="125"/>
      <c r="D46" s="125"/>
      <c r="E46" s="125"/>
      <c r="F46" s="125"/>
      <c r="G46" s="125"/>
      <c r="H46" s="125"/>
      <c r="I46" s="125"/>
      <c r="J46" s="125"/>
      <c r="K46" s="125"/>
      <c r="L46" s="125"/>
      <c r="M46" s="125"/>
      <c r="N46" s="125"/>
    </row>
    <row r="47" ht="15">
      <c r="A47" s="4" t="s">
        <v>13</v>
      </c>
    </row>
    <row r="48" spans="1:14" ht="21.75" customHeight="1">
      <c r="A48" s="126" t="s">
        <v>30</v>
      </c>
      <c r="B48" s="126" t="s">
        <v>15</v>
      </c>
      <c r="C48" s="126" t="s">
        <v>16</v>
      </c>
      <c r="D48" s="126"/>
      <c r="E48" s="126"/>
      <c r="F48" s="126"/>
      <c r="G48" s="126" t="s">
        <v>17</v>
      </c>
      <c r="H48" s="126"/>
      <c r="I48" s="126"/>
      <c r="J48" s="126"/>
      <c r="K48" s="126" t="s">
        <v>18</v>
      </c>
      <c r="L48" s="126"/>
      <c r="M48" s="126"/>
      <c r="N48" s="126"/>
    </row>
    <row r="49" spans="1:14" ht="63" customHeight="1">
      <c r="A49" s="126"/>
      <c r="B49" s="126"/>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124" t="s">
        <v>31</v>
      </c>
      <c r="B56" s="124"/>
      <c r="C56" s="124"/>
      <c r="D56" s="124"/>
      <c r="E56" s="124"/>
      <c r="F56" s="124"/>
      <c r="G56" s="124"/>
      <c r="H56" s="124"/>
      <c r="I56" s="124"/>
      <c r="J56" s="124"/>
      <c r="K56" s="124"/>
      <c r="L56" s="124"/>
      <c r="M56" s="124"/>
      <c r="N56" s="124"/>
    </row>
    <row r="57" ht="15">
      <c r="A57" s="4" t="s">
        <v>13</v>
      </c>
    </row>
    <row r="59" spans="1:14" ht="15">
      <c r="A59" s="126" t="s">
        <v>32</v>
      </c>
      <c r="B59" s="126" t="s">
        <v>15</v>
      </c>
      <c r="C59" s="126" t="s">
        <v>16</v>
      </c>
      <c r="D59" s="126"/>
      <c r="E59" s="126"/>
      <c r="F59" s="126"/>
      <c r="G59" s="126" t="s">
        <v>17</v>
      </c>
      <c r="H59" s="126"/>
      <c r="I59" s="126"/>
      <c r="J59" s="126"/>
      <c r="K59" s="126" t="s">
        <v>18</v>
      </c>
      <c r="L59" s="126"/>
      <c r="M59" s="126"/>
      <c r="N59" s="126"/>
    </row>
    <row r="60" spans="1:14" ht="58.5" customHeight="1">
      <c r="A60" s="126"/>
      <c r="B60" s="126"/>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124" t="s">
        <v>33</v>
      </c>
      <c r="B66" s="124"/>
      <c r="C66" s="124"/>
      <c r="D66" s="124"/>
      <c r="E66" s="124"/>
      <c r="F66" s="124"/>
      <c r="G66" s="124"/>
      <c r="H66" s="124"/>
      <c r="I66" s="124"/>
      <c r="J66" s="124"/>
    </row>
    <row r="67" ht="15">
      <c r="A67" s="4" t="s">
        <v>13</v>
      </c>
    </row>
    <row r="69" spans="1:10" ht="21.75" customHeight="1">
      <c r="A69" s="126" t="s">
        <v>30</v>
      </c>
      <c r="B69" s="126" t="s">
        <v>15</v>
      </c>
      <c r="C69" s="126" t="s">
        <v>27</v>
      </c>
      <c r="D69" s="126"/>
      <c r="E69" s="126"/>
      <c r="F69" s="126"/>
      <c r="G69" s="126" t="s">
        <v>27</v>
      </c>
      <c r="H69" s="126"/>
      <c r="I69" s="126"/>
      <c r="J69" s="126"/>
    </row>
    <row r="70" spans="1:10" ht="61.5" customHeight="1">
      <c r="A70" s="126"/>
      <c r="B70" s="126"/>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124" t="s">
        <v>34</v>
      </c>
      <c r="B76" s="124"/>
      <c r="C76" s="124"/>
      <c r="D76" s="124"/>
      <c r="E76" s="124"/>
      <c r="F76" s="124"/>
      <c r="G76" s="124"/>
      <c r="H76" s="124"/>
      <c r="I76" s="124"/>
      <c r="J76" s="124"/>
    </row>
    <row r="77" ht="15">
      <c r="A77" s="4" t="s">
        <v>13</v>
      </c>
    </row>
    <row r="79" spans="1:10" ht="15">
      <c r="A79" s="126" t="s">
        <v>32</v>
      </c>
      <c r="B79" s="126" t="s">
        <v>15</v>
      </c>
      <c r="C79" s="126" t="s">
        <v>27</v>
      </c>
      <c r="D79" s="126"/>
      <c r="E79" s="126"/>
      <c r="F79" s="126"/>
      <c r="G79" s="126" t="s">
        <v>27</v>
      </c>
      <c r="H79" s="126"/>
      <c r="I79" s="126"/>
      <c r="J79" s="126"/>
    </row>
    <row r="80" spans="1:10" ht="72.75" customHeight="1">
      <c r="A80" s="126"/>
      <c r="B80" s="126"/>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125" t="s">
        <v>35</v>
      </c>
      <c r="B87" s="125"/>
      <c r="C87" s="125"/>
      <c r="D87" s="125"/>
      <c r="E87" s="125"/>
      <c r="F87" s="125"/>
      <c r="G87" s="125"/>
      <c r="H87" s="125"/>
      <c r="I87" s="125"/>
      <c r="J87" s="125"/>
      <c r="K87" s="125"/>
      <c r="L87" s="125"/>
      <c r="M87" s="125"/>
      <c r="N87" s="125"/>
    </row>
    <row r="88" spans="1:14" ht="15">
      <c r="A88" s="125" t="s">
        <v>36</v>
      </c>
      <c r="B88" s="125"/>
      <c r="C88" s="125"/>
      <c r="D88" s="125"/>
      <c r="E88" s="125"/>
      <c r="F88" s="125"/>
      <c r="G88" s="125"/>
      <c r="H88" s="125"/>
      <c r="I88" s="125"/>
      <c r="J88" s="125"/>
      <c r="K88" s="125"/>
      <c r="L88" s="125"/>
      <c r="M88" s="125"/>
      <c r="N88" s="125"/>
    </row>
    <row r="89" ht="15">
      <c r="A89" s="4" t="s">
        <v>13</v>
      </c>
    </row>
    <row r="91" spans="1:14" ht="30.75" customHeight="1">
      <c r="A91" s="126" t="s">
        <v>37</v>
      </c>
      <c r="B91" s="126" t="s">
        <v>39</v>
      </c>
      <c r="C91" s="126" t="s">
        <v>16</v>
      </c>
      <c r="D91" s="126"/>
      <c r="E91" s="126"/>
      <c r="F91" s="126"/>
      <c r="G91" s="126" t="s">
        <v>17</v>
      </c>
      <c r="H91" s="126"/>
      <c r="I91" s="126"/>
      <c r="J91" s="126"/>
      <c r="K91" s="126" t="s">
        <v>18</v>
      </c>
      <c r="L91" s="126"/>
      <c r="M91" s="126"/>
      <c r="N91" s="126"/>
    </row>
    <row r="92" spans="1:14" ht="66.75" customHeight="1">
      <c r="A92" s="126"/>
      <c r="B92" s="126"/>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124" t="s">
        <v>38</v>
      </c>
      <c r="B99" s="124"/>
      <c r="C99" s="124"/>
      <c r="D99" s="124"/>
      <c r="E99" s="124"/>
      <c r="F99" s="124"/>
      <c r="G99" s="124"/>
      <c r="H99" s="124"/>
      <c r="I99" s="124"/>
      <c r="J99" s="124"/>
    </row>
    <row r="100" ht="15">
      <c r="A100" s="4" t="s">
        <v>13</v>
      </c>
    </row>
    <row r="102" spans="1:10" ht="15">
      <c r="A102" s="126" t="s">
        <v>96</v>
      </c>
      <c r="B102" s="126" t="s">
        <v>39</v>
      </c>
      <c r="C102" s="126" t="s">
        <v>27</v>
      </c>
      <c r="D102" s="126"/>
      <c r="E102" s="126"/>
      <c r="F102" s="126"/>
      <c r="G102" s="126" t="s">
        <v>27</v>
      </c>
      <c r="H102" s="126"/>
      <c r="I102" s="126"/>
      <c r="J102" s="126"/>
    </row>
    <row r="103" spans="1:10" ht="63" customHeight="1">
      <c r="A103" s="126"/>
      <c r="B103" s="126"/>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125" t="s">
        <v>119</v>
      </c>
      <c r="B109" s="125"/>
      <c r="C109" s="125"/>
      <c r="D109" s="125"/>
      <c r="E109" s="125"/>
      <c r="F109" s="125"/>
      <c r="G109" s="125"/>
      <c r="H109" s="125"/>
      <c r="I109" s="125"/>
      <c r="J109" s="125"/>
      <c r="K109" s="125"/>
      <c r="L109" s="125"/>
      <c r="M109" s="125"/>
    </row>
    <row r="110" spans="1:13" ht="15">
      <c r="A110" s="125" t="s">
        <v>120</v>
      </c>
      <c r="B110" s="125"/>
      <c r="C110" s="125"/>
      <c r="D110" s="125"/>
      <c r="E110" s="125"/>
      <c r="F110" s="125"/>
      <c r="G110" s="125"/>
      <c r="H110" s="125"/>
      <c r="I110" s="125"/>
      <c r="J110" s="125"/>
      <c r="K110" s="125"/>
      <c r="L110" s="125"/>
      <c r="M110" s="125"/>
    </row>
    <row r="111" ht="15">
      <c r="A111" s="4" t="s">
        <v>13</v>
      </c>
    </row>
    <row r="113" spans="1:13" ht="15">
      <c r="A113" s="126" t="s">
        <v>37</v>
      </c>
      <c r="B113" s="126" t="s">
        <v>40</v>
      </c>
      <c r="C113" s="126" t="s">
        <v>41</v>
      </c>
      <c r="D113" s="126" t="s">
        <v>42</v>
      </c>
      <c r="E113" s="126" t="s">
        <v>16</v>
      </c>
      <c r="F113" s="126"/>
      <c r="G113" s="126"/>
      <c r="H113" s="126" t="s">
        <v>17</v>
      </c>
      <c r="I113" s="126"/>
      <c r="J113" s="126"/>
      <c r="K113" s="126" t="s">
        <v>18</v>
      </c>
      <c r="L113" s="126"/>
      <c r="M113" s="126"/>
    </row>
    <row r="114" spans="1:13" ht="30">
      <c r="A114" s="126"/>
      <c r="B114" s="126"/>
      <c r="C114" s="126"/>
      <c r="D114" s="126"/>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124" t="s">
        <v>121</v>
      </c>
      <c r="B126" s="124"/>
      <c r="C126" s="124"/>
      <c r="D126" s="124"/>
      <c r="E126" s="124"/>
      <c r="F126" s="124"/>
      <c r="G126" s="124"/>
      <c r="H126" s="124"/>
      <c r="I126" s="124"/>
      <c r="J126" s="124"/>
    </row>
    <row r="127" ht="15">
      <c r="A127" s="4" t="s">
        <v>13</v>
      </c>
    </row>
    <row r="130" spans="1:10" ht="15">
      <c r="A130" s="126" t="s">
        <v>37</v>
      </c>
      <c r="B130" s="126" t="s">
        <v>40</v>
      </c>
      <c r="C130" s="126" t="s">
        <v>41</v>
      </c>
      <c r="D130" s="126" t="s">
        <v>42</v>
      </c>
      <c r="E130" s="126" t="s">
        <v>27</v>
      </c>
      <c r="F130" s="126"/>
      <c r="G130" s="126"/>
      <c r="H130" s="126" t="s">
        <v>27</v>
      </c>
      <c r="I130" s="126"/>
      <c r="J130" s="126"/>
    </row>
    <row r="131" spans="1:10" ht="41.25" customHeight="1">
      <c r="A131" s="126"/>
      <c r="B131" s="126"/>
      <c r="C131" s="126"/>
      <c r="D131" s="126"/>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124" t="s">
        <v>47</v>
      </c>
      <c r="B142" s="124"/>
      <c r="C142" s="124"/>
      <c r="D142" s="124"/>
      <c r="E142" s="124"/>
      <c r="F142" s="124"/>
      <c r="G142" s="124"/>
      <c r="H142" s="124"/>
      <c r="I142" s="124"/>
      <c r="J142" s="124"/>
      <c r="K142" s="124"/>
    </row>
    <row r="143" ht="15">
      <c r="A143" s="4" t="s">
        <v>13</v>
      </c>
    </row>
    <row r="145" spans="1:11" ht="15">
      <c r="A145" s="126" t="s">
        <v>15</v>
      </c>
      <c r="B145" s="126" t="s">
        <v>16</v>
      </c>
      <c r="C145" s="126"/>
      <c r="D145" s="126" t="s">
        <v>17</v>
      </c>
      <c r="E145" s="126"/>
      <c r="F145" s="126" t="s">
        <v>18</v>
      </c>
      <c r="G145" s="126"/>
      <c r="H145" s="126" t="s">
        <v>27</v>
      </c>
      <c r="I145" s="126"/>
      <c r="J145" s="126" t="s">
        <v>27</v>
      </c>
      <c r="K145" s="126"/>
    </row>
    <row r="146" spans="1:11" ht="30">
      <c r="A146" s="126"/>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96">
      <c r="A151" s="9" t="s">
        <v>48</v>
      </c>
      <c r="B151" s="7" t="s">
        <v>24</v>
      </c>
      <c r="C151" s="7" t="s">
        <v>22</v>
      </c>
      <c r="D151" s="7" t="s">
        <v>24</v>
      </c>
      <c r="E151" s="7" t="s">
        <v>22</v>
      </c>
      <c r="F151" s="7" t="s">
        <v>22</v>
      </c>
      <c r="G151" s="7" t="s">
        <v>22</v>
      </c>
      <c r="H151" s="7" t="s">
        <v>22</v>
      </c>
      <c r="I151" s="7" t="s">
        <v>22</v>
      </c>
      <c r="J151" s="7" t="s">
        <v>24</v>
      </c>
      <c r="K151" s="7" t="s">
        <v>22</v>
      </c>
    </row>
    <row r="154" spans="1:16" ht="15">
      <c r="A154" s="124" t="s">
        <v>49</v>
      </c>
      <c r="B154" s="124"/>
      <c r="C154" s="124"/>
      <c r="D154" s="124"/>
      <c r="E154" s="124"/>
      <c r="F154" s="124"/>
      <c r="G154" s="124"/>
      <c r="H154" s="124"/>
      <c r="I154" s="124"/>
      <c r="J154" s="124"/>
      <c r="K154" s="124"/>
      <c r="L154" s="124"/>
      <c r="M154" s="124"/>
      <c r="N154" s="124"/>
      <c r="O154" s="124"/>
      <c r="P154" s="124"/>
    </row>
    <row r="156" spans="1:16" ht="15">
      <c r="A156" s="126" t="s">
        <v>96</v>
      </c>
      <c r="B156" s="126" t="s">
        <v>50</v>
      </c>
      <c r="C156" s="126" t="s">
        <v>16</v>
      </c>
      <c r="D156" s="126"/>
      <c r="E156" s="126"/>
      <c r="F156" s="126"/>
      <c r="G156" s="126" t="s">
        <v>51</v>
      </c>
      <c r="H156" s="126"/>
      <c r="I156" s="126"/>
      <c r="J156" s="126"/>
      <c r="K156" s="126" t="s">
        <v>52</v>
      </c>
      <c r="L156" s="126"/>
      <c r="M156" s="126" t="s">
        <v>52</v>
      </c>
      <c r="N156" s="126"/>
      <c r="O156" s="126" t="s">
        <v>52</v>
      </c>
      <c r="P156" s="126"/>
    </row>
    <row r="157" spans="1:16" ht="30.75" customHeight="1">
      <c r="A157" s="126"/>
      <c r="B157" s="126"/>
      <c r="C157" s="126" t="s">
        <v>19</v>
      </c>
      <c r="D157" s="126"/>
      <c r="E157" s="126" t="s">
        <v>20</v>
      </c>
      <c r="F157" s="126"/>
      <c r="G157" s="126" t="s">
        <v>19</v>
      </c>
      <c r="H157" s="126"/>
      <c r="I157" s="126" t="s">
        <v>20</v>
      </c>
      <c r="J157" s="126"/>
      <c r="K157" s="126" t="s">
        <v>19</v>
      </c>
      <c r="L157" s="126" t="s">
        <v>20</v>
      </c>
      <c r="M157" s="126" t="s">
        <v>19</v>
      </c>
      <c r="N157" s="126" t="s">
        <v>20</v>
      </c>
      <c r="O157" s="126" t="s">
        <v>19</v>
      </c>
      <c r="P157" s="126" t="s">
        <v>20</v>
      </c>
    </row>
    <row r="158" spans="1:16" ht="30">
      <c r="A158" s="126"/>
      <c r="B158" s="126"/>
      <c r="C158" s="7" t="s">
        <v>99</v>
      </c>
      <c r="D158" s="7" t="s">
        <v>100</v>
      </c>
      <c r="E158" s="7" t="s">
        <v>99</v>
      </c>
      <c r="F158" s="7" t="s">
        <v>100</v>
      </c>
      <c r="G158" s="7" t="s">
        <v>99</v>
      </c>
      <c r="H158" s="7" t="s">
        <v>100</v>
      </c>
      <c r="I158" s="7" t="s">
        <v>99</v>
      </c>
      <c r="J158" s="7" t="s">
        <v>100</v>
      </c>
      <c r="K158" s="126"/>
      <c r="L158" s="126"/>
      <c r="M158" s="126"/>
      <c r="N158" s="126"/>
      <c r="O158" s="126"/>
      <c r="P158" s="126"/>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30">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125" t="s">
        <v>122</v>
      </c>
      <c r="B165" s="125"/>
      <c r="C165" s="125"/>
      <c r="D165" s="125"/>
      <c r="E165" s="125"/>
      <c r="F165" s="125"/>
      <c r="G165" s="125"/>
      <c r="H165" s="125"/>
      <c r="I165" s="125"/>
      <c r="J165" s="125"/>
      <c r="K165" s="125"/>
      <c r="L165" s="125"/>
    </row>
    <row r="166" spans="1:12" ht="15">
      <c r="A166" s="125" t="s">
        <v>123</v>
      </c>
      <c r="B166" s="125"/>
      <c r="C166" s="125"/>
      <c r="D166" s="125"/>
      <c r="E166" s="125"/>
      <c r="F166" s="125"/>
      <c r="G166" s="125"/>
      <c r="H166" s="125"/>
      <c r="I166" s="125"/>
      <c r="J166" s="125"/>
      <c r="K166" s="125"/>
      <c r="L166" s="125"/>
    </row>
    <row r="167" spans="1:12" ht="15">
      <c r="A167" s="136" t="s">
        <v>13</v>
      </c>
      <c r="B167" s="136"/>
      <c r="C167" s="136"/>
      <c r="D167" s="136"/>
      <c r="E167" s="136"/>
      <c r="F167" s="136"/>
      <c r="G167" s="136"/>
      <c r="H167" s="136"/>
      <c r="I167" s="136"/>
      <c r="J167" s="136"/>
      <c r="K167" s="136"/>
      <c r="L167" s="136"/>
    </row>
    <row r="168" spans="1:12" ht="15">
      <c r="A168" s="137"/>
      <c r="B168" s="137"/>
      <c r="C168" s="137"/>
      <c r="D168" s="137"/>
      <c r="E168" s="137"/>
      <c r="F168" s="137"/>
      <c r="G168" s="137"/>
      <c r="H168" s="137"/>
      <c r="I168" s="137"/>
      <c r="J168" s="137"/>
      <c r="K168" s="137"/>
      <c r="L168" s="137"/>
    </row>
    <row r="170" spans="1:12" ht="21.75" customHeight="1">
      <c r="A170" s="126" t="s">
        <v>37</v>
      </c>
      <c r="B170" s="126" t="s">
        <v>54</v>
      </c>
      <c r="C170" s="126" t="s">
        <v>55</v>
      </c>
      <c r="D170" s="126" t="s">
        <v>16</v>
      </c>
      <c r="E170" s="126"/>
      <c r="F170" s="126"/>
      <c r="G170" s="126" t="s">
        <v>17</v>
      </c>
      <c r="H170" s="126"/>
      <c r="I170" s="126"/>
      <c r="J170" s="126" t="s">
        <v>18</v>
      </c>
      <c r="K170" s="126"/>
      <c r="L170" s="126"/>
    </row>
    <row r="171" spans="1:12" ht="30">
      <c r="A171" s="126"/>
      <c r="B171" s="126"/>
      <c r="C171" s="126"/>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124" t="s">
        <v>124</v>
      </c>
      <c r="B176" s="124"/>
      <c r="C176" s="124"/>
      <c r="D176" s="124"/>
      <c r="E176" s="124"/>
      <c r="F176" s="124"/>
      <c r="G176" s="124"/>
      <c r="H176" s="124"/>
      <c r="I176" s="124"/>
    </row>
    <row r="177" ht="15">
      <c r="A177" s="4" t="s">
        <v>13</v>
      </c>
    </row>
    <row r="179" spans="1:9" ht="21.75" customHeight="1">
      <c r="A179" s="126" t="s">
        <v>96</v>
      </c>
      <c r="B179" s="126" t="s">
        <v>54</v>
      </c>
      <c r="C179" s="126" t="s">
        <v>55</v>
      </c>
      <c r="D179" s="126" t="s">
        <v>27</v>
      </c>
      <c r="E179" s="126"/>
      <c r="F179" s="126"/>
      <c r="G179" s="126" t="s">
        <v>27</v>
      </c>
      <c r="H179" s="126"/>
      <c r="I179" s="126"/>
    </row>
    <row r="180" spans="1:9" ht="33" customHeight="1">
      <c r="A180" s="126"/>
      <c r="B180" s="126"/>
      <c r="C180" s="126"/>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124" t="s">
        <v>125</v>
      </c>
      <c r="B186" s="124"/>
      <c r="C186" s="124"/>
      <c r="D186" s="124"/>
      <c r="E186" s="124"/>
      <c r="F186" s="124"/>
      <c r="G186" s="124"/>
      <c r="H186" s="124"/>
      <c r="I186" s="124"/>
      <c r="J186" s="124"/>
      <c r="K186" s="124"/>
      <c r="L186" s="124"/>
      <c r="M186" s="124"/>
    </row>
    <row r="187" ht="15">
      <c r="A187" s="4" t="s">
        <v>13</v>
      </c>
    </row>
    <row r="190" spans="1:13" ht="120" customHeight="1">
      <c r="A190" s="140" t="s">
        <v>104</v>
      </c>
      <c r="B190" s="140" t="s">
        <v>103</v>
      </c>
      <c r="C190" s="126" t="s">
        <v>56</v>
      </c>
      <c r="D190" s="126" t="s">
        <v>16</v>
      </c>
      <c r="E190" s="126"/>
      <c r="F190" s="126" t="s">
        <v>17</v>
      </c>
      <c r="G190" s="126"/>
      <c r="H190" s="126" t="s">
        <v>18</v>
      </c>
      <c r="I190" s="126"/>
      <c r="J190" s="126" t="s">
        <v>27</v>
      </c>
      <c r="K190" s="126"/>
      <c r="L190" s="126" t="s">
        <v>27</v>
      </c>
      <c r="M190" s="126"/>
    </row>
    <row r="191" spans="1:13" ht="124.5" customHeight="1">
      <c r="A191" s="141"/>
      <c r="B191" s="141"/>
      <c r="C191" s="126"/>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125" t="s">
        <v>59</v>
      </c>
      <c r="B197" s="125"/>
      <c r="C197" s="125"/>
      <c r="D197" s="125"/>
      <c r="E197" s="125"/>
      <c r="F197" s="125"/>
      <c r="G197" s="125"/>
      <c r="H197" s="125"/>
      <c r="I197" s="125"/>
      <c r="J197" s="125"/>
    </row>
    <row r="198" spans="1:10" ht="15">
      <c r="A198" s="125" t="s">
        <v>60</v>
      </c>
      <c r="B198" s="125"/>
      <c r="C198" s="125"/>
      <c r="D198" s="125"/>
      <c r="E198" s="125"/>
      <c r="F198" s="125"/>
      <c r="G198" s="125"/>
      <c r="H198" s="125"/>
      <c r="I198" s="125"/>
      <c r="J198" s="125"/>
    </row>
    <row r="199" spans="1:10" ht="15">
      <c r="A199" s="125" t="s">
        <v>61</v>
      </c>
      <c r="B199" s="125"/>
      <c r="C199" s="125"/>
      <c r="D199" s="125"/>
      <c r="E199" s="125"/>
      <c r="F199" s="125"/>
      <c r="G199" s="125"/>
      <c r="H199" s="125"/>
      <c r="I199" s="125"/>
      <c r="J199" s="125"/>
    </row>
    <row r="200" ht="15">
      <c r="A200" s="4" t="s">
        <v>13</v>
      </c>
    </row>
    <row r="203" spans="1:10" ht="72.75" customHeight="1">
      <c r="A203" s="126" t="s">
        <v>62</v>
      </c>
      <c r="B203" s="126" t="s">
        <v>15</v>
      </c>
      <c r="C203" s="126" t="s">
        <v>63</v>
      </c>
      <c r="D203" s="126" t="s">
        <v>105</v>
      </c>
      <c r="E203" s="126" t="s">
        <v>64</v>
      </c>
      <c r="F203" s="126" t="s">
        <v>65</v>
      </c>
      <c r="G203" s="126" t="s">
        <v>106</v>
      </c>
      <c r="H203" s="126" t="s">
        <v>66</v>
      </c>
      <c r="I203" s="126"/>
      <c r="J203" s="126" t="s">
        <v>107</v>
      </c>
    </row>
    <row r="204" spans="1:10" ht="30">
      <c r="A204" s="126"/>
      <c r="B204" s="126"/>
      <c r="C204" s="126"/>
      <c r="D204" s="126"/>
      <c r="E204" s="126"/>
      <c r="F204" s="126"/>
      <c r="G204" s="126"/>
      <c r="H204" s="7" t="s">
        <v>67</v>
      </c>
      <c r="I204" s="7" t="s">
        <v>68</v>
      </c>
      <c r="J204" s="126"/>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124" t="s">
        <v>69</v>
      </c>
      <c r="B211" s="124"/>
      <c r="C211" s="124"/>
      <c r="D211" s="124"/>
      <c r="E211" s="124"/>
      <c r="F211" s="124"/>
      <c r="G211" s="124"/>
      <c r="H211" s="124"/>
      <c r="I211" s="124"/>
      <c r="J211" s="124"/>
      <c r="K211" s="124"/>
      <c r="L211" s="124"/>
    </row>
    <row r="212" ht="15">
      <c r="A212" s="4" t="s">
        <v>13</v>
      </c>
    </row>
    <row r="215" spans="1:12" ht="15">
      <c r="A215" s="126" t="s">
        <v>62</v>
      </c>
      <c r="B215" s="126" t="s">
        <v>15</v>
      </c>
      <c r="C215" s="126" t="s">
        <v>52</v>
      </c>
      <c r="D215" s="126"/>
      <c r="E215" s="126"/>
      <c r="F215" s="126"/>
      <c r="G215" s="126"/>
      <c r="H215" s="126" t="s">
        <v>52</v>
      </c>
      <c r="I215" s="126"/>
      <c r="J215" s="126"/>
      <c r="K215" s="126"/>
      <c r="L215" s="126"/>
    </row>
    <row r="216" spans="1:12" ht="150.75" customHeight="1">
      <c r="A216" s="126"/>
      <c r="B216" s="126"/>
      <c r="C216" s="126" t="s">
        <v>70</v>
      </c>
      <c r="D216" s="126" t="s">
        <v>71</v>
      </c>
      <c r="E216" s="126" t="s">
        <v>72</v>
      </c>
      <c r="F216" s="126"/>
      <c r="G216" s="126" t="s">
        <v>108</v>
      </c>
      <c r="H216" s="126" t="s">
        <v>73</v>
      </c>
      <c r="I216" s="126" t="s">
        <v>109</v>
      </c>
      <c r="J216" s="126" t="s">
        <v>72</v>
      </c>
      <c r="K216" s="126"/>
      <c r="L216" s="126" t="s">
        <v>110</v>
      </c>
    </row>
    <row r="217" spans="1:12" ht="30">
      <c r="A217" s="126"/>
      <c r="B217" s="126"/>
      <c r="C217" s="126"/>
      <c r="D217" s="126"/>
      <c r="E217" s="7" t="s">
        <v>67</v>
      </c>
      <c r="F217" s="7" t="s">
        <v>68</v>
      </c>
      <c r="G217" s="126"/>
      <c r="H217" s="126"/>
      <c r="I217" s="126"/>
      <c r="J217" s="7" t="s">
        <v>67</v>
      </c>
      <c r="K217" s="7" t="s">
        <v>68</v>
      </c>
      <c r="L217" s="126"/>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124" t="s">
        <v>74</v>
      </c>
      <c r="B224" s="124"/>
      <c r="C224" s="124"/>
      <c r="D224" s="124"/>
      <c r="E224" s="124"/>
      <c r="F224" s="124"/>
      <c r="G224" s="124"/>
      <c r="H224" s="124"/>
      <c r="I224" s="124"/>
    </row>
    <row r="225" ht="15">
      <c r="A225" s="4" t="s">
        <v>13</v>
      </c>
    </row>
    <row r="228" spans="1:9" ht="13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139" t="s">
        <v>80</v>
      </c>
      <c r="B235" s="139"/>
      <c r="C235" s="139"/>
      <c r="D235" s="139"/>
      <c r="E235" s="139"/>
      <c r="F235" s="139"/>
      <c r="G235" s="139"/>
      <c r="H235" s="139"/>
      <c r="I235" s="139"/>
    </row>
    <row r="236" spans="1:9" ht="45.75" customHeight="1">
      <c r="A236" s="125" t="s">
        <v>81</v>
      </c>
      <c r="B236" s="125"/>
      <c r="C236" s="125"/>
      <c r="D236" s="125"/>
      <c r="E236" s="125"/>
      <c r="F236" s="125"/>
      <c r="G236" s="125"/>
      <c r="H236" s="125"/>
      <c r="I236" s="125"/>
    </row>
    <row r="238" spans="1:9" ht="15" customHeight="1">
      <c r="A238" s="124" t="s">
        <v>82</v>
      </c>
      <c r="B238" s="124"/>
      <c r="C238" s="6"/>
      <c r="D238" s="10"/>
      <c r="G238" s="10"/>
      <c r="H238" s="10"/>
      <c r="I238" s="10"/>
    </row>
    <row r="239" spans="1:9" ht="15">
      <c r="A239" s="11"/>
      <c r="B239" s="12"/>
      <c r="D239" s="6" t="s">
        <v>83</v>
      </c>
      <c r="G239" s="138" t="s">
        <v>84</v>
      </c>
      <c r="H239" s="138"/>
      <c r="I239" s="138"/>
    </row>
    <row r="240" spans="1:9" ht="15" customHeight="1">
      <c r="A240" s="124" t="s">
        <v>85</v>
      </c>
      <c r="B240" s="124"/>
      <c r="C240" s="6"/>
      <c r="D240" s="10"/>
      <c r="G240" s="10"/>
      <c r="H240" s="10"/>
      <c r="I240" s="10"/>
    </row>
    <row r="241" spans="1:9" ht="15">
      <c r="A241" s="5"/>
      <c r="B241" s="6"/>
      <c r="C241" s="6"/>
      <c r="D241" s="6" t="s">
        <v>83</v>
      </c>
      <c r="G241" s="138" t="s">
        <v>84</v>
      </c>
      <c r="H241" s="138"/>
      <c r="I241" s="138"/>
    </row>
  </sheetData>
  <sheetProtection/>
  <mergeCells count="163">
    <mergeCell ref="A88:N88"/>
    <mergeCell ref="A142:K142"/>
    <mergeCell ref="A79:A80"/>
    <mergeCell ref="B79:B80"/>
    <mergeCell ref="A215:A217"/>
    <mergeCell ref="C215:G215"/>
    <mergeCell ref="A190:A191"/>
    <mergeCell ref="B190:B191"/>
    <mergeCell ref="L216:L217"/>
    <mergeCell ref="B203:B204"/>
    <mergeCell ref="A224:I224"/>
    <mergeCell ref="K91:N91"/>
    <mergeCell ref="A109:M109"/>
    <mergeCell ref="A238:B238"/>
    <mergeCell ref="A240:B240"/>
    <mergeCell ref="G239:I239"/>
    <mergeCell ref="A235:I235"/>
    <mergeCell ref="A236:I236"/>
    <mergeCell ref="A197:J197"/>
    <mergeCell ref="A203:A204"/>
    <mergeCell ref="K156:L156"/>
    <mergeCell ref="A165:L165"/>
    <mergeCell ref="A166:L166"/>
    <mergeCell ref="G241:I241"/>
    <mergeCell ref="A20:B20"/>
    <mergeCell ref="A23:A24"/>
    <mergeCell ref="B23:B24"/>
    <mergeCell ref="C23:F23"/>
    <mergeCell ref="G23:J23"/>
    <mergeCell ref="A211:L211"/>
    <mergeCell ref="G48:J48"/>
    <mergeCell ref="G59:J59"/>
    <mergeCell ref="C79:F79"/>
    <mergeCell ref="A76:J76"/>
    <mergeCell ref="A66:J66"/>
    <mergeCell ref="A186:M186"/>
    <mergeCell ref="A168:L168"/>
    <mergeCell ref="A176:I176"/>
    <mergeCell ref="A156:A158"/>
    <mergeCell ref="K157:K158"/>
    <mergeCell ref="A110:M110"/>
    <mergeCell ref="A69:A70"/>
    <mergeCell ref="B69:B70"/>
    <mergeCell ref="C69:F69"/>
    <mergeCell ref="G69:J69"/>
    <mergeCell ref="A99:J99"/>
    <mergeCell ref="G79:J79"/>
    <mergeCell ref="A87:N87"/>
    <mergeCell ref="A91:A92"/>
    <mergeCell ref="C91:F91"/>
    <mergeCell ref="G91:J91"/>
    <mergeCell ref="B91:B92"/>
    <mergeCell ref="B102:B103"/>
    <mergeCell ref="C102:F102"/>
    <mergeCell ref="G102:J102"/>
    <mergeCell ref="A102:A103"/>
    <mergeCell ref="A145:A146"/>
    <mergeCell ref="B145:C145"/>
    <mergeCell ref="K113:M113"/>
    <mergeCell ref="A113:A114"/>
    <mergeCell ref="B113:B114"/>
    <mergeCell ref="C113:C114"/>
    <mergeCell ref="D113:D114"/>
    <mergeCell ref="E113:G113"/>
    <mergeCell ref="H113:J113"/>
    <mergeCell ref="A126:J126"/>
    <mergeCell ref="A130:A131"/>
    <mergeCell ref="B130:B131"/>
    <mergeCell ref="C130:C131"/>
    <mergeCell ref="D130:D131"/>
    <mergeCell ref="E130:G130"/>
    <mergeCell ref="H130:J130"/>
    <mergeCell ref="D145:E145"/>
    <mergeCell ref="F145:G145"/>
    <mergeCell ref="M156:N156"/>
    <mergeCell ref="O156:P156"/>
    <mergeCell ref="H145:I145"/>
    <mergeCell ref="J145:K145"/>
    <mergeCell ref="A154:P154"/>
    <mergeCell ref="B156:B158"/>
    <mergeCell ref="C156:F156"/>
    <mergeCell ref="G156:J156"/>
    <mergeCell ref="N157:N158"/>
    <mergeCell ref="O157:O158"/>
    <mergeCell ref="P157:P158"/>
    <mergeCell ref="M157:M158"/>
    <mergeCell ref="C157:D157"/>
    <mergeCell ref="E157:F157"/>
    <mergeCell ref="G157:H157"/>
    <mergeCell ref="I157:J157"/>
    <mergeCell ref="L157:L158"/>
    <mergeCell ref="A167:L167"/>
    <mergeCell ref="A170:A171"/>
    <mergeCell ref="B170:B171"/>
    <mergeCell ref="C170:C171"/>
    <mergeCell ref="D170:F170"/>
    <mergeCell ref="G170:I170"/>
    <mergeCell ref="J170:L170"/>
    <mergeCell ref="A179:A180"/>
    <mergeCell ref="C203:C204"/>
    <mergeCell ref="E203:E204"/>
    <mergeCell ref="D203:D204"/>
    <mergeCell ref="B179:B180"/>
    <mergeCell ref="C179:C180"/>
    <mergeCell ref="D179:F179"/>
    <mergeCell ref="C190:C191"/>
    <mergeCell ref="D190:E190"/>
    <mergeCell ref="F190:G190"/>
    <mergeCell ref="G179:I179"/>
    <mergeCell ref="J190:K190"/>
    <mergeCell ref="L190:M190"/>
    <mergeCell ref="H190:I190"/>
    <mergeCell ref="F203:F204"/>
    <mergeCell ref="H203:I203"/>
    <mergeCell ref="A198:J198"/>
    <mergeCell ref="A199:J199"/>
    <mergeCell ref="J203:J204"/>
    <mergeCell ref="G203:G204"/>
    <mergeCell ref="H215:L215"/>
    <mergeCell ref="C216:C217"/>
    <mergeCell ref="D216:D217"/>
    <mergeCell ref="E216:F216"/>
    <mergeCell ref="H216:H217"/>
    <mergeCell ref="J216:K216"/>
    <mergeCell ref="I216:I217"/>
    <mergeCell ref="B215:B217"/>
    <mergeCell ref="G216:G217"/>
    <mergeCell ref="A6:P6"/>
    <mergeCell ref="A7:N7"/>
    <mergeCell ref="O7:P7"/>
    <mergeCell ref="O8:P8"/>
    <mergeCell ref="A8:N8"/>
    <mergeCell ref="O9:P9"/>
    <mergeCell ref="A9:N9"/>
    <mergeCell ref="A15:P15"/>
    <mergeCell ref="O10:P10"/>
    <mergeCell ref="A59:A60"/>
    <mergeCell ref="B59:B60"/>
    <mergeCell ref="C59:F59"/>
    <mergeCell ref="K59:N59"/>
    <mergeCell ref="A35:A36"/>
    <mergeCell ref="B35:B36"/>
    <mergeCell ref="C35:F35"/>
    <mergeCell ref="A10:N10"/>
    <mergeCell ref="M11:P11"/>
    <mergeCell ref="A11:L11"/>
    <mergeCell ref="M12:P12"/>
    <mergeCell ref="A12:L12"/>
    <mergeCell ref="A14:P14"/>
    <mergeCell ref="A18:P18"/>
    <mergeCell ref="A19:P19"/>
    <mergeCell ref="A16:P16"/>
    <mergeCell ref="A17:P17"/>
    <mergeCell ref="A32:J32"/>
    <mergeCell ref="A45:N45"/>
    <mergeCell ref="A46:N46"/>
    <mergeCell ref="A56:N56"/>
    <mergeCell ref="K23:N23"/>
    <mergeCell ref="G35:J35"/>
    <mergeCell ref="K48:N48"/>
    <mergeCell ref="A48:A49"/>
    <mergeCell ref="B48:B49"/>
    <mergeCell ref="C48:F48"/>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dimension ref="A1:P411"/>
  <sheetViews>
    <sheetView tabSelected="1" view="pageBreakPreview" zoomScale="80" zoomScaleSheetLayoutView="80" zoomScalePageLayoutView="0" workbookViewId="0" topLeftCell="A330">
      <selection activeCell="K330" sqref="K1:K16384"/>
    </sheetView>
  </sheetViews>
  <sheetFormatPr defaultColWidth="9.140625" defaultRowHeight="15"/>
  <cols>
    <col min="1" max="1" width="9.28125" style="1" customWidth="1"/>
    <col min="2" max="2" width="35.7109375" style="1" customWidth="1"/>
    <col min="3" max="7" width="11.28125" style="1" customWidth="1"/>
    <col min="8" max="8" width="11.28125" style="166" customWidth="1"/>
    <col min="9" max="9" width="11.28125" style="1" customWidth="1"/>
    <col min="10" max="10" width="11.7109375" style="1" customWidth="1"/>
    <col min="11" max="11" width="11.28125" style="166" customWidth="1"/>
    <col min="12"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31" t="s">
        <v>297</v>
      </c>
      <c r="B6" s="131"/>
      <c r="C6" s="131"/>
      <c r="D6" s="131"/>
      <c r="E6" s="131"/>
      <c r="F6" s="131"/>
      <c r="G6" s="131"/>
      <c r="H6" s="131"/>
      <c r="I6" s="131"/>
      <c r="J6" s="131"/>
      <c r="K6" s="131"/>
      <c r="L6" s="131"/>
      <c r="M6" s="131"/>
      <c r="N6" s="131"/>
      <c r="O6" s="131"/>
      <c r="P6" s="131"/>
    </row>
    <row r="7" spans="1:16" ht="15">
      <c r="A7" s="154" t="s">
        <v>135</v>
      </c>
      <c r="B7" s="154"/>
      <c r="C7" s="154"/>
      <c r="D7" s="154"/>
      <c r="E7" s="154"/>
      <c r="F7" s="154"/>
      <c r="G7" s="154"/>
      <c r="H7" s="154"/>
      <c r="I7" s="154"/>
      <c r="J7" s="154"/>
      <c r="K7" s="189"/>
      <c r="L7" s="164">
        <v>31</v>
      </c>
      <c r="M7" s="164"/>
      <c r="N7" s="16"/>
      <c r="O7" s="164">
        <v>31692820</v>
      </c>
      <c r="P7" s="164"/>
    </row>
    <row r="8" spans="1:16" ht="37.5" customHeight="1">
      <c r="A8" s="151" t="s">
        <v>6</v>
      </c>
      <c r="B8" s="151"/>
      <c r="C8" s="151"/>
      <c r="D8" s="151"/>
      <c r="E8" s="151"/>
      <c r="F8" s="151"/>
      <c r="G8" s="151"/>
      <c r="H8" s="151"/>
      <c r="I8" s="151"/>
      <c r="J8" s="151"/>
      <c r="K8" s="190"/>
      <c r="L8" s="165" t="s">
        <v>127</v>
      </c>
      <c r="M8" s="165"/>
      <c r="N8" s="15"/>
      <c r="O8" s="152" t="s">
        <v>128</v>
      </c>
      <c r="P8" s="152"/>
    </row>
    <row r="9" spans="1:16" ht="15">
      <c r="A9" s="154" t="s">
        <v>135</v>
      </c>
      <c r="B9" s="154"/>
      <c r="C9" s="154"/>
      <c r="D9" s="154"/>
      <c r="E9" s="154"/>
      <c r="F9" s="154"/>
      <c r="G9" s="154"/>
      <c r="H9" s="154"/>
      <c r="I9" s="154"/>
      <c r="J9" s="154"/>
      <c r="K9" s="191"/>
      <c r="L9" s="153">
        <v>311</v>
      </c>
      <c r="M9" s="153"/>
      <c r="N9" s="17"/>
      <c r="O9" s="164">
        <v>31692820</v>
      </c>
      <c r="P9" s="164"/>
    </row>
    <row r="10" spans="1:16" ht="45.75" customHeight="1">
      <c r="A10" s="151" t="s">
        <v>9</v>
      </c>
      <c r="B10" s="151"/>
      <c r="C10" s="151"/>
      <c r="D10" s="151"/>
      <c r="E10" s="151"/>
      <c r="F10" s="151"/>
      <c r="G10" s="151"/>
      <c r="H10" s="151"/>
      <c r="I10" s="151"/>
      <c r="J10" s="151"/>
      <c r="K10" s="190"/>
      <c r="L10" s="128" t="s">
        <v>129</v>
      </c>
      <c r="M10" s="128"/>
      <c r="N10" s="15"/>
      <c r="O10" s="152" t="s">
        <v>128</v>
      </c>
      <c r="P10" s="152"/>
    </row>
    <row r="11" spans="1:16" ht="15">
      <c r="A11" s="18" t="s">
        <v>88</v>
      </c>
      <c r="B11" s="13">
        <v>3110160</v>
      </c>
      <c r="C11" s="158">
        <v>3110160</v>
      </c>
      <c r="D11" s="158"/>
      <c r="E11" s="158"/>
      <c r="F11" s="159" t="s">
        <v>271</v>
      </c>
      <c r="G11" s="159"/>
      <c r="H11" s="158" t="s">
        <v>270</v>
      </c>
      <c r="I11" s="158"/>
      <c r="J11" s="158"/>
      <c r="K11" s="158"/>
      <c r="L11" s="158"/>
      <c r="M11" s="158"/>
      <c r="N11" s="19"/>
      <c r="O11" s="158" t="s">
        <v>136</v>
      </c>
      <c r="P11" s="158"/>
    </row>
    <row r="12" spans="2:16" ht="39.75" customHeight="1">
      <c r="B12" s="14" t="s">
        <v>130</v>
      </c>
      <c r="C12" s="157" t="s">
        <v>131</v>
      </c>
      <c r="D12" s="157"/>
      <c r="E12" s="157"/>
      <c r="F12" s="157" t="s">
        <v>132</v>
      </c>
      <c r="G12" s="157"/>
      <c r="H12" s="157" t="s">
        <v>133</v>
      </c>
      <c r="I12" s="157"/>
      <c r="J12" s="157"/>
      <c r="K12" s="157"/>
      <c r="L12" s="157"/>
      <c r="M12" s="157"/>
      <c r="N12" s="20"/>
      <c r="O12" s="157" t="s">
        <v>134</v>
      </c>
      <c r="P12" s="157"/>
    </row>
    <row r="13" spans="1:16" ht="15">
      <c r="A13" s="125" t="s">
        <v>137</v>
      </c>
      <c r="B13" s="125"/>
      <c r="C13" s="125"/>
      <c r="D13" s="125"/>
      <c r="E13" s="125"/>
      <c r="F13" s="125"/>
      <c r="G13" s="125"/>
      <c r="H13" s="125"/>
      <c r="I13" s="125"/>
      <c r="J13" s="125"/>
      <c r="K13" s="125"/>
      <c r="L13" s="125"/>
      <c r="M13" s="125"/>
      <c r="N13" s="125"/>
      <c r="O13" s="125"/>
      <c r="P13" s="125"/>
    </row>
    <row r="14" spans="1:16" ht="15">
      <c r="A14" s="125" t="s">
        <v>113</v>
      </c>
      <c r="B14" s="125"/>
      <c r="C14" s="125"/>
      <c r="D14" s="125"/>
      <c r="E14" s="125"/>
      <c r="F14" s="125"/>
      <c r="G14" s="125"/>
      <c r="H14" s="125"/>
      <c r="I14" s="125"/>
      <c r="J14" s="125"/>
      <c r="K14" s="125"/>
      <c r="L14" s="125"/>
      <c r="M14" s="125"/>
      <c r="N14" s="125"/>
      <c r="O14" s="125"/>
      <c r="P14" s="125"/>
    </row>
    <row r="15" spans="1:16" ht="15.75">
      <c r="A15" s="23" t="s">
        <v>138</v>
      </c>
      <c r="B15" s="5"/>
      <c r="C15" s="5"/>
      <c r="D15" s="5"/>
      <c r="E15" s="5"/>
      <c r="F15" s="5"/>
      <c r="G15" s="5"/>
      <c r="H15" s="167"/>
      <c r="I15" s="5"/>
      <c r="J15" s="5"/>
      <c r="K15" s="167"/>
      <c r="L15" s="5"/>
      <c r="M15" s="5"/>
      <c r="N15" s="5"/>
      <c r="O15" s="5"/>
      <c r="P15" s="5"/>
    </row>
    <row r="16" spans="1:16" ht="15">
      <c r="A16" s="125" t="s">
        <v>114</v>
      </c>
      <c r="B16" s="125"/>
      <c r="C16" s="125"/>
      <c r="D16" s="125"/>
      <c r="E16" s="125"/>
      <c r="F16" s="125"/>
      <c r="G16" s="125"/>
      <c r="H16" s="125"/>
      <c r="I16" s="125"/>
      <c r="J16" s="125"/>
      <c r="K16" s="125"/>
      <c r="L16" s="125"/>
      <c r="M16" s="125"/>
      <c r="N16" s="125"/>
      <c r="O16" s="125"/>
      <c r="P16" s="125"/>
    </row>
    <row r="17" spans="1:16" ht="15.75">
      <c r="A17" s="24" t="s">
        <v>139</v>
      </c>
      <c r="B17" s="5"/>
      <c r="C17" s="5"/>
      <c r="D17" s="5"/>
      <c r="E17" s="5"/>
      <c r="F17" s="5"/>
      <c r="G17" s="5"/>
      <c r="H17" s="167"/>
      <c r="I17" s="5"/>
      <c r="J17" s="5"/>
      <c r="K17" s="167"/>
      <c r="L17" s="5"/>
      <c r="M17" s="5"/>
      <c r="N17" s="5"/>
      <c r="O17" s="5"/>
      <c r="P17" s="5"/>
    </row>
    <row r="18" spans="1:16" ht="15">
      <c r="A18" s="125" t="s">
        <v>115</v>
      </c>
      <c r="B18" s="125"/>
      <c r="C18" s="125"/>
      <c r="D18" s="125"/>
      <c r="E18" s="125"/>
      <c r="F18" s="125"/>
      <c r="G18" s="125"/>
      <c r="H18" s="125"/>
      <c r="I18" s="125"/>
      <c r="J18" s="125"/>
      <c r="K18" s="125"/>
      <c r="L18" s="125"/>
      <c r="M18" s="125"/>
      <c r="N18" s="125"/>
      <c r="O18" s="125"/>
      <c r="P18" s="125"/>
    </row>
    <row r="19" spans="1:16" ht="96" customHeight="1">
      <c r="A19" s="155" t="s">
        <v>140</v>
      </c>
      <c r="B19" s="155"/>
      <c r="C19" s="155"/>
      <c r="D19" s="155"/>
      <c r="E19" s="155"/>
      <c r="F19" s="155"/>
      <c r="G19" s="155"/>
      <c r="H19" s="155"/>
      <c r="I19" s="155"/>
      <c r="J19" s="155"/>
      <c r="K19" s="155"/>
      <c r="L19" s="156"/>
      <c r="M19" s="156"/>
      <c r="N19" s="156"/>
      <c r="O19" s="5"/>
      <c r="P19" s="5"/>
    </row>
    <row r="20" spans="1:16" ht="30" customHeight="1">
      <c r="A20" s="125" t="s">
        <v>116</v>
      </c>
      <c r="B20" s="125"/>
      <c r="C20" s="125"/>
      <c r="D20" s="125"/>
      <c r="E20" s="125"/>
      <c r="F20" s="125"/>
      <c r="G20" s="125"/>
      <c r="H20" s="125"/>
      <c r="I20" s="125"/>
      <c r="J20" s="125"/>
      <c r="K20" s="125"/>
      <c r="L20" s="125"/>
      <c r="M20" s="125"/>
      <c r="N20" s="125"/>
      <c r="O20" s="125"/>
      <c r="P20" s="125"/>
    </row>
    <row r="21" spans="1:16" ht="15">
      <c r="A21" s="125" t="s">
        <v>272</v>
      </c>
      <c r="B21" s="125"/>
      <c r="C21" s="125"/>
      <c r="D21" s="125"/>
      <c r="E21" s="125"/>
      <c r="F21" s="125"/>
      <c r="G21" s="125"/>
      <c r="H21" s="125"/>
      <c r="I21" s="125"/>
      <c r="J21" s="125"/>
      <c r="K21" s="125"/>
      <c r="L21" s="125"/>
      <c r="M21" s="125"/>
      <c r="N21" s="125"/>
      <c r="O21" s="125"/>
      <c r="P21" s="125"/>
    </row>
    <row r="22" spans="1:2" ht="15">
      <c r="A22" s="136" t="s">
        <v>13</v>
      </c>
      <c r="B22" s="136"/>
    </row>
    <row r="23" ht="7.5" customHeight="1"/>
    <row r="24" spans="1:14" ht="15">
      <c r="A24" s="126" t="s">
        <v>14</v>
      </c>
      <c r="B24" s="126" t="s">
        <v>15</v>
      </c>
      <c r="C24" s="126" t="s">
        <v>141</v>
      </c>
      <c r="D24" s="126"/>
      <c r="E24" s="126"/>
      <c r="F24" s="126"/>
      <c r="G24" s="126" t="s">
        <v>142</v>
      </c>
      <c r="H24" s="126"/>
      <c r="I24" s="126"/>
      <c r="J24" s="126"/>
      <c r="K24" s="126" t="s">
        <v>143</v>
      </c>
      <c r="L24" s="126"/>
      <c r="M24" s="126"/>
      <c r="N24" s="126"/>
    </row>
    <row r="25" spans="1:14" ht="40.5" customHeight="1">
      <c r="A25" s="126"/>
      <c r="B25" s="126"/>
      <c r="C25" s="7" t="s">
        <v>19</v>
      </c>
      <c r="D25" s="7" t="s">
        <v>20</v>
      </c>
      <c r="E25" s="9" t="s">
        <v>21</v>
      </c>
      <c r="F25" s="7" t="s">
        <v>91</v>
      </c>
      <c r="G25" s="7" t="s">
        <v>19</v>
      </c>
      <c r="H25" s="168" t="s">
        <v>20</v>
      </c>
      <c r="I25" s="9" t="s">
        <v>21</v>
      </c>
      <c r="J25" s="7" t="s">
        <v>89</v>
      </c>
      <c r="K25" s="168" t="s">
        <v>19</v>
      </c>
      <c r="L25" s="7" t="s">
        <v>20</v>
      </c>
      <c r="M25" s="9" t="s">
        <v>21</v>
      </c>
      <c r="N25" s="7" t="s">
        <v>90</v>
      </c>
    </row>
    <row r="26" spans="1:14" ht="15">
      <c r="A26" s="7">
        <v>1</v>
      </c>
      <c r="B26" s="7">
        <v>2</v>
      </c>
      <c r="C26" s="7">
        <v>3</v>
      </c>
      <c r="D26" s="7">
        <v>4</v>
      </c>
      <c r="E26" s="7">
        <v>5</v>
      </c>
      <c r="F26" s="7">
        <v>6</v>
      </c>
      <c r="G26" s="7">
        <v>7</v>
      </c>
      <c r="H26" s="168">
        <v>8</v>
      </c>
      <c r="I26" s="7">
        <v>9</v>
      </c>
      <c r="J26" s="7">
        <v>10</v>
      </c>
      <c r="K26" s="168">
        <v>11</v>
      </c>
      <c r="L26" s="7">
        <v>12</v>
      </c>
      <c r="M26" s="7">
        <v>13</v>
      </c>
      <c r="N26" s="7">
        <v>14</v>
      </c>
    </row>
    <row r="27" spans="1:14" ht="30">
      <c r="A27" s="7" t="s">
        <v>22</v>
      </c>
      <c r="B27" s="8" t="s">
        <v>23</v>
      </c>
      <c r="C27" s="25">
        <v>3410630.33</v>
      </c>
      <c r="D27" s="7" t="s">
        <v>24</v>
      </c>
      <c r="E27" s="7" t="s">
        <v>24</v>
      </c>
      <c r="F27" s="25">
        <f>C27</f>
        <v>3410630.33</v>
      </c>
      <c r="G27" s="26">
        <v>4023955</v>
      </c>
      <c r="H27" s="168" t="s">
        <v>24</v>
      </c>
      <c r="I27" s="7" t="s">
        <v>24</v>
      </c>
      <c r="J27" s="26">
        <f>G27</f>
        <v>4023955</v>
      </c>
      <c r="K27" s="169">
        <v>4268739</v>
      </c>
      <c r="L27" s="7" t="s">
        <v>24</v>
      </c>
      <c r="M27" s="7" t="s">
        <v>24</v>
      </c>
      <c r="N27" s="26">
        <f>K27</f>
        <v>4268739</v>
      </c>
    </row>
    <row r="28" spans="1:14" ht="30">
      <c r="A28" s="7" t="s">
        <v>22</v>
      </c>
      <c r="B28" s="8" t="s">
        <v>92</v>
      </c>
      <c r="C28" s="7" t="s">
        <v>24</v>
      </c>
      <c r="D28" s="7" t="s">
        <v>22</v>
      </c>
      <c r="E28" s="7" t="s">
        <v>22</v>
      </c>
      <c r="F28" s="7" t="s">
        <v>22</v>
      </c>
      <c r="G28" s="7" t="s">
        <v>24</v>
      </c>
      <c r="H28" s="168" t="s">
        <v>22</v>
      </c>
      <c r="I28" s="7" t="s">
        <v>22</v>
      </c>
      <c r="J28" s="7" t="s">
        <v>22</v>
      </c>
      <c r="K28" s="168" t="s">
        <v>24</v>
      </c>
      <c r="L28" s="7" t="s">
        <v>22</v>
      </c>
      <c r="M28" s="7" t="s">
        <v>22</v>
      </c>
      <c r="N28" s="7" t="s">
        <v>22</v>
      </c>
    </row>
    <row r="29" spans="1:14" ht="30">
      <c r="A29" s="7" t="s">
        <v>22</v>
      </c>
      <c r="B29" s="8" t="s">
        <v>93</v>
      </c>
      <c r="C29" s="7" t="s">
        <v>24</v>
      </c>
      <c r="D29" s="25">
        <v>240421.51</v>
      </c>
      <c r="E29" s="25">
        <f>D29</f>
        <v>240421.51</v>
      </c>
      <c r="F29" s="25">
        <f>D29</f>
        <v>240421.51</v>
      </c>
      <c r="G29" s="7" t="s">
        <v>24</v>
      </c>
      <c r="H29" s="169">
        <v>50000</v>
      </c>
      <c r="I29" s="26">
        <f>H29</f>
        <v>50000</v>
      </c>
      <c r="J29" s="26">
        <f>H29</f>
        <v>50000</v>
      </c>
      <c r="K29" s="168" t="s">
        <v>24</v>
      </c>
      <c r="L29" s="26">
        <f>M29</f>
        <v>198000</v>
      </c>
      <c r="M29" s="26">
        <v>198000</v>
      </c>
      <c r="N29" s="26">
        <f>M29</f>
        <v>198000</v>
      </c>
    </row>
    <row r="30" spans="1:14" ht="15">
      <c r="A30" s="7" t="s">
        <v>22</v>
      </c>
      <c r="B30" s="8" t="s">
        <v>25</v>
      </c>
      <c r="C30" s="7" t="s">
        <v>24</v>
      </c>
      <c r="D30" s="7" t="s">
        <v>22</v>
      </c>
      <c r="E30" s="7" t="s">
        <v>22</v>
      </c>
      <c r="F30" s="7" t="s">
        <v>22</v>
      </c>
      <c r="G30" s="7" t="s">
        <v>24</v>
      </c>
      <c r="H30" s="168" t="s">
        <v>22</v>
      </c>
      <c r="I30" s="7" t="s">
        <v>22</v>
      </c>
      <c r="J30" s="7" t="s">
        <v>22</v>
      </c>
      <c r="K30" s="168" t="s">
        <v>24</v>
      </c>
      <c r="L30" s="7" t="s">
        <v>22</v>
      </c>
      <c r="M30" s="7" t="s">
        <v>22</v>
      </c>
      <c r="N30" s="7" t="s">
        <v>22</v>
      </c>
    </row>
    <row r="31" spans="1:14" ht="15">
      <c r="A31" s="7" t="s">
        <v>22</v>
      </c>
      <c r="B31" s="7" t="s">
        <v>26</v>
      </c>
      <c r="C31" s="33">
        <f>C27</f>
        <v>3410630.33</v>
      </c>
      <c r="D31" s="33">
        <f>D29</f>
        <v>240421.51</v>
      </c>
      <c r="E31" s="33">
        <f>E29</f>
        <v>240421.51</v>
      </c>
      <c r="F31" s="33">
        <f>F27+F29</f>
        <v>3651051.84</v>
      </c>
      <c r="G31" s="105">
        <f>G27</f>
        <v>4023955</v>
      </c>
      <c r="H31" s="170">
        <f>H29</f>
        <v>50000</v>
      </c>
      <c r="I31" s="105">
        <f>H31</f>
        <v>50000</v>
      </c>
      <c r="J31" s="105">
        <f>J27+J29</f>
        <v>4073955</v>
      </c>
      <c r="K31" s="170">
        <f>K27</f>
        <v>4268739</v>
      </c>
      <c r="L31" s="105">
        <f>M31</f>
        <v>198000</v>
      </c>
      <c r="M31" s="105">
        <f>M29</f>
        <v>198000</v>
      </c>
      <c r="N31" s="105">
        <f>K31+N29</f>
        <v>4466739</v>
      </c>
    </row>
    <row r="32" ht="10.5" customHeight="1"/>
    <row r="33" spans="1:10" ht="15">
      <c r="A33" s="124" t="s">
        <v>144</v>
      </c>
      <c r="B33" s="124"/>
      <c r="C33" s="124"/>
      <c r="D33" s="124"/>
      <c r="E33" s="124"/>
      <c r="F33" s="124"/>
      <c r="G33" s="124"/>
      <c r="H33" s="124"/>
      <c r="I33" s="124"/>
      <c r="J33" s="124"/>
    </row>
    <row r="34" ht="15">
      <c r="A34" s="4" t="s">
        <v>13</v>
      </c>
    </row>
    <row r="35" ht="6.75" customHeight="1"/>
    <row r="36" spans="1:10" ht="15">
      <c r="A36" s="126" t="s">
        <v>14</v>
      </c>
      <c r="B36" s="126" t="s">
        <v>15</v>
      </c>
      <c r="C36" s="126" t="s">
        <v>145</v>
      </c>
      <c r="D36" s="126"/>
      <c r="E36" s="126"/>
      <c r="F36" s="126"/>
      <c r="G36" s="126" t="s">
        <v>146</v>
      </c>
      <c r="H36" s="126"/>
      <c r="I36" s="126"/>
      <c r="J36" s="126"/>
    </row>
    <row r="37" spans="1:10" ht="42.75" customHeight="1">
      <c r="A37" s="126"/>
      <c r="B37" s="126"/>
      <c r="C37" s="7" t="s">
        <v>19</v>
      </c>
      <c r="D37" s="7" t="s">
        <v>20</v>
      </c>
      <c r="E37" s="95" t="s">
        <v>21</v>
      </c>
      <c r="F37" s="7" t="s">
        <v>91</v>
      </c>
      <c r="G37" s="7" t="s">
        <v>19</v>
      </c>
      <c r="H37" s="168" t="s">
        <v>20</v>
      </c>
      <c r="I37" s="95" t="s">
        <v>21</v>
      </c>
      <c r="J37" s="7" t="s">
        <v>89</v>
      </c>
    </row>
    <row r="38" spans="1:10" ht="15">
      <c r="A38" s="7">
        <v>1</v>
      </c>
      <c r="B38" s="7">
        <v>2</v>
      </c>
      <c r="C38" s="7">
        <v>3</v>
      </c>
      <c r="D38" s="7">
        <v>4</v>
      </c>
      <c r="E38" s="7">
        <v>5</v>
      </c>
      <c r="F38" s="7">
        <v>6</v>
      </c>
      <c r="G38" s="7">
        <v>7</v>
      </c>
      <c r="H38" s="168">
        <v>8</v>
      </c>
      <c r="I38" s="7">
        <v>9</v>
      </c>
      <c r="J38" s="7">
        <v>10</v>
      </c>
    </row>
    <row r="39" spans="1:10" ht="30">
      <c r="A39" s="8" t="s">
        <v>22</v>
      </c>
      <c r="B39" s="8" t="s">
        <v>23</v>
      </c>
      <c r="C39" s="26">
        <f>N27*1.038</f>
        <v>4430951.082</v>
      </c>
      <c r="D39" s="7" t="s">
        <v>24</v>
      </c>
      <c r="E39" s="7" t="s">
        <v>22</v>
      </c>
      <c r="F39" s="26">
        <f>C39</f>
        <v>4430951.082</v>
      </c>
      <c r="G39" s="26">
        <f>F39*1.041</f>
        <v>4612620.076362</v>
      </c>
      <c r="H39" s="168" t="s">
        <v>24</v>
      </c>
      <c r="I39" s="7" t="s">
        <v>22</v>
      </c>
      <c r="J39" s="84">
        <f>G39</f>
        <v>4612620.076362</v>
      </c>
    </row>
    <row r="40" spans="1:10" ht="30">
      <c r="A40" s="8" t="s">
        <v>22</v>
      </c>
      <c r="B40" s="8" t="s">
        <v>94</v>
      </c>
      <c r="C40" s="7" t="s">
        <v>24</v>
      </c>
      <c r="D40" s="7" t="s">
        <v>22</v>
      </c>
      <c r="E40" s="7" t="s">
        <v>22</v>
      </c>
      <c r="F40" s="7" t="s">
        <v>22</v>
      </c>
      <c r="G40" s="7" t="s">
        <v>24</v>
      </c>
      <c r="H40" s="168" t="s">
        <v>22</v>
      </c>
      <c r="I40" s="7" t="s">
        <v>22</v>
      </c>
      <c r="J40" s="8" t="s">
        <v>22</v>
      </c>
    </row>
    <row r="41" spans="1:10" ht="30">
      <c r="A41" s="8" t="s">
        <v>22</v>
      </c>
      <c r="B41" s="8" t="s">
        <v>95</v>
      </c>
      <c r="C41" s="7" t="s">
        <v>24</v>
      </c>
      <c r="D41" s="7">
        <f>N29*1.038</f>
        <v>205524</v>
      </c>
      <c r="E41" s="7">
        <f>D41</f>
        <v>205524</v>
      </c>
      <c r="F41" s="7">
        <f>D41</f>
        <v>205524</v>
      </c>
      <c r="G41" s="7" t="s">
        <v>24</v>
      </c>
      <c r="H41" s="171">
        <f>F41*1.041</f>
        <v>213950.484</v>
      </c>
      <c r="I41" s="113">
        <f>H41</f>
        <v>213950.484</v>
      </c>
      <c r="J41" s="109">
        <f>H41</f>
        <v>213950.484</v>
      </c>
    </row>
    <row r="42" spans="1:10" ht="15">
      <c r="A42" s="8" t="s">
        <v>22</v>
      </c>
      <c r="B42" s="8" t="s">
        <v>25</v>
      </c>
      <c r="C42" s="7" t="s">
        <v>24</v>
      </c>
      <c r="D42" s="7" t="s">
        <v>22</v>
      </c>
      <c r="E42" s="7" t="s">
        <v>22</v>
      </c>
      <c r="F42" s="7" t="s">
        <v>22</v>
      </c>
      <c r="G42" s="7" t="s">
        <v>24</v>
      </c>
      <c r="H42" s="168" t="s">
        <v>22</v>
      </c>
      <c r="I42" s="7" t="s">
        <v>22</v>
      </c>
      <c r="J42" s="8" t="s">
        <v>22</v>
      </c>
    </row>
    <row r="43" spans="1:10" ht="15">
      <c r="A43" s="8" t="s">
        <v>22</v>
      </c>
      <c r="B43" s="7" t="s">
        <v>26</v>
      </c>
      <c r="C43" s="84">
        <f>C39</f>
        <v>4430951.082</v>
      </c>
      <c r="D43" s="8">
        <f>D41</f>
        <v>205524</v>
      </c>
      <c r="E43" s="8">
        <f>E41</f>
        <v>205524</v>
      </c>
      <c r="F43" s="84">
        <f>F39+F41</f>
        <v>4636475.082</v>
      </c>
      <c r="G43" s="84">
        <f>G39</f>
        <v>4612620.076362</v>
      </c>
      <c r="H43" s="172">
        <f>H41</f>
        <v>213950.484</v>
      </c>
      <c r="I43" s="109">
        <f>I41</f>
        <v>213950.484</v>
      </c>
      <c r="J43" s="84">
        <f>G43+J41</f>
        <v>4826570.560362</v>
      </c>
    </row>
    <row r="46" spans="1:14" ht="15">
      <c r="A46" s="125" t="s">
        <v>28</v>
      </c>
      <c r="B46" s="125"/>
      <c r="C46" s="125"/>
      <c r="D46" s="125"/>
      <c r="E46" s="125"/>
      <c r="F46" s="125"/>
      <c r="G46" s="125"/>
      <c r="H46" s="125"/>
      <c r="I46" s="125"/>
      <c r="J46" s="125"/>
      <c r="K46" s="125"/>
      <c r="L46" s="125"/>
      <c r="M46" s="125"/>
      <c r="N46" s="125"/>
    </row>
    <row r="47" spans="1:14" ht="15">
      <c r="A47" s="125" t="s">
        <v>148</v>
      </c>
      <c r="B47" s="125"/>
      <c r="C47" s="125"/>
      <c r="D47" s="125"/>
      <c r="E47" s="125"/>
      <c r="F47" s="125"/>
      <c r="G47" s="125"/>
      <c r="H47" s="125"/>
      <c r="I47" s="125"/>
      <c r="J47" s="125"/>
      <c r="K47" s="125"/>
      <c r="L47" s="125"/>
      <c r="M47" s="125"/>
      <c r="N47" s="125"/>
    </row>
    <row r="48" ht="15">
      <c r="A48" s="4" t="s">
        <v>13</v>
      </c>
    </row>
    <row r="49" spans="1:14" ht="21.75" customHeight="1">
      <c r="A49" s="148" t="s">
        <v>30</v>
      </c>
      <c r="B49" s="126" t="s">
        <v>15</v>
      </c>
      <c r="C49" s="126" t="s">
        <v>141</v>
      </c>
      <c r="D49" s="126"/>
      <c r="E49" s="126"/>
      <c r="F49" s="126"/>
      <c r="G49" s="126" t="s">
        <v>142</v>
      </c>
      <c r="H49" s="126"/>
      <c r="I49" s="126"/>
      <c r="J49" s="126"/>
      <c r="K49" s="126" t="s">
        <v>143</v>
      </c>
      <c r="L49" s="126"/>
      <c r="M49" s="126"/>
      <c r="N49" s="126"/>
    </row>
    <row r="50" spans="1:14" ht="54.75" customHeight="1">
      <c r="A50" s="148"/>
      <c r="B50" s="126"/>
      <c r="C50" s="7" t="s">
        <v>19</v>
      </c>
      <c r="D50" s="7" t="s">
        <v>20</v>
      </c>
      <c r="E50" s="7" t="s">
        <v>21</v>
      </c>
      <c r="F50" s="7" t="s">
        <v>91</v>
      </c>
      <c r="G50" s="7" t="s">
        <v>19</v>
      </c>
      <c r="H50" s="168" t="s">
        <v>20</v>
      </c>
      <c r="I50" s="7" t="s">
        <v>21</v>
      </c>
      <c r="J50" s="7" t="s">
        <v>89</v>
      </c>
      <c r="K50" s="168" t="s">
        <v>19</v>
      </c>
      <c r="L50" s="7" t="s">
        <v>20</v>
      </c>
      <c r="M50" s="7" t="s">
        <v>21</v>
      </c>
      <c r="N50" s="7" t="s">
        <v>90</v>
      </c>
    </row>
    <row r="51" spans="1:14" ht="15">
      <c r="A51" s="7">
        <v>1</v>
      </c>
      <c r="B51" s="7">
        <v>2</v>
      </c>
      <c r="C51" s="7">
        <v>3</v>
      </c>
      <c r="D51" s="7">
        <v>4</v>
      </c>
      <c r="E51" s="7">
        <v>5</v>
      </c>
      <c r="F51" s="7">
        <v>6</v>
      </c>
      <c r="G51" s="7">
        <v>7</v>
      </c>
      <c r="H51" s="168">
        <v>8</v>
      </c>
      <c r="I51" s="7">
        <v>9</v>
      </c>
      <c r="J51" s="7">
        <v>10</v>
      </c>
      <c r="K51" s="168">
        <v>11</v>
      </c>
      <c r="L51" s="7">
        <v>12</v>
      </c>
      <c r="M51" s="7">
        <v>13</v>
      </c>
      <c r="N51" s="7">
        <v>14</v>
      </c>
    </row>
    <row r="52" spans="1:14" ht="15">
      <c r="A52" s="7">
        <v>2110</v>
      </c>
      <c r="B52" s="29" t="s">
        <v>149</v>
      </c>
      <c r="C52" s="25">
        <v>2427293</v>
      </c>
      <c r="D52" s="7"/>
      <c r="E52" s="7"/>
      <c r="F52" s="25">
        <f>C52</f>
        <v>2427293</v>
      </c>
      <c r="G52" s="36">
        <v>2982647</v>
      </c>
      <c r="H52" s="168"/>
      <c r="I52" s="25"/>
      <c r="J52" s="25">
        <f>G52</f>
        <v>2982647</v>
      </c>
      <c r="K52" s="175">
        <v>3140076</v>
      </c>
      <c r="L52" s="25"/>
      <c r="M52" s="7"/>
      <c r="N52" s="26">
        <f>K52</f>
        <v>3140076</v>
      </c>
    </row>
    <row r="53" spans="1:14" ht="15">
      <c r="A53" s="7">
        <v>2120</v>
      </c>
      <c r="B53" s="29" t="s">
        <v>150</v>
      </c>
      <c r="C53" s="25">
        <v>550377.42</v>
      </c>
      <c r="D53" s="7"/>
      <c r="E53" s="7"/>
      <c r="F53" s="25">
        <f aca="true" t="shared" si="0" ref="F53:F64">C53</f>
        <v>550377.42</v>
      </c>
      <c r="G53" s="37">
        <v>681489</v>
      </c>
      <c r="H53" s="168"/>
      <c r="I53" s="25"/>
      <c r="J53" s="25">
        <f aca="true" t="shared" si="1" ref="J53:J66">G53</f>
        <v>681489</v>
      </c>
      <c r="K53" s="175">
        <v>695985</v>
      </c>
      <c r="L53" s="25"/>
      <c r="M53" s="7"/>
      <c r="N53" s="26">
        <f aca="true" t="shared" si="2" ref="N53:N63">K53</f>
        <v>695985</v>
      </c>
    </row>
    <row r="54" spans="1:14" ht="15">
      <c r="A54" s="21">
        <v>2200</v>
      </c>
      <c r="B54" s="30" t="s">
        <v>151</v>
      </c>
      <c r="C54" s="32">
        <f>SUM(C55+C56+C57+C58)</f>
        <v>428391.7</v>
      </c>
      <c r="D54" s="7"/>
      <c r="E54" s="7"/>
      <c r="F54" s="25">
        <f t="shared" si="0"/>
        <v>428391.7</v>
      </c>
      <c r="G54" s="33">
        <f>SUM(G55+G56+G57+G58)</f>
        <v>353819</v>
      </c>
      <c r="H54" s="168"/>
      <c r="I54" s="25"/>
      <c r="J54" s="25">
        <f t="shared" si="1"/>
        <v>353819</v>
      </c>
      <c r="K54" s="175">
        <v>429678</v>
      </c>
      <c r="L54" s="25"/>
      <c r="M54" s="7"/>
      <c r="N54" s="26">
        <f t="shared" si="2"/>
        <v>429678</v>
      </c>
    </row>
    <row r="55" spans="1:14" ht="30">
      <c r="A55" s="111">
        <v>2210</v>
      </c>
      <c r="B55" s="31" t="s">
        <v>152</v>
      </c>
      <c r="C55" s="7">
        <v>206532.5</v>
      </c>
      <c r="D55" s="7"/>
      <c r="E55" s="7"/>
      <c r="F55" s="25">
        <f t="shared" si="0"/>
        <v>206532.5</v>
      </c>
      <c r="G55" s="38">
        <v>152340</v>
      </c>
      <c r="H55" s="168"/>
      <c r="I55" s="25"/>
      <c r="J55" s="25">
        <f t="shared" si="1"/>
        <v>152340</v>
      </c>
      <c r="K55" s="175">
        <v>164000</v>
      </c>
      <c r="L55" s="26"/>
      <c r="M55" s="7"/>
      <c r="N55" s="26">
        <f t="shared" si="2"/>
        <v>164000</v>
      </c>
    </row>
    <row r="56" spans="1:14" ht="15">
      <c r="A56" s="28">
        <v>2240</v>
      </c>
      <c r="B56" s="31" t="s">
        <v>153</v>
      </c>
      <c r="C56" s="7">
        <v>97143.56</v>
      </c>
      <c r="D56" s="7"/>
      <c r="E56" s="7"/>
      <c r="F56" s="25">
        <f t="shared" si="0"/>
        <v>97143.56</v>
      </c>
      <c r="G56" s="39">
        <v>99748</v>
      </c>
      <c r="H56" s="168"/>
      <c r="I56" s="25"/>
      <c r="J56" s="25">
        <f t="shared" si="1"/>
        <v>99748</v>
      </c>
      <c r="K56" s="175">
        <v>100000</v>
      </c>
      <c r="L56" s="26"/>
      <c r="M56" s="7"/>
      <c r="N56" s="26">
        <f t="shared" si="2"/>
        <v>100000</v>
      </c>
    </row>
    <row r="57" spans="1:14" ht="15">
      <c r="A57" s="28">
        <v>2250</v>
      </c>
      <c r="B57" s="31" t="s">
        <v>154</v>
      </c>
      <c r="C57" s="7">
        <v>8712.31</v>
      </c>
      <c r="D57" s="7"/>
      <c r="E57" s="7"/>
      <c r="F57" s="25">
        <f t="shared" si="0"/>
        <v>8712.31</v>
      </c>
      <c r="G57" s="40">
        <v>10190</v>
      </c>
      <c r="H57" s="168"/>
      <c r="I57" s="25"/>
      <c r="J57" s="25">
        <f t="shared" si="1"/>
        <v>10190</v>
      </c>
      <c r="K57" s="175">
        <v>23000</v>
      </c>
      <c r="L57" s="26"/>
      <c r="M57" s="7"/>
      <c r="N57" s="26">
        <f t="shared" si="2"/>
        <v>23000</v>
      </c>
    </row>
    <row r="58" spans="1:14" ht="30">
      <c r="A58" s="28">
        <v>2270</v>
      </c>
      <c r="B58" s="31" t="s">
        <v>155</v>
      </c>
      <c r="C58" s="7">
        <f>SUM(C59+C61+C60)</f>
        <v>116003.33</v>
      </c>
      <c r="D58" s="7"/>
      <c r="E58" s="7"/>
      <c r="F58" s="25">
        <f t="shared" si="0"/>
        <v>116003.33</v>
      </c>
      <c r="G58" s="25">
        <f>SUM(G59+G61+G60)</f>
        <v>91541</v>
      </c>
      <c r="H58" s="168"/>
      <c r="I58" s="25"/>
      <c r="J58" s="25">
        <f t="shared" si="1"/>
        <v>91541</v>
      </c>
      <c r="K58" s="175">
        <f>K59+K60+K61+K62</f>
        <v>132678</v>
      </c>
      <c r="L58" s="25"/>
      <c r="M58" s="7"/>
      <c r="N58" s="26">
        <f t="shared" si="2"/>
        <v>132678</v>
      </c>
    </row>
    <row r="59" spans="1:14" ht="15">
      <c r="A59" s="28">
        <v>2272</v>
      </c>
      <c r="B59" s="31" t="s">
        <v>156</v>
      </c>
      <c r="C59" s="7">
        <v>1279</v>
      </c>
      <c r="D59" s="7"/>
      <c r="E59" s="7"/>
      <c r="F59" s="25">
        <f t="shared" si="0"/>
        <v>1279</v>
      </c>
      <c r="G59" s="36">
        <v>1504</v>
      </c>
      <c r="H59" s="168"/>
      <c r="I59" s="25"/>
      <c r="J59" s="25">
        <f t="shared" si="1"/>
        <v>1504</v>
      </c>
      <c r="K59" s="175">
        <v>1950</v>
      </c>
      <c r="L59" s="25"/>
      <c r="M59" s="7"/>
      <c r="N59" s="26">
        <f t="shared" si="2"/>
        <v>1950</v>
      </c>
    </row>
    <row r="60" spans="1:14" ht="15">
      <c r="A60" s="28">
        <v>2273</v>
      </c>
      <c r="B60" s="31" t="s">
        <v>157</v>
      </c>
      <c r="C60" s="7">
        <v>27515.36</v>
      </c>
      <c r="D60" s="7"/>
      <c r="E60" s="7"/>
      <c r="F60" s="25">
        <f t="shared" si="0"/>
        <v>27515.36</v>
      </c>
      <c r="G60" s="39">
        <v>23332</v>
      </c>
      <c r="H60" s="168"/>
      <c r="I60" s="25"/>
      <c r="J60" s="25">
        <f t="shared" si="1"/>
        <v>23332</v>
      </c>
      <c r="K60" s="175">
        <v>41980</v>
      </c>
      <c r="L60" s="25"/>
      <c r="M60" s="7"/>
      <c r="N60" s="26">
        <f t="shared" si="2"/>
        <v>41980</v>
      </c>
    </row>
    <row r="61" spans="1:14" ht="15">
      <c r="A61" s="28">
        <v>2274</v>
      </c>
      <c r="B61" s="31" t="s">
        <v>158</v>
      </c>
      <c r="C61" s="7">
        <v>87208.97</v>
      </c>
      <c r="D61" s="7"/>
      <c r="E61" s="7"/>
      <c r="F61" s="25">
        <f t="shared" si="0"/>
        <v>87208.97</v>
      </c>
      <c r="G61" s="37">
        <v>66705</v>
      </c>
      <c r="H61" s="168"/>
      <c r="I61" s="25"/>
      <c r="J61" s="25">
        <f t="shared" si="1"/>
        <v>66705</v>
      </c>
      <c r="K61" s="175">
        <v>83748</v>
      </c>
      <c r="L61" s="26"/>
      <c r="M61" s="7"/>
      <c r="N61" s="26">
        <f t="shared" si="2"/>
        <v>83748</v>
      </c>
    </row>
    <row r="62" spans="1:14" ht="15">
      <c r="A62" s="28">
        <v>2275</v>
      </c>
      <c r="B62" s="31" t="s">
        <v>161</v>
      </c>
      <c r="C62" s="7">
        <v>0</v>
      </c>
      <c r="D62" s="7"/>
      <c r="E62" s="7"/>
      <c r="F62" s="25">
        <f t="shared" si="0"/>
        <v>0</v>
      </c>
      <c r="G62" s="25">
        <v>0</v>
      </c>
      <c r="H62" s="168"/>
      <c r="I62" s="25"/>
      <c r="J62" s="25">
        <f t="shared" si="1"/>
        <v>0</v>
      </c>
      <c r="K62" s="175">
        <v>5000</v>
      </c>
      <c r="L62" s="26"/>
      <c r="M62" s="7"/>
      <c r="N62" s="26">
        <f t="shared" si="2"/>
        <v>5000</v>
      </c>
    </row>
    <row r="63" spans="1:14" ht="45">
      <c r="A63" s="111">
        <v>2282</v>
      </c>
      <c r="B63" s="31" t="s">
        <v>159</v>
      </c>
      <c r="C63" s="7">
        <v>1676</v>
      </c>
      <c r="D63" s="7"/>
      <c r="E63" s="7"/>
      <c r="F63" s="25">
        <f t="shared" si="0"/>
        <v>1676</v>
      </c>
      <c r="G63" s="39">
        <v>4000</v>
      </c>
      <c r="H63" s="168"/>
      <c r="I63" s="25"/>
      <c r="J63" s="25">
        <f t="shared" si="1"/>
        <v>4000</v>
      </c>
      <c r="K63" s="175">
        <v>10000</v>
      </c>
      <c r="L63" s="26"/>
      <c r="M63" s="7"/>
      <c r="N63" s="26">
        <f t="shared" si="2"/>
        <v>10000</v>
      </c>
    </row>
    <row r="64" spans="1:14" ht="18.75" customHeight="1">
      <c r="A64" s="111">
        <v>2800</v>
      </c>
      <c r="B64" s="31" t="s">
        <v>160</v>
      </c>
      <c r="C64" s="7">
        <v>2892.21</v>
      </c>
      <c r="D64" s="7"/>
      <c r="E64" s="7"/>
      <c r="F64" s="25">
        <f t="shared" si="0"/>
        <v>2892.21</v>
      </c>
      <c r="G64" s="39">
        <v>2000</v>
      </c>
      <c r="H64" s="168"/>
      <c r="I64" s="25"/>
      <c r="J64" s="25">
        <f t="shared" si="1"/>
        <v>2000</v>
      </c>
      <c r="K64" s="175">
        <v>3000</v>
      </c>
      <c r="L64" s="26"/>
      <c r="M64" s="7"/>
      <c r="N64" s="26">
        <f>K64</f>
        <v>3000</v>
      </c>
    </row>
    <row r="65" spans="1:14" ht="30.75" customHeight="1">
      <c r="A65" s="111">
        <v>3110</v>
      </c>
      <c r="B65" s="31" t="s">
        <v>162</v>
      </c>
      <c r="C65" s="7"/>
      <c r="D65" s="26">
        <v>60150</v>
      </c>
      <c r="E65" s="26">
        <f>D65</f>
        <v>60150</v>
      </c>
      <c r="F65" s="26">
        <f>D65</f>
        <v>60150</v>
      </c>
      <c r="G65" s="35">
        <v>0</v>
      </c>
      <c r="H65" s="169">
        <v>50000</v>
      </c>
      <c r="I65" s="25">
        <f>H65</f>
        <v>50000</v>
      </c>
      <c r="J65" s="25">
        <f t="shared" si="1"/>
        <v>0</v>
      </c>
      <c r="K65" s="175"/>
      <c r="L65" s="26">
        <v>198000</v>
      </c>
      <c r="M65" s="26">
        <f>L65</f>
        <v>198000</v>
      </c>
      <c r="N65" s="26">
        <f>L65</f>
        <v>198000</v>
      </c>
    </row>
    <row r="66" spans="1:14" ht="32.25" customHeight="1">
      <c r="A66" s="111">
        <v>3122</v>
      </c>
      <c r="B66" s="31" t="s">
        <v>163</v>
      </c>
      <c r="C66" s="7"/>
      <c r="D66" s="25">
        <v>180271.51</v>
      </c>
      <c r="E66" s="25">
        <f>D66</f>
        <v>180271.51</v>
      </c>
      <c r="F66" s="25">
        <f>D66</f>
        <v>180271.51</v>
      </c>
      <c r="G66" s="25">
        <v>0</v>
      </c>
      <c r="H66" s="168"/>
      <c r="I66" s="25"/>
      <c r="J66" s="25">
        <f t="shared" si="1"/>
        <v>0</v>
      </c>
      <c r="K66" s="175"/>
      <c r="L66" s="26"/>
      <c r="M66" s="7"/>
      <c r="N66" s="7"/>
    </row>
    <row r="67" spans="1:14" ht="21" customHeight="1">
      <c r="A67" s="7" t="s">
        <v>22</v>
      </c>
      <c r="B67" s="7" t="s">
        <v>26</v>
      </c>
      <c r="C67" s="33">
        <f>C52+C53+C54+C63+C64</f>
        <v>3410630.33</v>
      </c>
      <c r="D67" s="33">
        <f>D65+D66</f>
        <v>240421.51</v>
      </c>
      <c r="E67" s="33">
        <f>E65+E66</f>
        <v>240421.51</v>
      </c>
      <c r="F67" s="33">
        <f>C67+D67</f>
        <v>3651051.84</v>
      </c>
      <c r="G67" s="33">
        <f>G52+G53+G54+G63+G64</f>
        <v>4023955</v>
      </c>
      <c r="H67" s="170">
        <f>H65</f>
        <v>50000</v>
      </c>
      <c r="I67" s="33">
        <f>I65</f>
        <v>50000</v>
      </c>
      <c r="J67" s="33">
        <f>G67+H67</f>
        <v>4073955</v>
      </c>
      <c r="K67" s="170">
        <f>K52+K53+K55+K56+K57+K59+K60+K61+K62+K63+K64</f>
        <v>4268739</v>
      </c>
      <c r="L67" s="33">
        <f>L65</f>
        <v>198000</v>
      </c>
      <c r="M67" s="33">
        <f>L67</f>
        <v>198000</v>
      </c>
      <c r="N67" s="105">
        <f>K67+L67</f>
        <v>4466739</v>
      </c>
    </row>
    <row r="68" ht="15">
      <c r="F68" s="34"/>
    </row>
    <row r="69" spans="1:14" ht="15">
      <c r="A69" s="124" t="s">
        <v>273</v>
      </c>
      <c r="B69" s="124"/>
      <c r="C69" s="124"/>
      <c r="D69" s="124"/>
      <c r="E69" s="124"/>
      <c r="F69" s="124"/>
      <c r="G69" s="124"/>
      <c r="H69" s="124"/>
      <c r="I69" s="124"/>
      <c r="J69" s="124"/>
      <c r="K69" s="124"/>
      <c r="L69" s="124"/>
      <c r="M69" s="124"/>
      <c r="N69" s="124"/>
    </row>
    <row r="70" ht="15">
      <c r="A70" s="4" t="s">
        <v>13</v>
      </c>
    </row>
    <row r="72" spans="1:14" ht="15">
      <c r="A72" s="148" t="s">
        <v>32</v>
      </c>
      <c r="B72" s="126" t="s">
        <v>15</v>
      </c>
      <c r="C72" s="126" t="s">
        <v>274</v>
      </c>
      <c r="D72" s="126"/>
      <c r="E72" s="126"/>
      <c r="F72" s="126"/>
      <c r="G72" s="126" t="s">
        <v>142</v>
      </c>
      <c r="H72" s="126"/>
      <c r="I72" s="126"/>
      <c r="J72" s="126"/>
      <c r="K72" s="126" t="s">
        <v>143</v>
      </c>
      <c r="L72" s="126"/>
      <c r="M72" s="126"/>
      <c r="N72" s="126"/>
    </row>
    <row r="73" spans="1:14" ht="48" customHeight="1">
      <c r="A73" s="148"/>
      <c r="B73" s="126"/>
      <c r="C73" s="7" t="s">
        <v>19</v>
      </c>
      <c r="D73" s="7" t="s">
        <v>20</v>
      </c>
      <c r="E73" s="95" t="s">
        <v>21</v>
      </c>
      <c r="F73" s="7" t="s">
        <v>91</v>
      </c>
      <c r="G73" s="7" t="s">
        <v>19</v>
      </c>
      <c r="H73" s="168" t="s">
        <v>20</v>
      </c>
      <c r="I73" s="95" t="s">
        <v>21</v>
      </c>
      <c r="J73" s="7" t="s">
        <v>89</v>
      </c>
      <c r="K73" s="168" t="s">
        <v>19</v>
      </c>
      <c r="L73" s="7" t="s">
        <v>20</v>
      </c>
      <c r="M73" s="95" t="s">
        <v>21</v>
      </c>
      <c r="N73" s="7" t="s">
        <v>90</v>
      </c>
    </row>
    <row r="74" spans="1:14" ht="15">
      <c r="A74" s="7">
        <v>1</v>
      </c>
      <c r="B74" s="7">
        <v>2</v>
      </c>
      <c r="C74" s="7">
        <v>3</v>
      </c>
      <c r="D74" s="7">
        <v>4</v>
      </c>
      <c r="E74" s="7">
        <v>5</v>
      </c>
      <c r="F74" s="7">
        <v>6</v>
      </c>
      <c r="G74" s="7">
        <v>7</v>
      </c>
      <c r="H74" s="168">
        <v>8</v>
      </c>
      <c r="I74" s="7">
        <v>9</v>
      </c>
      <c r="J74" s="7">
        <v>10</v>
      </c>
      <c r="K74" s="168">
        <v>11</v>
      </c>
      <c r="L74" s="7">
        <v>12</v>
      </c>
      <c r="M74" s="7">
        <v>13</v>
      </c>
      <c r="N74" s="7">
        <v>14</v>
      </c>
    </row>
    <row r="75" spans="1:14" ht="15">
      <c r="A75" s="8" t="s">
        <v>22</v>
      </c>
      <c r="B75" s="8" t="s">
        <v>22</v>
      </c>
      <c r="C75" s="8" t="s">
        <v>22</v>
      </c>
      <c r="D75" s="8" t="s">
        <v>22</v>
      </c>
      <c r="E75" s="8" t="s">
        <v>22</v>
      </c>
      <c r="F75" s="8" t="s">
        <v>22</v>
      </c>
      <c r="G75" s="8" t="s">
        <v>22</v>
      </c>
      <c r="H75" s="173" t="s">
        <v>22</v>
      </c>
      <c r="I75" s="8" t="s">
        <v>22</v>
      </c>
      <c r="J75" s="8" t="s">
        <v>22</v>
      </c>
      <c r="K75" s="168" t="s">
        <v>22</v>
      </c>
      <c r="L75" s="8" t="s">
        <v>22</v>
      </c>
      <c r="M75" s="8" t="s">
        <v>22</v>
      </c>
      <c r="N75" s="8" t="s">
        <v>22</v>
      </c>
    </row>
    <row r="76" spans="1:14" ht="0.75" customHeight="1">
      <c r="A76" s="7" t="s">
        <v>22</v>
      </c>
      <c r="B76" s="8" t="s">
        <v>22</v>
      </c>
      <c r="C76" s="7" t="s">
        <v>22</v>
      </c>
      <c r="D76" s="7" t="s">
        <v>22</v>
      </c>
      <c r="E76" s="7" t="s">
        <v>22</v>
      </c>
      <c r="F76" s="7" t="s">
        <v>22</v>
      </c>
      <c r="G76" s="7" t="s">
        <v>22</v>
      </c>
      <c r="H76" s="168" t="s">
        <v>22</v>
      </c>
      <c r="I76" s="7" t="s">
        <v>22</v>
      </c>
      <c r="J76" s="7" t="s">
        <v>22</v>
      </c>
      <c r="K76" s="168" t="s">
        <v>22</v>
      </c>
      <c r="L76" s="7" t="s">
        <v>22</v>
      </c>
      <c r="M76" s="7" t="s">
        <v>22</v>
      </c>
      <c r="N76" s="7" t="s">
        <v>22</v>
      </c>
    </row>
    <row r="77" spans="1:14" ht="15">
      <c r="A77" s="7" t="s">
        <v>22</v>
      </c>
      <c r="B77" s="7" t="s">
        <v>26</v>
      </c>
      <c r="C77" s="7" t="s">
        <v>22</v>
      </c>
      <c r="D77" s="7" t="s">
        <v>22</v>
      </c>
      <c r="E77" s="7" t="s">
        <v>22</v>
      </c>
      <c r="F77" s="7" t="s">
        <v>22</v>
      </c>
      <c r="G77" s="7" t="s">
        <v>22</v>
      </c>
      <c r="H77" s="168" t="s">
        <v>22</v>
      </c>
      <c r="I77" s="7" t="s">
        <v>22</v>
      </c>
      <c r="J77" s="7" t="s">
        <v>22</v>
      </c>
      <c r="K77" s="168" t="s">
        <v>22</v>
      </c>
      <c r="L77" s="7" t="s">
        <v>22</v>
      </c>
      <c r="M77" s="7" t="s">
        <v>22</v>
      </c>
      <c r="N77" s="7" t="s">
        <v>22</v>
      </c>
    </row>
    <row r="79" spans="1:10" ht="15">
      <c r="A79" s="124" t="s">
        <v>147</v>
      </c>
      <c r="B79" s="124"/>
      <c r="C79" s="124"/>
      <c r="D79" s="124"/>
      <c r="E79" s="124"/>
      <c r="F79" s="124"/>
      <c r="G79" s="124"/>
      <c r="H79" s="124"/>
      <c r="I79" s="124"/>
      <c r="J79" s="124"/>
    </row>
    <row r="80" ht="15">
      <c r="A80" s="4" t="s">
        <v>13</v>
      </c>
    </row>
    <row r="82" spans="1:10" ht="21.75" customHeight="1">
      <c r="A82" s="148" t="s">
        <v>30</v>
      </c>
      <c r="B82" s="126" t="s">
        <v>15</v>
      </c>
      <c r="C82" s="126" t="s">
        <v>145</v>
      </c>
      <c r="D82" s="126"/>
      <c r="E82" s="126"/>
      <c r="F82" s="126"/>
      <c r="G82" s="126" t="s">
        <v>146</v>
      </c>
      <c r="H82" s="126"/>
      <c r="I82" s="126"/>
      <c r="J82" s="126"/>
    </row>
    <row r="83" spans="1:10" ht="43.5" customHeight="1">
      <c r="A83" s="148"/>
      <c r="B83" s="126"/>
      <c r="C83" s="7" t="s">
        <v>19</v>
      </c>
      <c r="D83" s="7" t="s">
        <v>20</v>
      </c>
      <c r="E83" s="9" t="s">
        <v>21</v>
      </c>
      <c r="F83" s="7" t="s">
        <v>91</v>
      </c>
      <c r="G83" s="7" t="s">
        <v>19</v>
      </c>
      <c r="H83" s="168" t="s">
        <v>20</v>
      </c>
      <c r="I83" s="9" t="s">
        <v>21</v>
      </c>
      <c r="J83" s="7" t="s">
        <v>89</v>
      </c>
    </row>
    <row r="84" spans="1:10" ht="15">
      <c r="A84" s="7">
        <v>1</v>
      </c>
      <c r="B84" s="7">
        <v>2</v>
      </c>
      <c r="C84" s="7">
        <v>3</v>
      </c>
      <c r="D84" s="7">
        <v>4</v>
      </c>
      <c r="E84" s="7">
        <v>5</v>
      </c>
      <c r="F84" s="7">
        <v>6</v>
      </c>
      <c r="G84" s="7">
        <v>7</v>
      </c>
      <c r="H84" s="168">
        <v>8</v>
      </c>
      <c r="I84" s="7">
        <v>9</v>
      </c>
      <c r="J84" s="7">
        <v>10</v>
      </c>
    </row>
    <row r="85" spans="1:10" ht="15">
      <c r="A85" s="7">
        <v>2110</v>
      </c>
      <c r="B85" s="29" t="s">
        <v>149</v>
      </c>
      <c r="C85" s="107">
        <f aca="true" t="shared" si="3" ref="C85:C90">N52*1.038</f>
        <v>3259398.8880000003</v>
      </c>
      <c r="D85" s="26"/>
      <c r="E85" s="26"/>
      <c r="F85" s="26">
        <f>C85</f>
        <v>3259398.8880000003</v>
      </c>
      <c r="G85" s="26">
        <f>F85*1.041</f>
        <v>3393034.242408</v>
      </c>
      <c r="H85" s="169"/>
      <c r="I85" s="26"/>
      <c r="J85" s="26">
        <f>G85</f>
        <v>3393034.242408</v>
      </c>
    </row>
    <row r="86" spans="1:10" ht="15">
      <c r="A86" s="7">
        <v>2120</v>
      </c>
      <c r="B86" s="29" t="s">
        <v>150</v>
      </c>
      <c r="C86" s="107">
        <f t="shared" si="3"/>
        <v>722432.43</v>
      </c>
      <c r="D86" s="26"/>
      <c r="E86" s="26"/>
      <c r="F86" s="26">
        <f aca="true" t="shared" si="4" ref="F86:F97">C86</f>
        <v>722432.43</v>
      </c>
      <c r="G86" s="26">
        <f>F86*1.041</f>
        <v>752052.15963</v>
      </c>
      <c r="H86" s="169"/>
      <c r="I86" s="26"/>
      <c r="J86" s="26">
        <f aca="true" t="shared" si="5" ref="J86:J97">G86</f>
        <v>752052.15963</v>
      </c>
    </row>
    <row r="87" spans="1:10" ht="15">
      <c r="A87" s="21">
        <v>2200</v>
      </c>
      <c r="B87" s="30" t="s">
        <v>151</v>
      </c>
      <c r="C87" s="107">
        <f t="shared" si="3"/>
        <v>446005.764</v>
      </c>
      <c r="D87" s="107"/>
      <c r="E87" s="107"/>
      <c r="F87" s="112">
        <f>F88+F89+F90+F91+F96</f>
        <v>446005.76399999997</v>
      </c>
      <c r="G87" s="107">
        <f>G88+G89+G90+G91+G96</f>
        <v>464292.00032399996</v>
      </c>
      <c r="H87" s="174"/>
      <c r="I87" s="107"/>
      <c r="J87" s="107">
        <f>J88+J89+J90+J91+J96</f>
        <v>464292.00032399996</v>
      </c>
    </row>
    <row r="88" spans="1:10" ht="30">
      <c r="A88" s="28">
        <v>2210</v>
      </c>
      <c r="B88" s="31" t="s">
        <v>152</v>
      </c>
      <c r="C88" s="108">
        <f t="shared" si="3"/>
        <v>170232</v>
      </c>
      <c r="D88" s="26"/>
      <c r="E88" s="26"/>
      <c r="F88" s="26">
        <f t="shared" si="4"/>
        <v>170232</v>
      </c>
      <c r="G88" s="26">
        <f>F88*1.041</f>
        <v>177211.512</v>
      </c>
      <c r="H88" s="169"/>
      <c r="I88" s="26"/>
      <c r="J88" s="26">
        <f t="shared" si="5"/>
        <v>177211.512</v>
      </c>
    </row>
    <row r="89" spans="1:10" ht="15">
      <c r="A89" s="28">
        <v>2240</v>
      </c>
      <c r="B89" s="31" t="s">
        <v>153</v>
      </c>
      <c r="C89" s="108">
        <f t="shared" si="3"/>
        <v>103800</v>
      </c>
      <c r="D89" s="26"/>
      <c r="E89" s="26"/>
      <c r="F89" s="26">
        <f t="shared" si="4"/>
        <v>103800</v>
      </c>
      <c r="G89" s="26">
        <f>F89*1.041</f>
        <v>108055.79999999999</v>
      </c>
      <c r="H89" s="169"/>
      <c r="I89" s="26"/>
      <c r="J89" s="26">
        <f t="shared" si="5"/>
        <v>108055.79999999999</v>
      </c>
    </row>
    <row r="90" spans="1:10" ht="15">
      <c r="A90" s="28">
        <v>2250</v>
      </c>
      <c r="B90" s="31" t="s">
        <v>154</v>
      </c>
      <c r="C90" s="108">
        <f t="shared" si="3"/>
        <v>23874</v>
      </c>
      <c r="D90" s="26"/>
      <c r="E90" s="26"/>
      <c r="F90" s="26">
        <f t="shared" si="4"/>
        <v>23874</v>
      </c>
      <c r="G90" s="26">
        <f>F90*1.041</f>
        <v>24852.834</v>
      </c>
      <c r="H90" s="169"/>
      <c r="I90" s="26"/>
      <c r="J90" s="26">
        <f t="shared" si="5"/>
        <v>24852.834</v>
      </c>
    </row>
    <row r="91" spans="1:10" ht="15">
      <c r="A91" s="28">
        <v>2270</v>
      </c>
      <c r="B91" s="31" t="s">
        <v>155</v>
      </c>
      <c r="C91" s="107">
        <f>C92+C93+C94+C95</f>
        <v>137719.764</v>
      </c>
      <c r="D91" s="107"/>
      <c r="E91" s="107"/>
      <c r="F91" s="107">
        <f>F92+F93+F94+F95</f>
        <v>137719.764</v>
      </c>
      <c r="G91" s="107">
        <f>G92+G93+G94+G95</f>
        <v>143366.274324</v>
      </c>
      <c r="H91" s="174"/>
      <c r="I91" s="107"/>
      <c r="J91" s="107">
        <f>J92+J93+J94+J95</f>
        <v>143366.274324</v>
      </c>
    </row>
    <row r="92" spans="1:10" ht="15">
      <c r="A92" s="28">
        <v>2272</v>
      </c>
      <c r="B92" s="31" t="s">
        <v>156</v>
      </c>
      <c r="C92" s="108">
        <f aca="true" t="shared" si="6" ref="C92:C97">N59*1.038</f>
        <v>2024.1000000000001</v>
      </c>
      <c r="D92" s="26"/>
      <c r="E92" s="26"/>
      <c r="F92" s="26">
        <f t="shared" si="4"/>
        <v>2024.1000000000001</v>
      </c>
      <c r="G92" s="26">
        <f aca="true" t="shared" si="7" ref="G92:G97">F92*1.041</f>
        <v>2107.0881</v>
      </c>
      <c r="H92" s="169"/>
      <c r="I92" s="26"/>
      <c r="J92" s="26">
        <f t="shared" si="5"/>
        <v>2107.0881</v>
      </c>
    </row>
    <row r="93" spans="1:10" ht="15">
      <c r="A93" s="28">
        <v>2273</v>
      </c>
      <c r="B93" s="31" t="s">
        <v>157</v>
      </c>
      <c r="C93" s="108">
        <f t="shared" si="6"/>
        <v>43575.24</v>
      </c>
      <c r="D93" s="26"/>
      <c r="E93" s="26"/>
      <c r="F93" s="26">
        <f t="shared" si="4"/>
        <v>43575.24</v>
      </c>
      <c r="G93" s="26">
        <f t="shared" si="7"/>
        <v>45361.824839999994</v>
      </c>
      <c r="H93" s="169"/>
      <c r="I93" s="26"/>
      <c r="J93" s="26">
        <f t="shared" si="5"/>
        <v>45361.824839999994</v>
      </c>
    </row>
    <row r="94" spans="1:10" ht="15">
      <c r="A94" s="28">
        <v>2274</v>
      </c>
      <c r="B94" s="31" t="s">
        <v>158</v>
      </c>
      <c r="C94" s="108">
        <f t="shared" si="6"/>
        <v>86930.424</v>
      </c>
      <c r="D94" s="26"/>
      <c r="E94" s="26"/>
      <c r="F94" s="26">
        <f t="shared" si="4"/>
        <v>86930.424</v>
      </c>
      <c r="G94" s="26">
        <f t="shared" si="7"/>
        <v>90494.571384</v>
      </c>
      <c r="H94" s="169"/>
      <c r="I94" s="26"/>
      <c r="J94" s="26">
        <f t="shared" si="5"/>
        <v>90494.571384</v>
      </c>
    </row>
    <row r="95" spans="1:10" ht="15">
      <c r="A95" s="28">
        <v>2275</v>
      </c>
      <c r="B95" s="31" t="s">
        <v>161</v>
      </c>
      <c r="C95" s="108">
        <f t="shared" si="6"/>
        <v>5190</v>
      </c>
      <c r="D95" s="26"/>
      <c r="E95" s="26"/>
      <c r="F95" s="26">
        <f t="shared" si="4"/>
        <v>5190</v>
      </c>
      <c r="G95" s="26">
        <f t="shared" si="7"/>
        <v>5402.79</v>
      </c>
      <c r="H95" s="169"/>
      <c r="I95" s="26"/>
      <c r="J95" s="26">
        <f t="shared" si="5"/>
        <v>5402.79</v>
      </c>
    </row>
    <row r="96" spans="1:10" ht="45">
      <c r="A96" s="28">
        <v>2282</v>
      </c>
      <c r="B96" s="31" t="s">
        <v>159</v>
      </c>
      <c r="C96" s="108">
        <f t="shared" si="6"/>
        <v>10380</v>
      </c>
      <c r="D96" s="26"/>
      <c r="E96" s="26"/>
      <c r="F96" s="26">
        <f t="shared" si="4"/>
        <v>10380</v>
      </c>
      <c r="G96" s="26">
        <f t="shared" si="7"/>
        <v>10805.58</v>
      </c>
      <c r="H96" s="169"/>
      <c r="I96" s="26"/>
      <c r="J96" s="26">
        <f t="shared" si="5"/>
        <v>10805.58</v>
      </c>
    </row>
    <row r="97" spans="1:10" ht="15">
      <c r="A97" s="28">
        <v>2800</v>
      </c>
      <c r="B97" s="31" t="s">
        <v>160</v>
      </c>
      <c r="C97" s="107">
        <f t="shared" si="6"/>
        <v>3114</v>
      </c>
      <c r="D97" s="26"/>
      <c r="E97" s="26"/>
      <c r="F97" s="26">
        <f t="shared" si="4"/>
        <v>3114</v>
      </c>
      <c r="G97" s="26">
        <f t="shared" si="7"/>
        <v>3241.674</v>
      </c>
      <c r="H97" s="169"/>
      <c r="I97" s="26"/>
      <c r="J97" s="26">
        <f t="shared" si="5"/>
        <v>3241.674</v>
      </c>
    </row>
    <row r="98" spans="1:10" ht="30">
      <c r="A98" s="28">
        <v>3110</v>
      </c>
      <c r="B98" s="31" t="s">
        <v>162</v>
      </c>
      <c r="C98" s="26"/>
      <c r="D98" s="26">
        <f>N65*1.038</f>
        <v>205524</v>
      </c>
      <c r="E98" s="26">
        <f>D98</f>
        <v>205524</v>
      </c>
      <c r="F98" s="26">
        <f>D98</f>
        <v>205524</v>
      </c>
      <c r="G98" s="26"/>
      <c r="H98" s="169">
        <f>F98*1.041</f>
        <v>213950.484</v>
      </c>
      <c r="I98" s="26">
        <f>H98</f>
        <v>213950.484</v>
      </c>
      <c r="J98" s="26">
        <f>H98</f>
        <v>213950.484</v>
      </c>
    </row>
    <row r="99" spans="1:10" ht="15">
      <c r="A99" s="7" t="s">
        <v>22</v>
      </c>
      <c r="B99" s="7" t="s">
        <v>26</v>
      </c>
      <c r="C99" s="105">
        <f>C85+C86+C87+C97</f>
        <v>4430951.082</v>
      </c>
      <c r="D99" s="105">
        <f>D98</f>
        <v>205524</v>
      </c>
      <c r="E99" s="105">
        <f>E98</f>
        <v>205524</v>
      </c>
      <c r="F99" s="105">
        <f>F85+F86+F87+F97+F98</f>
        <v>4636475.082</v>
      </c>
      <c r="G99" s="105">
        <f>G85+G86+G87+G97</f>
        <v>4612620.076362</v>
      </c>
      <c r="H99" s="170">
        <f>H98</f>
        <v>213950.484</v>
      </c>
      <c r="I99" s="105">
        <f>I98</f>
        <v>213950.484</v>
      </c>
      <c r="J99" s="105">
        <f>G99+H99</f>
        <v>4826570.560362</v>
      </c>
    </row>
    <row r="101" ht="9" customHeight="1">
      <c r="D101" s="106"/>
    </row>
    <row r="102" spans="1:10" ht="15">
      <c r="A102" s="124" t="s">
        <v>275</v>
      </c>
      <c r="B102" s="124"/>
      <c r="C102" s="124"/>
      <c r="D102" s="124"/>
      <c r="E102" s="124"/>
      <c r="F102" s="124"/>
      <c r="G102" s="124"/>
      <c r="H102" s="124"/>
      <c r="I102" s="124"/>
      <c r="J102" s="124"/>
    </row>
    <row r="103" ht="15">
      <c r="A103" s="4" t="s">
        <v>13</v>
      </c>
    </row>
    <row r="104" ht="9" customHeight="1"/>
    <row r="105" spans="1:10" ht="15">
      <c r="A105" s="150" t="s">
        <v>32</v>
      </c>
      <c r="B105" s="126" t="s">
        <v>15</v>
      </c>
      <c r="C105" s="126" t="s">
        <v>145</v>
      </c>
      <c r="D105" s="126"/>
      <c r="E105" s="126"/>
      <c r="F105" s="126"/>
      <c r="G105" s="126" t="s">
        <v>146</v>
      </c>
      <c r="H105" s="126"/>
      <c r="I105" s="126"/>
      <c r="J105" s="126"/>
    </row>
    <row r="106" spans="1:10" ht="39" customHeight="1">
      <c r="A106" s="150"/>
      <c r="B106" s="126"/>
      <c r="C106" s="7" t="s">
        <v>19</v>
      </c>
      <c r="D106" s="7" t="s">
        <v>20</v>
      </c>
      <c r="E106" s="9" t="s">
        <v>21</v>
      </c>
      <c r="F106" s="7" t="s">
        <v>91</v>
      </c>
      <c r="G106" s="7" t="s">
        <v>19</v>
      </c>
      <c r="H106" s="168" t="s">
        <v>20</v>
      </c>
      <c r="I106" s="9" t="s">
        <v>21</v>
      </c>
      <c r="J106" s="7" t="s">
        <v>89</v>
      </c>
    </row>
    <row r="107" spans="1:10" ht="15">
      <c r="A107" s="7">
        <v>1</v>
      </c>
      <c r="B107" s="7">
        <v>2</v>
      </c>
      <c r="C107" s="7">
        <v>3</v>
      </c>
      <c r="D107" s="7">
        <v>4</v>
      </c>
      <c r="E107" s="7">
        <v>5</v>
      </c>
      <c r="F107" s="7">
        <v>6</v>
      </c>
      <c r="G107" s="7">
        <v>7</v>
      </c>
      <c r="H107" s="168">
        <v>8</v>
      </c>
      <c r="I107" s="7">
        <v>9</v>
      </c>
      <c r="J107" s="7">
        <v>10</v>
      </c>
    </row>
    <row r="108" spans="1:10" ht="15">
      <c r="A108" s="7" t="s">
        <v>22</v>
      </c>
      <c r="B108" s="7" t="s">
        <v>22</v>
      </c>
      <c r="C108" s="7" t="s">
        <v>22</v>
      </c>
      <c r="D108" s="7" t="s">
        <v>22</v>
      </c>
      <c r="E108" s="7" t="s">
        <v>22</v>
      </c>
      <c r="F108" s="7" t="s">
        <v>22</v>
      </c>
      <c r="G108" s="7" t="s">
        <v>22</v>
      </c>
      <c r="H108" s="168" t="s">
        <v>22</v>
      </c>
      <c r="I108" s="7" t="s">
        <v>22</v>
      </c>
      <c r="J108" s="7" t="s">
        <v>22</v>
      </c>
    </row>
    <row r="109" spans="1:10" ht="15">
      <c r="A109" s="7" t="s">
        <v>22</v>
      </c>
      <c r="B109" s="7" t="s">
        <v>26</v>
      </c>
      <c r="C109" s="7" t="s">
        <v>22</v>
      </c>
      <c r="D109" s="7" t="s">
        <v>22</v>
      </c>
      <c r="E109" s="7" t="s">
        <v>22</v>
      </c>
      <c r="F109" s="7" t="s">
        <v>22</v>
      </c>
      <c r="G109" s="7" t="s">
        <v>22</v>
      </c>
      <c r="H109" s="168" t="s">
        <v>22</v>
      </c>
      <c r="I109" s="7" t="s">
        <v>22</v>
      </c>
      <c r="J109" s="7" t="s">
        <v>22</v>
      </c>
    </row>
    <row r="111" spans="1:14" ht="15">
      <c r="A111" s="125" t="s">
        <v>35</v>
      </c>
      <c r="B111" s="125"/>
      <c r="C111" s="125"/>
      <c r="D111" s="125"/>
      <c r="E111" s="125"/>
      <c r="F111" s="125"/>
      <c r="G111" s="125"/>
      <c r="H111" s="125"/>
      <c r="I111" s="125"/>
      <c r="J111" s="125"/>
      <c r="K111" s="125"/>
      <c r="L111" s="125"/>
      <c r="M111" s="125"/>
      <c r="N111" s="125"/>
    </row>
    <row r="112" spans="1:14" ht="15">
      <c r="A112" s="125" t="s">
        <v>164</v>
      </c>
      <c r="B112" s="125"/>
      <c r="C112" s="125"/>
      <c r="D112" s="125"/>
      <c r="E112" s="125"/>
      <c r="F112" s="125"/>
      <c r="G112" s="125"/>
      <c r="H112" s="125"/>
      <c r="I112" s="125"/>
      <c r="J112" s="125"/>
      <c r="K112" s="125"/>
      <c r="L112" s="125"/>
      <c r="M112" s="125"/>
      <c r="N112" s="125"/>
    </row>
    <row r="113" ht="15">
      <c r="A113" s="4" t="s">
        <v>13</v>
      </c>
    </row>
    <row r="115" spans="1:14" ht="30.75" customHeight="1">
      <c r="A115" s="126" t="s">
        <v>37</v>
      </c>
      <c r="B115" s="126" t="s">
        <v>39</v>
      </c>
      <c r="C115" s="126" t="s">
        <v>141</v>
      </c>
      <c r="D115" s="126"/>
      <c r="E115" s="126"/>
      <c r="F115" s="126"/>
      <c r="G115" s="126" t="s">
        <v>142</v>
      </c>
      <c r="H115" s="126"/>
      <c r="I115" s="126"/>
      <c r="J115" s="126"/>
      <c r="K115" s="126" t="s">
        <v>143</v>
      </c>
      <c r="L115" s="126"/>
      <c r="M115" s="126"/>
      <c r="N115" s="126"/>
    </row>
    <row r="116" spans="1:14" ht="66.75" customHeight="1">
      <c r="A116" s="126"/>
      <c r="B116" s="126"/>
      <c r="C116" s="7" t="s">
        <v>19</v>
      </c>
      <c r="D116" s="7" t="s">
        <v>20</v>
      </c>
      <c r="E116" s="7" t="s">
        <v>21</v>
      </c>
      <c r="F116" s="7" t="s">
        <v>91</v>
      </c>
      <c r="G116" s="7" t="s">
        <v>19</v>
      </c>
      <c r="H116" s="168" t="s">
        <v>20</v>
      </c>
      <c r="I116" s="7" t="s">
        <v>21</v>
      </c>
      <c r="J116" s="7" t="s">
        <v>89</v>
      </c>
      <c r="K116" s="168" t="s">
        <v>19</v>
      </c>
      <c r="L116" s="7" t="s">
        <v>20</v>
      </c>
      <c r="M116" s="7" t="s">
        <v>21</v>
      </c>
      <c r="N116" s="7" t="s">
        <v>90</v>
      </c>
    </row>
    <row r="117" spans="1:14" ht="15">
      <c r="A117" s="7">
        <v>1</v>
      </c>
      <c r="B117" s="21">
        <v>2</v>
      </c>
      <c r="C117" s="21">
        <v>3</v>
      </c>
      <c r="D117" s="7">
        <v>4</v>
      </c>
      <c r="E117" s="7">
        <v>5</v>
      </c>
      <c r="F117" s="7">
        <v>6</v>
      </c>
      <c r="G117" s="7">
        <v>7</v>
      </c>
      <c r="H117" s="168">
        <v>8</v>
      </c>
      <c r="I117" s="7">
        <v>9</v>
      </c>
      <c r="J117" s="7">
        <v>10</v>
      </c>
      <c r="K117" s="168">
        <v>11</v>
      </c>
      <c r="L117" s="7">
        <v>12</v>
      </c>
      <c r="M117" s="7">
        <v>13</v>
      </c>
      <c r="N117" s="7">
        <v>14</v>
      </c>
    </row>
    <row r="118" spans="1:14" ht="45">
      <c r="A118" s="41">
        <v>1</v>
      </c>
      <c r="B118" s="44" t="s">
        <v>168</v>
      </c>
      <c r="C118" s="48">
        <v>3292865</v>
      </c>
      <c r="D118" s="49">
        <v>0</v>
      </c>
      <c r="E118" s="7"/>
      <c r="F118" s="25">
        <f aca="true" t="shared" si="8" ref="F118:F123">C118+D118</f>
        <v>3292865</v>
      </c>
      <c r="G118" s="26">
        <v>3932414</v>
      </c>
      <c r="H118" s="168"/>
      <c r="I118" s="26"/>
      <c r="J118" s="26">
        <f>G118+H118</f>
        <v>3932414</v>
      </c>
      <c r="K118" s="175">
        <v>4133959</v>
      </c>
      <c r="L118" s="7"/>
      <c r="M118" s="7"/>
      <c r="N118" s="25">
        <f>K118</f>
        <v>4133959</v>
      </c>
    </row>
    <row r="119" spans="1:14" ht="15">
      <c r="A119" s="41">
        <v>2</v>
      </c>
      <c r="B119" s="44" t="s">
        <v>169</v>
      </c>
      <c r="C119" s="48">
        <v>116003.33</v>
      </c>
      <c r="D119" s="49">
        <v>0</v>
      </c>
      <c r="E119" s="7"/>
      <c r="F119" s="25">
        <f t="shared" si="8"/>
        <v>116003.33</v>
      </c>
      <c r="G119" s="26">
        <v>91541</v>
      </c>
      <c r="H119" s="168"/>
      <c r="I119" s="26"/>
      <c r="J119" s="26">
        <f>G119+H119</f>
        <v>91541</v>
      </c>
      <c r="K119" s="175">
        <v>132678</v>
      </c>
      <c r="L119" s="7"/>
      <c r="M119" s="7"/>
      <c r="N119" s="25">
        <f>K119</f>
        <v>132678</v>
      </c>
    </row>
    <row r="120" spans="1:14" ht="15">
      <c r="A120" s="41">
        <v>3</v>
      </c>
      <c r="B120" s="44" t="s">
        <v>170</v>
      </c>
      <c r="C120" s="48">
        <v>1762</v>
      </c>
      <c r="D120" s="50">
        <v>0</v>
      </c>
      <c r="E120" s="7"/>
      <c r="F120" s="25">
        <f t="shared" si="8"/>
        <v>1762</v>
      </c>
      <c r="G120" s="7"/>
      <c r="H120" s="168"/>
      <c r="I120" s="26"/>
      <c r="J120" s="26"/>
      <c r="K120" s="175">
        <v>2102</v>
      </c>
      <c r="L120" s="7"/>
      <c r="M120" s="7"/>
      <c r="N120" s="25">
        <f>K120</f>
        <v>2102</v>
      </c>
    </row>
    <row r="121" spans="1:14" ht="15">
      <c r="A121" s="41">
        <v>4</v>
      </c>
      <c r="B121" s="43" t="s">
        <v>171</v>
      </c>
      <c r="C121" s="51"/>
      <c r="D121" s="48">
        <v>60150</v>
      </c>
      <c r="E121" s="49">
        <f>D121</f>
        <v>60150</v>
      </c>
      <c r="F121" s="25">
        <f t="shared" si="8"/>
        <v>60150</v>
      </c>
      <c r="G121" s="7"/>
      <c r="H121" s="169">
        <v>50000</v>
      </c>
      <c r="I121" s="26">
        <f>H121</f>
        <v>50000</v>
      </c>
      <c r="J121" s="26">
        <f>G121+H121</f>
        <v>50000</v>
      </c>
      <c r="K121" s="168"/>
      <c r="L121" s="26">
        <v>198000</v>
      </c>
      <c r="M121" s="26">
        <f>L121</f>
        <v>198000</v>
      </c>
      <c r="N121" s="26">
        <f>L121</f>
        <v>198000</v>
      </c>
    </row>
    <row r="122" spans="1:14" ht="30">
      <c r="A122" s="41">
        <v>5</v>
      </c>
      <c r="B122" s="43" t="s">
        <v>172</v>
      </c>
      <c r="C122" s="52"/>
      <c r="D122" s="117">
        <v>180271.51</v>
      </c>
      <c r="E122" s="49">
        <f>D122</f>
        <v>180271.51</v>
      </c>
      <c r="F122" s="25">
        <f t="shared" si="8"/>
        <v>180271.51</v>
      </c>
      <c r="G122" s="7"/>
      <c r="H122" s="168"/>
      <c r="I122" s="26"/>
      <c r="J122" s="26">
        <f>G122+H122</f>
        <v>0</v>
      </c>
      <c r="K122" s="168"/>
      <c r="L122" s="7"/>
      <c r="M122" s="7"/>
      <c r="N122" s="7"/>
    </row>
    <row r="123" spans="1:14" ht="15">
      <c r="A123" s="114" t="s">
        <v>22</v>
      </c>
      <c r="B123" s="32" t="s">
        <v>26</v>
      </c>
      <c r="C123" s="115">
        <f>C118+C119+C120</f>
        <v>3410630.33</v>
      </c>
      <c r="D123" s="115">
        <f>D121+D122</f>
        <v>240421.51</v>
      </c>
      <c r="E123" s="115">
        <f>E121+E122</f>
        <v>240421.51</v>
      </c>
      <c r="F123" s="33">
        <f t="shared" si="8"/>
        <v>3651051.84</v>
      </c>
      <c r="G123" s="105">
        <f>G118+G119</f>
        <v>4023955</v>
      </c>
      <c r="H123" s="170">
        <f>H121+H122</f>
        <v>50000</v>
      </c>
      <c r="I123" s="105">
        <f>I121</f>
        <v>50000</v>
      </c>
      <c r="J123" s="105">
        <f>G123+H123</f>
        <v>4073955</v>
      </c>
      <c r="K123" s="192">
        <f>K118+K119+K120</f>
        <v>4268739</v>
      </c>
      <c r="L123" s="105">
        <f>L121</f>
        <v>198000</v>
      </c>
      <c r="M123" s="105">
        <f>M121</f>
        <v>198000</v>
      </c>
      <c r="N123" s="33">
        <f>K123+L123</f>
        <v>4466739</v>
      </c>
    </row>
    <row r="125" ht="15">
      <c r="K125" s="193"/>
    </row>
    <row r="126" spans="1:10" ht="15">
      <c r="A126" s="124" t="s">
        <v>165</v>
      </c>
      <c r="B126" s="124"/>
      <c r="C126" s="124"/>
      <c r="D126" s="124"/>
      <c r="E126" s="124"/>
      <c r="F126" s="124"/>
      <c r="G126" s="124"/>
      <c r="H126" s="124"/>
      <c r="I126" s="124"/>
      <c r="J126" s="124"/>
    </row>
    <row r="127" ht="15">
      <c r="A127" s="4" t="s">
        <v>13</v>
      </c>
    </row>
    <row r="129" spans="1:10" ht="15">
      <c r="A129" s="126" t="s">
        <v>96</v>
      </c>
      <c r="B129" s="126" t="s">
        <v>39</v>
      </c>
      <c r="C129" s="126" t="s">
        <v>145</v>
      </c>
      <c r="D129" s="126"/>
      <c r="E129" s="126"/>
      <c r="F129" s="126"/>
      <c r="G129" s="126" t="s">
        <v>146</v>
      </c>
      <c r="H129" s="126"/>
      <c r="I129" s="126"/>
      <c r="J129" s="126"/>
    </row>
    <row r="130" spans="1:10" ht="63" customHeight="1">
      <c r="A130" s="126"/>
      <c r="B130" s="126"/>
      <c r="C130" s="7" t="s">
        <v>19</v>
      </c>
      <c r="D130" s="7" t="s">
        <v>20</v>
      </c>
      <c r="E130" s="7" t="s">
        <v>21</v>
      </c>
      <c r="F130" s="7" t="s">
        <v>91</v>
      </c>
      <c r="G130" s="7" t="s">
        <v>19</v>
      </c>
      <c r="H130" s="168" t="s">
        <v>20</v>
      </c>
      <c r="I130" s="7" t="s">
        <v>21</v>
      </c>
      <c r="J130" s="7" t="s">
        <v>89</v>
      </c>
    </row>
    <row r="131" spans="1:10" ht="15">
      <c r="A131" s="7">
        <v>1</v>
      </c>
      <c r="B131" s="7">
        <v>2</v>
      </c>
      <c r="C131" s="7">
        <v>3</v>
      </c>
      <c r="D131" s="7">
        <v>4</v>
      </c>
      <c r="E131" s="7">
        <v>5</v>
      </c>
      <c r="F131" s="7">
        <v>6</v>
      </c>
      <c r="G131" s="7">
        <v>7</v>
      </c>
      <c r="H131" s="168">
        <v>8</v>
      </c>
      <c r="I131" s="7">
        <v>9</v>
      </c>
      <c r="J131" s="7">
        <v>10</v>
      </c>
    </row>
    <row r="132" spans="1:13" ht="27.75">
      <c r="A132" s="7">
        <v>1</v>
      </c>
      <c r="B132" s="116" t="s">
        <v>298</v>
      </c>
      <c r="C132" s="26">
        <f>N118*1.038</f>
        <v>4291049.442</v>
      </c>
      <c r="D132" s="26"/>
      <c r="E132" s="26"/>
      <c r="F132" s="26">
        <f>C132</f>
        <v>4291049.442</v>
      </c>
      <c r="G132" s="26">
        <f>F132*1.041</f>
        <v>4466982.469121999</v>
      </c>
      <c r="H132" s="169"/>
      <c r="I132" s="26"/>
      <c r="J132" s="26">
        <f>G132</f>
        <v>4466982.469121999</v>
      </c>
      <c r="M132" s="1" t="s">
        <v>296</v>
      </c>
    </row>
    <row r="133" spans="1:10" ht="15">
      <c r="A133" s="7">
        <v>2</v>
      </c>
      <c r="B133" s="43" t="s">
        <v>169</v>
      </c>
      <c r="C133" s="26">
        <f>N119*1.038</f>
        <v>137719.764</v>
      </c>
      <c r="D133" s="26"/>
      <c r="E133" s="26"/>
      <c r="F133" s="26">
        <f>C133</f>
        <v>137719.764</v>
      </c>
      <c r="G133" s="26">
        <f>F133*1.041</f>
        <v>143366.274324</v>
      </c>
      <c r="H133" s="169"/>
      <c r="I133" s="26"/>
      <c r="J133" s="26">
        <f>G133</f>
        <v>143366.274324</v>
      </c>
    </row>
    <row r="134" spans="1:10" ht="15">
      <c r="A134" s="7">
        <v>3</v>
      </c>
      <c r="B134" s="43" t="s">
        <v>170</v>
      </c>
      <c r="C134" s="26">
        <f>N120*1.038</f>
        <v>2181.876</v>
      </c>
      <c r="D134" s="26"/>
      <c r="E134" s="26"/>
      <c r="F134" s="26">
        <f>C134</f>
        <v>2181.876</v>
      </c>
      <c r="G134" s="26">
        <f>F134*1.041</f>
        <v>2271.332916</v>
      </c>
      <c r="H134" s="169"/>
      <c r="I134" s="26"/>
      <c r="J134" s="26">
        <f>G134</f>
        <v>2271.332916</v>
      </c>
    </row>
    <row r="135" spans="1:10" ht="15">
      <c r="A135" s="7">
        <v>4</v>
      </c>
      <c r="B135" s="43" t="s">
        <v>171</v>
      </c>
      <c r="C135" s="26"/>
      <c r="D135" s="26">
        <f>N121*1.038</f>
        <v>205524</v>
      </c>
      <c r="E135" s="26">
        <f>D135</f>
        <v>205524</v>
      </c>
      <c r="F135" s="26">
        <f>D135</f>
        <v>205524</v>
      </c>
      <c r="G135" s="26"/>
      <c r="H135" s="169">
        <f>F135*1.041</f>
        <v>213950.484</v>
      </c>
      <c r="I135" s="26">
        <f>H135</f>
        <v>213950.484</v>
      </c>
      <c r="J135" s="26">
        <f>H135</f>
        <v>213950.484</v>
      </c>
    </row>
    <row r="136" spans="1:10" ht="15">
      <c r="A136" s="8" t="s">
        <v>22</v>
      </c>
      <c r="B136" s="7" t="s">
        <v>26</v>
      </c>
      <c r="C136" s="104">
        <f>C132+C133+C134</f>
        <v>4430951.082</v>
      </c>
      <c r="D136" s="104">
        <f>D135</f>
        <v>205524</v>
      </c>
      <c r="E136" s="104">
        <f>E135</f>
        <v>205524</v>
      </c>
      <c r="F136" s="104">
        <f>C136+D136</f>
        <v>4636475.082</v>
      </c>
      <c r="G136" s="105">
        <f>G132+G133+G134</f>
        <v>4612620.076361999</v>
      </c>
      <c r="H136" s="170">
        <f>H135</f>
        <v>213950.484</v>
      </c>
      <c r="I136" s="105">
        <f>I135</f>
        <v>213950.484</v>
      </c>
      <c r="J136" s="105">
        <f>G136+H136</f>
        <v>4826570.560361999</v>
      </c>
    </row>
    <row r="138" spans="1:13" ht="15">
      <c r="A138" s="125" t="s">
        <v>119</v>
      </c>
      <c r="B138" s="125"/>
      <c r="C138" s="125"/>
      <c r="D138" s="125"/>
      <c r="E138" s="125"/>
      <c r="F138" s="125"/>
      <c r="G138" s="125"/>
      <c r="H138" s="125"/>
      <c r="I138" s="125"/>
      <c r="J138" s="125"/>
      <c r="K138" s="125"/>
      <c r="L138" s="125"/>
      <c r="M138" s="125"/>
    </row>
    <row r="139" spans="1:13" ht="15">
      <c r="A139" s="125" t="s">
        <v>166</v>
      </c>
      <c r="B139" s="125"/>
      <c r="C139" s="125"/>
      <c r="D139" s="125"/>
      <c r="E139" s="125"/>
      <c r="F139" s="125"/>
      <c r="G139" s="125"/>
      <c r="H139" s="125"/>
      <c r="I139" s="125"/>
      <c r="J139" s="125"/>
      <c r="K139" s="125"/>
      <c r="L139" s="125"/>
      <c r="M139" s="125"/>
    </row>
    <row r="140" ht="15">
      <c r="A140" s="4" t="s">
        <v>13</v>
      </c>
    </row>
    <row r="142" spans="1:13" ht="15">
      <c r="A142" s="126" t="s">
        <v>37</v>
      </c>
      <c r="B142" s="126" t="s">
        <v>40</v>
      </c>
      <c r="C142" s="126" t="s">
        <v>41</v>
      </c>
      <c r="D142" s="126" t="s">
        <v>42</v>
      </c>
      <c r="E142" s="126" t="s">
        <v>141</v>
      </c>
      <c r="F142" s="126"/>
      <c r="G142" s="126"/>
      <c r="H142" s="126" t="s">
        <v>142</v>
      </c>
      <c r="I142" s="126"/>
      <c r="J142" s="126"/>
      <c r="K142" s="126" t="s">
        <v>143</v>
      </c>
      <c r="L142" s="126"/>
      <c r="M142" s="126"/>
    </row>
    <row r="143" spans="1:13" ht="30">
      <c r="A143" s="126"/>
      <c r="B143" s="126"/>
      <c r="C143" s="126"/>
      <c r="D143" s="126"/>
      <c r="E143" s="7" t="s">
        <v>19</v>
      </c>
      <c r="F143" s="7" t="s">
        <v>20</v>
      </c>
      <c r="G143" s="7" t="s">
        <v>97</v>
      </c>
      <c r="H143" s="168" t="s">
        <v>19</v>
      </c>
      <c r="I143" s="7" t="s">
        <v>20</v>
      </c>
      <c r="J143" s="7" t="s">
        <v>98</v>
      </c>
      <c r="K143" s="168" t="s">
        <v>19</v>
      </c>
      <c r="L143" s="7" t="s">
        <v>20</v>
      </c>
      <c r="M143" s="7" t="s">
        <v>90</v>
      </c>
    </row>
    <row r="144" spans="1:13" ht="15">
      <c r="A144" s="7">
        <v>1</v>
      </c>
      <c r="B144" s="7">
        <v>2</v>
      </c>
      <c r="C144" s="7">
        <v>3</v>
      </c>
      <c r="D144" s="7">
        <v>4</v>
      </c>
      <c r="E144" s="7">
        <v>5</v>
      </c>
      <c r="F144" s="7">
        <v>6</v>
      </c>
      <c r="G144" s="7">
        <v>7</v>
      </c>
      <c r="H144" s="168">
        <v>8</v>
      </c>
      <c r="I144" s="7">
        <v>9</v>
      </c>
      <c r="J144" s="7">
        <v>10</v>
      </c>
      <c r="K144" s="168">
        <v>11</v>
      </c>
      <c r="L144" s="7">
        <v>12</v>
      </c>
      <c r="M144" s="7">
        <v>13</v>
      </c>
    </row>
    <row r="145" spans="1:13" ht="30" customHeight="1">
      <c r="A145" s="7"/>
      <c r="B145" s="142" t="s">
        <v>202</v>
      </c>
      <c r="C145" s="143"/>
      <c r="D145" s="7"/>
      <c r="E145" s="7"/>
      <c r="F145" s="7"/>
      <c r="G145" s="7"/>
      <c r="H145" s="168"/>
      <c r="I145" s="7"/>
      <c r="J145" s="7"/>
      <c r="K145" s="168"/>
      <c r="L145" s="7"/>
      <c r="M145" s="7"/>
    </row>
    <row r="146" spans="1:13" ht="15">
      <c r="A146" s="7" t="s">
        <v>22</v>
      </c>
      <c r="B146" s="53" t="s">
        <v>43</v>
      </c>
      <c r="C146" s="21" t="s">
        <v>22</v>
      </c>
      <c r="D146" s="21" t="s">
        <v>22</v>
      </c>
      <c r="E146" s="21" t="s">
        <v>22</v>
      </c>
      <c r="F146" s="7" t="s">
        <v>22</v>
      </c>
      <c r="G146" s="7" t="s">
        <v>22</v>
      </c>
      <c r="H146" s="168" t="s">
        <v>22</v>
      </c>
      <c r="I146" s="7" t="s">
        <v>22</v>
      </c>
      <c r="J146" s="7" t="s">
        <v>22</v>
      </c>
      <c r="K146" s="168" t="s">
        <v>22</v>
      </c>
      <c r="L146" s="7" t="s">
        <v>22</v>
      </c>
      <c r="M146" s="7" t="s">
        <v>22</v>
      </c>
    </row>
    <row r="147" spans="1:13" ht="24.75">
      <c r="A147" s="41"/>
      <c r="B147" s="79" t="s">
        <v>173</v>
      </c>
      <c r="C147" s="74" t="s">
        <v>174</v>
      </c>
      <c r="D147" s="80" t="s">
        <v>175</v>
      </c>
      <c r="E147" s="46">
        <v>19.5</v>
      </c>
      <c r="F147" s="42"/>
      <c r="G147" s="7">
        <f>E147</f>
        <v>19.5</v>
      </c>
      <c r="H147" s="168">
        <v>16.5</v>
      </c>
      <c r="I147" s="7"/>
      <c r="J147" s="7">
        <f>H147</f>
        <v>16.5</v>
      </c>
      <c r="K147" s="168">
        <v>16.5</v>
      </c>
      <c r="L147" s="7"/>
      <c r="M147" s="7">
        <f>K147</f>
        <v>16.5</v>
      </c>
    </row>
    <row r="148" spans="1:13" ht="26.25">
      <c r="A148" s="41"/>
      <c r="B148" s="54" t="s">
        <v>250</v>
      </c>
      <c r="C148" s="46" t="s">
        <v>174</v>
      </c>
      <c r="D148" s="55" t="s">
        <v>175</v>
      </c>
      <c r="E148" s="78"/>
      <c r="F148" s="42"/>
      <c r="G148" s="7"/>
      <c r="H148" s="168">
        <v>7</v>
      </c>
      <c r="I148" s="7"/>
      <c r="J148" s="7">
        <f>H148</f>
        <v>7</v>
      </c>
      <c r="K148" s="168">
        <v>7</v>
      </c>
      <c r="L148" s="7"/>
      <c r="M148" s="7">
        <f>K148</f>
        <v>7</v>
      </c>
    </row>
    <row r="149" spans="1:13" ht="26.25">
      <c r="A149" s="41"/>
      <c r="B149" s="54" t="s">
        <v>251</v>
      </c>
      <c r="C149" s="46" t="s">
        <v>174</v>
      </c>
      <c r="D149" s="55" t="s">
        <v>175</v>
      </c>
      <c r="E149" s="78"/>
      <c r="F149" s="42"/>
      <c r="G149" s="7"/>
      <c r="H149" s="168">
        <v>12</v>
      </c>
      <c r="I149" s="7"/>
      <c r="J149" s="7">
        <f>H149</f>
        <v>12</v>
      </c>
      <c r="K149" s="168">
        <v>9</v>
      </c>
      <c r="L149" s="7"/>
      <c r="M149" s="7">
        <f>K149</f>
        <v>9</v>
      </c>
    </row>
    <row r="150" spans="1:13" ht="25.5">
      <c r="A150" s="41" t="s">
        <v>22</v>
      </c>
      <c r="B150" s="81" t="s">
        <v>176</v>
      </c>
      <c r="C150" s="76" t="s">
        <v>174</v>
      </c>
      <c r="D150" s="82" t="s">
        <v>175</v>
      </c>
      <c r="E150" s="46">
        <v>0.5</v>
      </c>
      <c r="F150" s="42" t="s">
        <v>22</v>
      </c>
      <c r="G150" s="7">
        <f>E150</f>
        <v>0.5</v>
      </c>
      <c r="H150" s="168">
        <v>0.5</v>
      </c>
      <c r="I150" s="7" t="s">
        <v>22</v>
      </c>
      <c r="J150" s="7">
        <f>H150</f>
        <v>0.5</v>
      </c>
      <c r="K150" s="168">
        <v>0.5</v>
      </c>
      <c r="L150" s="7" t="s">
        <v>22</v>
      </c>
      <c r="M150" s="7">
        <f>K150</f>
        <v>0.5</v>
      </c>
    </row>
    <row r="151" spans="1:13" ht="15">
      <c r="A151" s="7" t="s">
        <v>22</v>
      </c>
      <c r="B151" s="56" t="s">
        <v>44</v>
      </c>
      <c r="C151" s="57" t="s">
        <v>22</v>
      </c>
      <c r="D151" s="60" t="s">
        <v>22</v>
      </c>
      <c r="E151" s="57" t="s">
        <v>22</v>
      </c>
      <c r="F151" s="7" t="s">
        <v>22</v>
      </c>
      <c r="G151" s="7" t="s">
        <v>22</v>
      </c>
      <c r="H151" s="168" t="s">
        <v>22</v>
      </c>
      <c r="I151" s="7" t="s">
        <v>22</v>
      </c>
      <c r="J151" s="7" t="s">
        <v>22</v>
      </c>
      <c r="K151" s="168" t="s">
        <v>22</v>
      </c>
      <c r="L151" s="7" t="s">
        <v>22</v>
      </c>
      <c r="M151" s="7" t="s">
        <v>22</v>
      </c>
    </row>
    <row r="152" spans="1:13" ht="38.25">
      <c r="A152" s="41"/>
      <c r="B152" s="54" t="s">
        <v>177</v>
      </c>
      <c r="C152" s="46" t="s">
        <v>174</v>
      </c>
      <c r="D152" s="62" t="s">
        <v>178</v>
      </c>
      <c r="E152" s="28">
        <v>7</v>
      </c>
      <c r="F152" s="42"/>
      <c r="G152" s="7">
        <f>E152</f>
        <v>7</v>
      </c>
      <c r="H152" s="168">
        <v>7</v>
      </c>
      <c r="I152" s="7"/>
      <c r="J152" s="7">
        <f>H152</f>
        <v>7</v>
      </c>
      <c r="K152" s="168">
        <v>7</v>
      </c>
      <c r="L152" s="7"/>
      <c r="M152" s="7">
        <f>K152</f>
        <v>7</v>
      </c>
    </row>
    <row r="153" spans="1:13" ht="38.25">
      <c r="A153" s="41"/>
      <c r="B153" s="54" t="s">
        <v>179</v>
      </c>
      <c r="C153" s="46" t="s">
        <v>174</v>
      </c>
      <c r="D153" s="62" t="s">
        <v>180</v>
      </c>
      <c r="E153" s="28">
        <v>4</v>
      </c>
      <c r="F153" s="42"/>
      <c r="G153" s="7">
        <f aca="true" t="shared" si="9" ref="G153:G162">E153</f>
        <v>4</v>
      </c>
      <c r="H153" s="168">
        <v>5</v>
      </c>
      <c r="I153" s="7"/>
      <c r="J153" s="7">
        <f aca="true" t="shared" si="10" ref="J153:J165">H153</f>
        <v>5</v>
      </c>
      <c r="K153" s="168">
        <v>5</v>
      </c>
      <c r="L153" s="7"/>
      <c r="M153" s="7">
        <f aca="true" t="shared" si="11" ref="M153:M162">K153</f>
        <v>5</v>
      </c>
    </row>
    <row r="154" spans="1:13" ht="25.5">
      <c r="A154" s="41"/>
      <c r="B154" s="54" t="s">
        <v>181</v>
      </c>
      <c r="C154" s="46" t="s">
        <v>174</v>
      </c>
      <c r="D154" s="62" t="s">
        <v>182</v>
      </c>
      <c r="E154" s="28">
        <v>79</v>
      </c>
      <c r="F154" s="42"/>
      <c r="G154" s="7">
        <f t="shared" si="9"/>
        <v>79</v>
      </c>
      <c r="H154" s="168">
        <v>60</v>
      </c>
      <c r="I154" s="7"/>
      <c r="J154" s="7">
        <f t="shared" si="10"/>
        <v>60</v>
      </c>
      <c r="K154" s="168">
        <v>60</v>
      </c>
      <c r="L154" s="7"/>
      <c r="M154" s="7">
        <f t="shared" si="11"/>
        <v>60</v>
      </c>
    </row>
    <row r="155" spans="1:13" ht="38.25">
      <c r="A155" s="41"/>
      <c r="B155" s="54" t="s">
        <v>183</v>
      </c>
      <c r="C155" s="46" t="s">
        <v>174</v>
      </c>
      <c r="D155" s="62" t="s">
        <v>184</v>
      </c>
      <c r="E155" s="28">
        <v>249</v>
      </c>
      <c r="F155" s="42"/>
      <c r="G155" s="7">
        <f t="shared" si="9"/>
        <v>249</v>
      </c>
      <c r="H155" s="168"/>
      <c r="I155" s="7"/>
      <c r="J155" s="7">
        <f t="shared" si="10"/>
        <v>0</v>
      </c>
      <c r="K155" s="168"/>
      <c r="L155" s="7"/>
      <c r="M155" s="7"/>
    </row>
    <row r="156" spans="1:13" ht="48.75">
      <c r="A156" s="41"/>
      <c r="B156" s="59" t="s">
        <v>185</v>
      </c>
      <c r="C156" s="46" t="s">
        <v>186</v>
      </c>
      <c r="D156" s="62" t="s">
        <v>187</v>
      </c>
      <c r="E156" s="28">
        <v>774</v>
      </c>
      <c r="F156" s="42"/>
      <c r="G156" s="7">
        <f t="shared" si="9"/>
        <v>774</v>
      </c>
      <c r="H156" s="168">
        <v>700</v>
      </c>
      <c r="I156" s="7"/>
      <c r="J156" s="7">
        <f t="shared" si="10"/>
        <v>700</v>
      </c>
      <c r="K156" s="168">
        <v>550</v>
      </c>
      <c r="L156" s="7"/>
      <c r="M156" s="7">
        <f t="shared" si="11"/>
        <v>550</v>
      </c>
    </row>
    <row r="157" spans="1:13" ht="15">
      <c r="A157" s="41"/>
      <c r="B157" s="59" t="s">
        <v>188</v>
      </c>
      <c r="C157" s="46" t="s">
        <v>174</v>
      </c>
      <c r="D157" s="62" t="s">
        <v>189</v>
      </c>
      <c r="E157" s="28">
        <v>270</v>
      </c>
      <c r="F157" s="42"/>
      <c r="G157" s="7">
        <f t="shared" si="9"/>
        <v>270</v>
      </c>
      <c r="H157" s="168"/>
      <c r="I157" s="7"/>
      <c r="J157" s="7">
        <f t="shared" si="10"/>
        <v>0</v>
      </c>
      <c r="K157" s="168"/>
      <c r="L157" s="7"/>
      <c r="M157" s="7">
        <f t="shared" si="11"/>
        <v>0</v>
      </c>
    </row>
    <row r="158" spans="1:13" ht="15">
      <c r="A158" s="41"/>
      <c r="B158" s="59" t="s">
        <v>190</v>
      </c>
      <c r="C158" s="46" t="s">
        <v>174</v>
      </c>
      <c r="D158" s="62" t="s">
        <v>189</v>
      </c>
      <c r="E158" s="28">
        <v>220</v>
      </c>
      <c r="F158" s="42"/>
      <c r="G158" s="7">
        <f t="shared" si="9"/>
        <v>220</v>
      </c>
      <c r="H158" s="168">
        <v>200</v>
      </c>
      <c r="I158" s="7"/>
      <c r="J158" s="7">
        <f t="shared" si="10"/>
        <v>200</v>
      </c>
      <c r="K158" s="168">
        <v>200</v>
      </c>
      <c r="L158" s="7"/>
      <c r="M158" s="7">
        <f t="shared" si="11"/>
        <v>200</v>
      </c>
    </row>
    <row r="159" spans="1:13" ht="26.25">
      <c r="A159" s="41"/>
      <c r="B159" s="59" t="s">
        <v>191</v>
      </c>
      <c r="C159" s="46" t="s">
        <v>174</v>
      </c>
      <c r="D159" s="62" t="s">
        <v>189</v>
      </c>
      <c r="E159" s="28">
        <v>8</v>
      </c>
      <c r="F159" s="42"/>
      <c r="G159" s="7">
        <f t="shared" si="9"/>
        <v>8</v>
      </c>
      <c r="H159" s="168">
        <v>7</v>
      </c>
      <c r="I159" s="7"/>
      <c r="J159" s="7">
        <f t="shared" si="10"/>
        <v>7</v>
      </c>
      <c r="K159" s="168">
        <v>13</v>
      </c>
      <c r="L159" s="7"/>
      <c r="M159" s="7">
        <f t="shared" si="11"/>
        <v>13</v>
      </c>
    </row>
    <row r="160" spans="1:13" ht="15">
      <c r="A160" s="41"/>
      <c r="B160" s="59" t="s">
        <v>192</v>
      </c>
      <c r="C160" s="46" t="s">
        <v>174</v>
      </c>
      <c r="D160" s="62" t="s">
        <v>189</v>
      </c>
      <c r="E160" s="28">
        <v>100</v>
      </c>
      <c r="F160" s="42"/>
      <c r="G160" s="7">
        <f t="shared" si="9"/>
        <v>100</v>
      </c>
      <c r="H160" s="168"/>
      <c r="I160" s="7"/>
      <c r="J160" s="7">
        <f t="shared" si="10"/>
        <v>0</v>
      </c>
      <c r="K160" s="168"/>
      <c r="L160" s="7"/>
      <c r="M160" s="7">
        <f t="shared" si="11"/>
        <v>0</v>
      </c>
    </row>
    <row r="161" spans="1:13" ht="24.75">
      <c r="A161" s="41"/>
      <c r="B161" s="59" t="s">
        <v>193</v>
      </c>
      <c r="C161" s="46" t="s">
        <v>174</v>
      </c>
      <c r="D161" s="62" t="s">
        <v>194</v>
      </c>
      <c r="E161" s="28">
        <v>13</v>
      </c>
      <c r="F161" s="42"/>
      <c r="G161" s="7">
        <f t="shared" si="9"/>
        <v>13</v>
      </c>
      <c r="H161" s="168">
        <v>10</v>
      </c>
      <c r="I161" s="7"/>
      <c r="J161" s="7">
        <f t="shared" si="10"/>
        <v>10</v>
      </c>
      <c r="K161" s="168">
        <v>12</v>
      </c>
      <c r="L161" s="7"/>
      <c r="M161" s="7">
        <f t="shared" si="11"/>
        <v>12</v>
      </c>
    </row>
    <row r="162" spans="1:13" ht="26.25">
      <c r="A162" s="41"/>
      <c r="B162" s="72" t="s">
        <v>195</v>
      </c>
      <c r="C162" s="74" t="s">
        <v>174</v>
      </c>
      <c r="D162" s="75" t="s">
        <v>189</v>
      </c>
      <c r="E162" s="28">
        <v>253</v>
      </c>
      <c r="F162" s="42"/>
      <c r="G162" s="7">
        <f t="shared" si="9"/>
        <v>253</v>
      </c>
      <c r="H162" s="168">
        <v>200</v>
      </c>
      <c r="I162" s="7"/>
      <c r="J162" s="7">
        <f t="shared" si="10"/>
        <v>200</v>
      </c>
      <c r="K162" s="168">
        <v>220</v>
      </c>
      <c r="L162" s="7"/>
      <c r="M162" s="7">
        <f t="shared" si="11"/>
        <v>220</v>
      </c>
    </row>
    <row r="163" spans="1:13" ht="26.25">
      <c r="A163" s="41"/>
      <c r="B163" s="72" t="s">
        <v>247</v>
      </c>
      <c r="C163" s="74" t="s">
        <v>174</v>
      </c>
      <c r="D163" s="74" t="s">
        <v>189</v>
      </c>
      <c r="E163" s="73"/>
      <c r="F163" s="42"/>
      <c r="G163" s="7"/>
      <c r="H163" s="168">
        <v>5</v>
      </c>
      <c r="I163" s="7"/>
      <c r="J163" s="7">
        <f t="shared" si="10"/>
        <v>5</v>
      </c>
      <c r="K163" s="168"/>
      <c r="L163" s="7"/>
      <c r="M163" s="7"/>
    </row>
    <row r="164" spans="1:13" ht="26.25">
      <c r="A164" s="41"/>
      <c r="B164" s="72" t="s">
        <v>248</v>
      </c>
      <c r="C164" s="74" t="s">
        <v>174</v>
      </c>
      <c r="D164" s="74" t="s">
        <v>189</v>
      </c>
      <c r="E164" s="73"/>
      <c r="F164" s="42"/>
      <c r="G164" s="7"/>
      <c r="H164" s="168">
        <v>100</v>
      </c>
      <c r="I164" s="7"/>
      <c r="J164" s="7">
        <f t="shared" si="10"/>
        <v>100</v>
      </c>
      <c r="K164" s="168">
        <v>90</v>
      </c>
      <c r="L164" s="7"/>
      <c r="M164" s="7">
        <v>90</v>
      </c>
    </row>
    <row r="165" spans="1:13" ht="26.25">
      <c r="A165" s="77"/>
      <c r="B165" s="59" t="s">
        <v>249</v>
      </c>
      <c r="C165" s="46" t="s">
        <v>174</v>
      </c>
      <c r="D165" s="46" t="s">
        <v>189</v>
      </c>
      <c r="E165" s="73"/>
      <c r="F165" s="42"/>
      <c r="G165" s="7"/>
      <c r="H165" s="168">
        <v>51</v>
      </c>
      <c r="I165" s="7"/>
      <c r="J165" s="7">
        <f t="shared" si="10"/>
        <v>51</v>
      </c>
      <c r="K165" s="168"/>
      <c r="L165" s="7"/>
      <c r="M165" s="7"/>
    </row>
    <row r="166" spans="1:13" ht="15">
      <c r="A166" s="22"/>
      <c r="B166" s="56" t="s">
        <v>45</v>
      </c>
      <c r="C166" s="57"/>
      <c r="D166" s="57"/>
      <c r="E166" s="22"/>
      <c r="F166" s="7"/>
      <c r="G166" s="7"/>
      <c r="H166" s="168"/>
      <c r="I166" s="7"/>
      <c r="J166" s="7"/>
      <c r="K166" s="168"/>
      <c r="L166" s="7"/>
      <c r="M166" s="7"/>
    </row>
    <row r="167" spans="1:13" ht="26.25">
      <c r="A167" s="41"/>
      <c r="B167" s="54" t="s">
        <v>196</v>
      </c>
      <c r="C167" s="46" t="s">
        <v>174</v>
      </c>
      <c r="D167" s="46" t="s">
        <v>182</v>
      </c>
      <c r="E167" s="45">
        <v>86</v>
      </c>
      <c r="F167" s="7"/>
      <c r="G167" s="7">
        <v>40.7</v>
      </c>
      <c r="H167" s="168">
        <v>44</v>
      </c>
      <c r="I167" s="7"/>
      <c r="J167" s="7">
        <f>H167</f>
        <v>44</v>
      </c>
      <c r="K167" s="168">
        <v>34</v>
      </c>
      <c r="L167" s="7"/>
      <c r="M167" s="7">
        <f>K167</f>
        <v>34</v>
      </c>
    </row>
    <row r="168" spans="1:13" ht="15">
      <c r="A168" s="41"/>
      <c r="B168" s="54" t="s">
        <v>197</v>
      </c>
      <c r="C168" s="46" t="s">
        <v>198</v>
      </c>
      <c r="D168" s="46" t="s">
        <v>199</v>
      </c>
      <c r="E168" s="63">
        <v>168864.87</v>
      </c>
      <c r="F168" s="7"/>
      <c r="G168" s="25">
        <f>E168</f>
        <v>168864.87</v>
      </c>
      <c r="H168" s="175" t="s">
        <v>299</v>
      </c>
      <c r="I168" s="7"/>
      <c r="J168" s="25" t="str">
        <f>H168</f>
        <v>238 328,12</v>
      </c>
      <c r="K168" s="175">
        <v>250542.97</v>
      </c>
      <c r="L168" s="7"/>
      <c r="M168" s="25">
        <f>K168</f>
        <v>250542.97</v>
      </c>
    </row>
    <row r="169" spans="1:13" ht="15">
      <c r="A169" s="7"/>
      <c r="B169" s="56" t="s">
        <v>46</v>
      </c>
      <c r="C169" s="57"/>
      <c r="D169" s="57"/>
      <c r="E169" s="7"/>
      <c r="F169" s="7"/>
      <c r="G169" s="7"/>
      <c r="H169" s="168"/>
      <c r="I169" s="7"/>
      <c r="J169" s="7"/>
      <c r="K169" s="168"/>
      <c r="L169" s="7"/>
      <c r="M169" s="7"/>
    </row>
    <row r="170" spans="1:13" ht="25.5">
      <c r="A170" s="41"/>
      <c r="B170" s="54" t="s">
        <v>200</v>
      </c>
      <c r="C170" s="46" t="s">
        <v>201</v>
      </c>
      <c r="D170" s="46" t="s">
        <v>199</v>
      </c>
      <c r="E170" s="42">
        <v>51.2</v>
      </c>
      <c r="F170" s="7"/>
      <c r="G170" s="7">
        <f>E170</f>
        <v>51.2</v>
      </c>
      <c r="H170" s="168">
        <v>10</v>
      </c>
      <c r="I170" s="7"/>
      <c r="J170" s="7">
        <f>H170</f>
        <v>10</v>
      </c>
      <c r="K170" s="168">
        <v>8</v>
      </c>
      <c r="L170" s="7"/>
      <c r="M170" s="7">
        <f>K170</f>
        <v>8</v>
      </c>
    </row>
    <row r="171" spans="1:13" ht="15">
      <c r="A171" s="7"/>
      <c r="B171" s="64" t="s">
        <v>169</v>
      </c>
      <c r="C171" s="22"/>
      <c r="D171" s="22"/>
      <c r="E171" s="7"/>
      <c r="F171" s="7"/>
      <c r="G171" s="7"/>
      <c r="H171" s="168"/>
      <c r="I171" s="7"/>
      <c r="J171" s="7"/>
      <c r="K171" s="168"/>
      <c r="L171" s="7"/>
      <c r="M171" s="7"/>
    </row>
    <row r="172" spans="1:13" ht="15">
      <c r="A172" s="7"/>
      <c r="B172" s="53" t="s">
        <v>43</v>
      </c>
      <c r="C172" s="57"/>
      <c r="D172" s="57"/>
      <c r="E172" s="21"/>
      <c r="F172" s="7"/>
      <c r="G172" s="7"/>
      <c r="H172" s="176"/>
      <c r="I172" s="7"/>
      <c r="J172" s="7"/>
      <c r="K172" s="168"/>
      <c r="L172" s="7"/>
      <c r="M172" s="7"/>
    </row>
    <row r="173" spans="1:13" ht="15.75">
      <c r="A173" s="41"/>
      <c r="B173" s="54" t="s">
        <v>203</v>
      </c>
      <c r="C173" s="46" t="s">
        <v>204</v>
      </c>
      <c r="D173" s="62" t="s">
        <v>205</v>
      </c>
      <c r="E173" s="66">
        <v>116003.33</v>
      </c>
      <c r="F173" s="42"/>
      <c r="G173" s="83">
        <f>E173</f>
        <v>116003.33</v>
      </c>
      <c r="H173" s="177">
        <v>91541</v>
      </c>
      <c r="I173" s="42"/>
      <c r="J173" s="26">
        <f>H173</f>
        <v>91541</v>
      </c>
      <c r="K173" s="175">
        <f>SUM(K174:K177)</f>
        <v>132678</v>
      </c>
      <c r="L173" s="7"/>
      <c r="M173" s="25">
        <f aca="true" t="shared" si="12" ref="M173:M179">K173</f>
        <v>132678</v>
      </c>
    </row>
    <row r="174" spans="1:14" ht="15.75">
      <c r="A174" s="41"/>
      <c r="B174" s="54" t="s">
        <v>206</v>
      </c>
      <c r="C174" s="46" t="s">
        <v>204</v>
      </c>
      <c r="D174" s="62" t="s">
        <v>205</v>
      </c>
      <c r="E174" s="66">
        <v>1279</v>
      </c>
      <c r="F174" s="42"/>
      <c r="G174" s="83">
        <f aca="true" t="shared" si="13" ref="G174:G179">E174</f>
        <v>1279</v>
      </c>
      <c r="H174" s="177">
        <v>1504</v>
      </c>
      <c r="I174" s="42"/>
      <c r="J174" s="26">
        <f aca="true" t="shared" si="14" ref="J174:J179">H174</f>
        <v>1504</v>
      </c>
      <c r="K174" s="175">
        <v>1950</v>
      </c>
      <c r="L174" s="7"/>
      <c r="M174" s="25">
        <f t="shared" si="12"/>
        <v>1950</v>
      </c>
      <c r="N174" s="34"/>
    </row>
    <row r="175" spans="1:13" ht="15.75">
      <c r="A175" s="41"/>
      <c r="B175" s="54" t="s">
        <v>207</v>
      </c>
      <c r="C175" s="46" t="s">
        <v>204</v>
      </c>
      <c r="D175" s="62" t="s">
        <v>205</v>
      </c>
      <c r="E175" s="66">
        <v>27515.36</v>
      </c>
      <c r="F175" s="42"/>
      <c r="G175" s="83">
        <f t="shared" si="13"/>
        <v>27515.36</v>
      </c>
      <c r="H175" s="177">
        <v>23332</v>
      </c>
      <c r="I175" s="42"/>
      <c r="J175" s="26">
        <f t="shared" si="14"/>
        <v>23332</v>
      </c>
      <c r="K175" s="175">
        <v>41980</v>
      </c>
      <c r="L175" s="7"/>
      <c r="M175" s="25">
        <f t="shared" si="12"/>
        <v>41980</v>
      </c>
    </row>
    <row r="176" spans="1:13" ht="15.75">
      <c r="A176" s="41"/>
      <c r="B176" s="54" t="s">
        <v>208</v>
      </c>
      <c r="C176" s="46" t="s">
        <v>204</v>
      </c>
      <c r="D176" s="62" t="s">
        <v>205</v>
      </c>
      <c r="E176" s="66">
        <v>87208.97</v>
      </c>
      <c r="F176" s="42"/>
      <c r="G176" s="83">
        <f t="shared" si="13"/>
        <v>87208.97</v>
      </c>
      <c r="H176" s="177">
        <v>66705</v>
      </c>
      <c r="I176" s="42"/>
      <c r="J176" s="26">
        <f t="shared" si="14"/>
        <v>66705</v>
      </c>
      <c r="K176" s="169">
        <v>83748</v>
      </c>
      <c r="L176" s="7"/>
      <c r="M176" s="25">
        <f t="shared" si="12"/>
        <v>83748</v>
      </c>
    </row>
    <row r="177" spans="1:13" ht="15.75">
      <c r="A177" s="41"/>
      <c r="B177" s="54" t="s">
        <v>252</v>
      </c>
      <c r="C177" s="46"/>
      <c r="D177" s="62"/>
      <c r="E177" s="66"/>
      <c r="F177" s="42"/>
      <c r="G177" s="83"/>
      <c r="H177" s="177"/>
      <c r="I177" s="42"/>
      <c r="J177" s="26"/>
      <c r="K177" s="169">
        <v>5000</v>
      </c>
      <c r="L177" s="7"/>
      <c r="M177" s="25">
        <f t="shared" si="12"/>
        <v>5000</v>
      </c>
    </row>
    <row r="178" spans="1:13" ht="15.75">
      <c r="A178" s="41"/>
      <c r="B178" s="54" t="s">
        <v>209</v>
      </c>
      <c r="C178" s="46" t="s">
        <v>210</v>
      </c>
      <c r="D178" s="62" t="s">
        <v>211</v>
      </c>
      <c r="E178" s="28">
        <v>341.6</v>
      </c>
      <c r="F178" s="42"/>
      <c r="G178" s="83">
        <f t="shared" si="13"/>
        <v>341.6</v>
      </c>
      <c r="H178" s="178">
        <v>341.6</v>
      </c>
      <c r="I178" s="42"/>
      <c r="J178" s="25">
        <f t="shared" si="14"/>
        <v>341.6</v>
      </c>
      <c r="K178" s="194">
        <f>J178</f>
        <v>341.6</v>
      </c>
      <c r="L178" s="7"/>
      <c r="M178" s="7">
        <f t="shared" si="12"/>
        <v>341.6</v>
      </c>
    </row>
    <row r="179" spans="1:13" ht="15.75">
      <c r="A179" s="41"/>
      <c r="B179" s="54" t="s">
        <v>212</v>
      </c>
      <c r="C179" s="46" t="s">
        <v>210</v>
      </c>
      <c r="D179" s="62" t="s">
        <v>211</v>
      </c>
      <c r="E179" s="28">
        <v>297.2</v>
      </c>
      <c r="F179" s="42"/>
      <c r="G179" s="83">
        <f t="shared" si="13"/>
        <v>297.2</v>
      </c>
      <c r="H179" s="178">
        <v>297.2</v>
      </c>
      <c r="I179" s="42"/>
      <c r="J179" s="25">
        <f t="shared" si="14"/>
        <v>297.2</v>
      </c>
      <c r="K179" s="194">
        <f>J179</f>
        <v>297.2</v>
      </c>
      <c r="L179" s="7"/>
      <c r="M179" s="7">
        <f t="shared" si="12"/>
        <v>297.2</v>
      </c>
    </row>
    <row r="180" spans="1:13" ht="15">
      <c r="A180" s="7"/>
      <c r="B180" s="56" t="s">
        <v>44</v>
      </c>
      <c r="C180" s="57"/>
      <c r="D180" s="57"/>
      <c r="E180" s="57"/>
      <c r="F180" s="7"/>
      <c r="G180" s="7"/>
      <c r="H180" s="179"/>
      <c r="I180" s="7"/>
      <c r="J180" s="7"/>
      <c r="K180" s="168"/>
      <c r="L180" s="7"/>
      <c r="M180" s="7"/>
    </row>
    <row r="181" spans="1:13" ht="15.75">
      <c r="A181" s="41"/>
      <c r="B181" s="54" t="s">
        <v>213</v>
      </c>
      <c r="C181" s="46" t="s">
        <v>214</v>
      </c>
      <c r="D181" s="67" t="s">
        <v>215</v>
      </c>
      <c r="E181" s="28">
        <v>60</v>
      </c>
      <c r="F181" s="42"/>
      <c r="G181" s="41">
        <f>E181</f>
        <v>60</v>
      </c>
      <c r="H181" s="180">
        <v>60</v>
      </c>
      <c r="I181" s="42"/>
      <c r="J181" s="7">
        <f>H181</f>
        <v>60</v>
      </c>
      <c r="K181" s="168">
        <v>60</v>
      </c>
      <c r="L181" s="7"/>
      <c r="M181" s="7">
        <f>K181</f>
        <v>60</v>
      </c>
    </row>
    <row r="182" spans="1:13" ht="15.75">
      <c r="A182" s="41"/>
      <c r="B182" s="54" t="s">
        <v>216</v>
      </c>
      <c r="C182" s="46" t="s">
        <v>217</v>
      </c>
      <c r="D182" s="67" t="s">
        <v>215</v>
      </c>
      <c r="E182" s="68">
        <v>9596</v>
      </c>
      <c r="F182" s="42"/>
      <c r="G182" s="41">
        <f>E182</f>
        <v>9596</v>
      </c>
      <c r="H182" s="177">
        <v>7300</v>
      </c>
      <c r="I182" s="42"/>
      <c r="J182" s="7">
        <f>H182</f>
        <v>7300</v>
      </c>
      <c r="K182" s="169">
        <v>8000</v>
      </c>
      <c r="L182" s="7"/>
      <c r="M182" s="7">
        <f>K182</f>
        <v>8000</v>
      </c>
    </row>
    <row r="183" spans="1:13" ht="15.75">
      <c r="A183" s="41" t="s">
        <v>22</v>
      </c>
      <c r="B183" s="54" t="s">
        <v>218</v>
      </c>
      <c r="C183" s="46" t="s">
        <v>214</v>
      </c>
      <c r="D183" s="67" t="s">
        <v>215</v>
      </c>
      <c r="E183" s="68">
        <v>6027</v>
      </c>
      <c r="F183" s="42" t="s">
        <v>22</v>
      </c>
      <c r="G183" s="41">
        <f>E183</f>
        <v>6027</v>
      </c>
      <c r="H183" s="177">
        <v>4900</v>
      </c>
      <c r="I183" s="42" t="s">
        <v>22</v>
      </c>
      <c r="J183" s="7">
        <f>H183</f>
        <v>4900</v>
      </c>
      <c r="K183" s="169">
        <v>5500</v>
      </c>
      <c r="L183" s="7" t="s">
        <v>22</v>
      </c>
      <c r="M183" s="7">
        <f>K183</f>
        <v>5500</v>
      </c>
    </row>
    <row r="184" spans="1:13" ht="15">
      <c r="A184" s="7" t="s">
        <v>22</v>
      </c>
      <c r="B184" s="53" t="s">
        <v>45</v>
      </c>
      <c r="C184" s="57" t="s">
        <v>22</v>
      </c>
      <c r="D184" s="57" t="s">
        <v>22</v>
      </c>
      <c r="E184" s="57" t="s">
        <v>22</v>
      </c>
      <c r="F184" s="7" t="s">
        <v>22</v>
      </c>
      <c r="G184" s="7" t="s">
        <v>22</v>
      </c>
      <c r="H184" s="179" t="s">
        <v>22</v>
      </c>
      <c r="I184" s="7" t="s">
        <v>22</v>
      </c>
      <c r="J184" s="7" t="s">
        <v>22</v>
      </c>
      <c r="K184" s="168" t="s">
        <v>22</v>
      </c>
      <c r="L184" s="7" t="s">
        <v>22</v>
      </c>
      <c r="M184" s="7" t="s">
        <v>22</v>
      </c>
    </row>
    <row r="185" spans="1:13" ht="29.25">
      <c r="A185" s="41" t="s">
        <v>22</v>
      </c>
      <c r="B185" s="59" t="s">
        <v>220</v>
      </c>
      <c r="C185" s="46" t="s">
        <v>221</v>
      </c>
      <c r="D185" s="67" t="s">
        <v>219</v>
      </c>
      <c r="E185" s="28">
        <v>0.176</v>
      </c>
      <c r="F185" s="42" t="s">
        <v>22</v>
      </c>
      <c r="G185" s="41">
        <f>E185</f>
        <v>0.176</v>
      </c>
      <c r="H185" s="180">
        <v>0.176</v>
      </c>
      <c r="I185" s="42" t="s">
        <v>22</v>
      </c>
      <c r="J185" s="7">
        <f>H185</f>
        <v>0.176</v>
      </c>
      <c r="K185" s="168">
        <v>0.176</v>
      </c>
      <c r="L185" s="7" t="s">
        <v>22</v>
      </c>
      <c r="M185" s="7">
        <f>K185</f>
        <v>0.176</v>
      </c>
    </row>
    <row r="186" spans="1:13" ht="29.25">
      <c r="A186" s="41" t="s">
        <v>22</v>
      </c>
      <c r="B186" s="59" t="s">
        <v>222</v>
      </c>
      <c r="C186" s="46" t="s">
        <v>223</v>
      </c>
      <c r="D186" s="67" t="s">
        <v>219</v>
      </c>
      <c r="E186" s="28">
        <v>28.1</v>
      </c>
      <c r="F186" s="42" t="s">
        <v>22</v>
      </c>
      <c r="G186" s="41">
        <f>E186</f>
        <v>28.1</v>
      </c>
      <c r="H186" s="180">
        <v>21.37</v>
      </c>
      <c r="I186" s="42" t="s">
        <v>22</v>
      </c>
      <c r="J186" s="7">
        <f>H186</f>
        <v>21.37</v>
      </c>
      <c r="K186" s="168">
        <v>23.42</v>
      </c>
      <c r="L186" s="7" t="s">
        <v>22</v>
      </c>
      <c r="M186" s="7">
        <f>K186</f>
        <v>23.42</v>
      </c>
    </row>
    <row r="187" spans="1:13" ht="29.25">
      <c r="A187" s="41"/>
      <c r="B187" s="59" t="s">
        <v>224</v>
      </c>
      <c r="C187" s="46" t="s">
        <v>225</v>
      </c>
      <c r="D187" s="67" t="s">
        <v>219</v>
      </c>
      <c r="E187" s="28">
        <v>20.28</v>
      </c>
      <c r="F187" s="42"/>
      <c r="G187" s="41">
        <f>E187</f>
        <v>20.28</v>
      </c>
      <c r="H187" s="180">
        <v>16.49</v>
      </c>
      <c r="I187" s="42"/>
      <c r="J187" s="7">
        <f>H187</f>
        <v>16.49</v>
      </c>
      <c r="K187" s="168">
        <v>18.51</v>
      </c>
      <c r="L187" s="7"/>
      <c r="M187" s="7">
        <f>K187</f>
        <v>18.51</v>
      </c>
    </row>
    <row r="188" spans="1:13" ht="15">
      <c r="A188" s="7"/>
      <c r="B188" s="56" t="s">
        <v>46</v>
      </c>
      <c r="C188" s="57"/>
      <c r="D188" s="57"/>
      <c r="E188" s="22"/>
      <c r="F188" s="7"/>
      <c r="G188" s="7"/>
      <c r="H188" s="181"/>
      <c r="I188" s="7"/>
      <c r="J188" s="7"/>
      <c r="K188" s="168"/>
      <c r="L188" s="7"/>
      <c r="M188" s="7"/>
    </row>
    <row r="189" spans="1:13" ht="15">
      <c r="A189" s="41"/>
      <c r="B189" s="54" t="s">
        <v>226</v>
      </c>
      <c r="C189" s="46" t="s">
        <v>201</v>
      </c>
      <c r="D189" s="46" t="s">
        <v>219</v>
      </c>
      <c r="E189" s="42">
        <v>100</v>
      </c>
      <c r="F189" s="7"/>
      <c r="G189" s="7">
        <f>E189</f>
        <v>100</v>
      </c>
      <c r="H189" s="168">
        <v>100</v>
      </c>
      <c r="I189" s="7"/>
      <c r="J189" s="7">
        <f>H189</f>
        <v>100</v>
      </c>
      <c r="K189" s="168">
        <v>100</v>
      </c>
      <c r="L189" s="7"/>
      <c r="M189" s="7">
        <f>K189</f>
        <v>100</v>
      </c>
    </row>
    <row r="190" spans="1:13" ht="15">
      <c r="A190" s="7"/>
      <c r="B190" s="70" t="s">
        <v>170</v>
      </c>
      <c r="C190" s="22"/>
      <c r="D190" s="22"/>
      <c r="E190" s="7"/>
      <c r="F190" s="7"/>
      <c r="G190" s="7"/>
      <c r="H190" s="168"/>
      <c r="I190" s="7"/>
      <c r="J190" s="7"/>
      <c r="K190" s="168"/>
      <c r="L190" s="7"/>
      <c r="M190" s="7"/>
    </row>
    <row r="191" spans="1:13" ht="15">
      <c r="A191" s="7"/>
      <c r="B191" s="53" t="s">
        <v>43</v>
      </c>
      <c r="C191" s="21"/>
      <c r="D191" s="21"/>
      <c r="E191" s="7"/>
      <c r="F191" s="7"/>
      <c r="G191" s="7"/>
      <c r="H191" s="168"/>
      <c r="I191" s="7"/>
      <c r="J191" s="7"/>
      <c r="K191" s="168"/>
      <c r="L191" s="7"/>
      <c r="M191" s="7"/>
    </row>
    <row r="192" spans="1:13" ht="15">
      <c r="A192" s="41"/>
      <c r="B192" s="59" t="s">
        <v>227</v>
      </c>
      <c r="C192" s="46" t="s">
        <v>204</v>
      </c>
      <c r="D192" s="46" t="s">
        <v>228</v>
      </c>
      <c r="E192" s="71">
        <v>1762</v>
      </c>
      <c r="F192" s="7"/>
      <c r="G192" s="26">
        <f>E192</f>
        <v>1762</v>
      </c>
      <c r="H192" s="168"/>
      <c r="I192" s="7"/>
      <c r="J192" s="7"/>
      <c r="K192" s="169">
        <v>2102</v>
      </c>
      <c r="L192" s="7"/>
      <c r="M192" s="26">
        <f>K192</f>
        <v>2102</v>
      </c>
    </row>
    <row r="193" spans="1:13" ht="15">
      <c r="A193" s="7"/>
      <c r="B193" s="56" t="s">
        <v>44</v>
      </c>
      <c r="C193" s="57"/>
      <c r="D193" s="57"/>
      <c r="E193" s="7"/>
      <c r="F193" s="7"/>
      <c r="G193" s="7"/>
      <c r="H193" s="168"/>
      <c r="I193" s="7"/>
      <c r="J193" s="7"/>
      <c r="K193" s="168"/>
      <c r="L193" s="7"/>
      <c r="M193" s="7"/>
    </row>
    <row r="194" spans="1:13" ht="15">
      <c r="A194" s="41"/>
      <c r="B194" s="59" t="s">
        <v>229</v>
      </c>
      <c r="C194" s="46" t="s">
        <v>204</v>
      </c>
      <c r="D194" s="46" t="s">
        <v>228</v>
      </c>
      <c r="E194" s="42">
        <v>1</v>
      </c>
      <c r="F194" s="7"/>
      <c r="G194" s="7">
        <f>E194</f>
        <v>1</v>
      </c>
      <c r="H194" s="168"/>
      <c r="I194" s="7"/>
      <c r="J194" s="7"/>
      <c r="K194" s="168">
        <v>1</v>
      </c>
      <c r="L194" s="7"/>
      <c r="M194" s="7">
        <f>K194</f>
        <v>1</v>
      </c>
    </row>
    <row r="195" spans="1:13" ht="15">
      <c r="A195" s="7"/>
      <c r="B195" s="56" t="s">
        <v>45</v>
      </c>
      <c r="C195" s="57"/>
      <c r="D195" s="57"/>
      <c r="E195" s="7"/>
      <c r="F195" s="7"/>
      <c r="G195" s="7"/>
      <c r="H195" s="168"/>
      <c r="I195" s="7"/>
      <c r="J195" s="7"/>
      <c r="K195" s="168"/>
      <c r="L195" s="7"/>
      <c r="M195" s="7"/>
    </row>
    <row r="196" spans="1:13" ht="26.25">
      <c r="A196" s="41"/>
      <c r="B196" s="59" t="s">
        <v>230</v>
      </c>
      <c r="C196" s="46" t="s">
        <v>204</v>
      </c>
      <c r="D196" s="46" t="s">
        <v>199</v>
      </c>
      <c r="E196" s="71">
        <v>1762</v>
      </c>
      <c r="F196" s="7"/>
      <c r="G196" s="26">
        <f>E196</f>
        <v>1762</v>
      </c>
      <c r="H196" s="168"/>
      <c r="I196" s="7"/>
      <c r="J196" s="7"/>
      <c r="K196" s="169">
        <v>2102</v>
      </c>
      <c r="L196" s="7"/>
      <c r="M196" s="26">
        <f>K196</f>
        <v>2102</v>
      </c>
    </row>
    <row r="197" spans="1:13" ht="15">
      <c r="A197" s="7"/>
      <c r="B197" s="56" t="s">
        <v>46</v>
      </c>
      <c r="C197" s="57"/>
      <c r="D197" s="57"/>
      <c r="E197" s="7"/>
      <c r="F197" s="7"/>
      <c r="G197" s="7"/>
      <c r="H197" s="168"/>
      <c r="I197" s="7"/>
      <c r="J197" s="7"/>
      <c r="K197" s="168"/>
      <c r="L197" s="7"/>
      <c r="M197" s="7"/>
    </row>
    <row r="198" spans="1:13" ht="26.25">
      <c r="A198" s="41"/>
      <c r="B198" s="59" t="s">
        <v>231</v>
      </c>
      <c r="C198" s="46" t="s">
        <v>204</v>
      </c>
      <c r="D198" s="46" t="s">
        <v>219</v>
      </c>
      <c r="E198" s="42">
        <v>100</v>
      </c>
      <c r="F198" s="7"/>
      <c r="G198" s="7">
        <f>E198</f>
        <v>100</v>
      </c>
      <c r="H198" s="168"/>
      <c r="I198" s="7"/>
      <c r="J198" s="7"/>
      <c r="K198" s="168">
        <v>100</v>
      </c>
      <c r="L198" s="7"/>
      <c r="M198" s="7">
        <f>K198</f>
        <v>100</v>
      </c>
    </row>
    <row r="199" spans="1:13" ht="15">
      <c r="A199" s="7"/>
      <c r="B199" s="70" t="s">
        <v>171</v>
      </c>
      <c r="C199" s="22"/>
      <c r="D199" s="22"/>
      <c r="E199" s="7"/>
      <c r="F199" s="7"/>
      <c r="G199" s="7"/>
      <c r="H199" s="168"/>
      <c r="I199" s="7"/>
      <c r="J199" s="7"/>
      <c r="K199" s="168"/>
      <c r="L199" s="7"/>
      <c r="M199" s="7"/>
    </row>
    <row r="200" spans="1:13" ht="15">
      <c r="A200" s="7"/>
      <c r="B200" s="53" t="s">
        <v>43</v>
      </c>
      <c r="C200" s="21"/>
      <c r="D200" s="21"/>
      <c r="E200" s="7"/>
      <c r="F200" s="7"/>
      <c r="G200" s="7"/>
      <c r="H200" s="168"/>
      <c r="I200" s="7"/>
      <c r="J200" s="7"/>
      <c r="K200" s="168"/>
      <c r="L200" s="7"/>
      <c r="M200" s="7"/>
    </row>
    <row r="201" spans="1:13" ht="26.25">
      <c r="A201" s="41"/>
      <c r="B201" s="59" t="s">
        <v>227</v>
      </c>
      <c r="C201" s="46" t="s">
        <v>204</v>
      </c>
      <c r="D201" s="46" t="s">
        <v>232</v>
      </c>
      <c r="E201" s="42"/>
      <c r="F201" s="26">
        <v>60150</v>
      </c>
      <c r="G201" s="26">
        <f>F201</f>
        <v>60150</v>
      </c>
      <c r="H201" s="169">
        <v>50000</v>
      </c>
      <c r="I201" s="7"/>
      <c r="J201" s="26">
        <f>H201</f>
        <v>50000</v>
      </c>
      <c r="K201" s="169"/>
      <c r="L201" s="26">
        <v>198000</v>
      </c>
      <c r="M201" s="26">
        <f>L201</f>
        <v>198000</v>
      </c>
    </row>
    <row r="202" spans="1:13" ht="15">
      <c r="A202" s="7"/>
      <c r="B202" s="56" t="s">
        <v>44</v>
      </c>
      <c r="C202" s="57"/>
      <c r="D202" s="57"/>
      <c r="E202" s="7"/>
      <c r="F202" s="7"/>
      <c r="G202" s="7"/>
      <c r="H202" s="168"/>
      <c r="I202" s="7"/>
      <c r="J202" s="7"/>
      <c r="K202" s="168"/>
      <c r="L202" s="7"/>
      <c r="M202" s="26"/>
    </row>
    <row r="203" spans="1:13" ht="26.25">
      <c r="A203" s="41"/>
      <c r="B203" s="59" t="s">
        <v>233</v>
      </c>
      <c r="C203" s="46" t="s">
        <v>186</v>
      </c>
      <c r="D203" s="46" t="s">
        <v>189</v>
      </c>
      <c r="E203" s="42"/>
      <c r="F203" s="7">
        <v>2</v>
      </c>
      <c r="G203" s="7">
        <f>F203</f>
        <v>2</v>
      </c>
      <c r="H203" s="168">
        <v>2</v>
      </c>
      <c r="I203" s="7"/>
      <c r="J203" s="7">
        <f>H203</f>
        <v>2</v>
      </c>
      <c r="K203" s="168"/>
      <c r="L203" s="7">
        <v>5</v>
      </c>
      <c r="M203" s="26">
        <f aca="true" t="shared" si="15" ref="M203:M209">L203</f>
        <v>5</v>
      </c>
    </row>
    <row r="204" spans="1:13" ht="15">
      <c r="A204" s="41"/>
      <c r="B204" s="59" t="s">
        <v>234</v>
      </c>
      <c r="C204" s="46" t="s">
        <v>186</v>
      </c>
      <c r="D204" s="46" t="s">
        <v>189</v>
      </c>
      <c r="E204" s="42"/>
      <c r="F204" s="7">
        <v>2</v>
      </c>
      <c r="G204" s="7">
        <f>F204</f>
        <v>2</v>
      </c>
      <c r="H204" s="168">
        <v>1</v>
      </c>
      <c r="I204" s="7"/>
      <c r="J204" s="7">
        <f>H204</f>
        <v>1</v>
      </c>
      <c r="K204" s="168"/>
      <c r="L204" s="7">
        <v>4</v>
      </c>
      <c r="M204" s="26">
        <f t="shared" si="15"/>
        <v>4</v>
      </c>
    </row>
    <row r="205" spans="1:13" ht="15">
      <c r="A205" s="7"/>
      <c r="B205" s="53" t="s">
        <v>45</v>
      </c>
      <c r="C205" s="57"/>
      <c r="D205" s="57"/>
      <c r="E205" s="7"/>
      <c r="F205" s="21"/>
      <c r="G205" s="7"/>
      <c r="H205" s="168"/>
      <c r="I205" s="7"/>
      <c r="J205" s="7"/>
      <c r="K205" s="168"/>
      <c r="L205" s="7"/>
      <c r="M205" s="26"/>
    </row>
    <row r="206" spans="1:13" ht="26.25">
      <c r="A206" s="41"/>
      <c r="B206" s="59" t="s">
        <v>235</v>
      </c>
      <c r="C206" s="46" t="s">
        <v>204</v>
      </c>
      <c r="D206" s="46" t="s">
        <v>199</v>
      </c>
      <c r="E206" s="47"/>
      <c r="F206" s="68">
        <v>17250</v>
      </c>
      <c r="G206" s="71">
        <f>F206</f>
        <v>17250</v>
      </c>
      <c r="H206" s="169">
        <v>18500</v>
      </c>
      <c r="I206" s="7"/>
      <c r="J206" s="26">
        <f>H206</f>
        <v>18500</v>
      </c>
      <c r="K206" s="168"/>
      <c r="L206" s="26">
        <v>27600</v>
      </c>
      <c r="M206" s="26">
        <f t="shared" si="15"/>
        <v>27600</v>
      </c>
    </row>
    <row r="207" spans="1:13" ht="15">
      <c r="A207" s="41"/>
      <c r="B207" s="59" t="s">
        <v>236</v>
      </c>
      <c r="C207" s="46" t="s">
        <v>204</v>
      </c>
      <c r="D207" s="46" t="s">
        <v>199</v>
      </c>
      <c r="E207" s="47"/>
      <c r="F207" s="68">
        <v>12825</v>
      </c>
      <c r="G207" s="71">
        <f>F207</f>
        <v>12825</v>
      </c>
      <c r="H207" s="169">
        <v>13000</v>
      </c>
      <c r="I207" s="7"/>
      <c r="J207" s="26">
        <f>H207</f>
        <v>13000</v>
      </c>
      <c r="K207" s="168"/>
      <c r="L207" s="26">
        <v>15000</v>
      </c>
      <c r="M207" s="26">
        <f t="shared" si="15"/>
        <v>15000</v>
      </c>
    </row>
    <row r="208" spans="1:13" ht="15">
      <c r="A208" s="7"/>
      <c r="B208" s="56" t="s">
        <v>46</v>
      </c>
      <c r="C208" s="57"/>
      <c r="D208" s="57"/>
      <c r="E208" s="7"/>
      <c r="F208" s="22"/>
      <c r="G208" s="7"/>
      <c r="H208" s="168"/>
      <c r="I208" s="7"/>
      <c r="J208" s="7"/>
      <c r="K208" s="168"/>
      <c r="L208" s="7"/>
      <c r="M208" s="26"/>
    </row>
    <row r="209" spans="1:13" ht="15">
      <c r="A209" s="41"/>
      <c r="B209" s="58" t="s">
        <v>237</v>
      </c>
      <c r="C209" s="28" t="s">
        <v>204</v>
      </c>
      <c r="D209" s="28" t="s">
        <v>219</v>
      </c>
      <c r="E209" s="42"/>
      <c r="F209" s="26">
        <v>60150</v>
      </c>
      <c r="G209" s="26">
        <f>F209</f>
        <v>60150</v>
      </c>
      <c r="H209" s="169">
        <v>50000</v>
      </c>
      <c r="I209" s="7"/>
      <c r="J209" s="26">
        <f>H209</f>
        <v>50000</v>
      </c>
      <c r="K209" s="168"/>
      <c r="L209" s="26">
        <f>L201</f>
        <v>198000</v>
      </c>
      <c r="M209" s="26">
        <f t="shared" si="15"/>
        <v>198000</v>
      </c>
    </row>
    <row r="210" spans="1:13" ht="26.25">
      <c r="A210" s="7"/>
      <c r="B210" s="65" t="s">
        <v>238</v>
      </c>
      <c r="C210" s="22"/>
      <c r="D210" s="22"/>
      <c r="E210" s="7"/>
      <c r="F210" s="7"/>
      <c r="G210" s="7"/>
      <c r="H210" s="168"/>
      <c r="I210" s="7"/>
      <c r="J210" s="7"/>
      <c r="K210" s="168"/>
      <c r="L210" s="7"/>
      <c r="M210" s="7"/>
    </row>
    <row r="211" spans="1:13" ht="15">
      <c r="A211" s="7"/>
      <c r="B211" s="53" t="s">
        <v>43</v>
      </c>
      <c r="C211" s="21"/>
      <c r="D211" s="21"/>
      <c r="E211" s="7"/>
      <c r="F211" s="7"/>
      <c r="G211" s="7"/>
      <c r="H211" s="168"/>
      <c r="I211" s="7"/>
      <c r="J211" s="7"/>
      <c r="K211" s="168"/>
      <c r="L211" s="7"/>
      <c r="M211" s="7"/>
    </row>
    <row r="212" spans="1:13" ht="15">
      <c r="A212" s="41"/>
      <c r="B212" s="59" t="s">
        <v>227</v>
      </c>
      <c r="C212" s="46" t="s">
        <v>204</v>
      </c>
      <c r="D212" s="46" t="s">
        <v>205</v>
      </c>
      <c r="E212" s="42"/>
      <c r="F212" s="26">
        <v>32964</v>
      </c>
      <c r="G212" s="26">
        <f>F212</f>
        <v>32964</v>
      </c>
      <c r="H212" s="168"/>
      <c r="I212" s="7"/>
      <c r="J212" s="7"/>
      <c r="K212" s="168"/>
      <c r="L212" s="7"/>
      <c r="M212" s="7"/>
    </row>
    <row r="213" spans="1:13" ht="15">
      <c r="A213" s="7"/>
      <c r="B213" s="56" t="s">
        <v>44</v>
      </c>
      <c r="C213" s="57"/>
      <c r="D213" s="57"/>
      <c r="E213" s="7"/>
      <c r="F213" s="7"/>
      <c r="G213" s="7"/>
      <c r="H213" s="168"/>
      <c r="I213" s="7"/>
      <c r="J213" s="7"/>
      <c r="K213" s="168"/>
      <c r="L213" s="7"/>
      <c r="M213" s="7"/>
    </row>
    <row r="214" spans="1:13" ht="26.25">
      <c r="A214" s="41"/>
      <c r="B214" s="59" t="s">
        <v>239</v>
      </c>
      <c r="C214" s="46" t="s">
        <v>240</v>
      </c>
      <c r="D214" s="46" t="s">
        <v>189</v>
      </c>
      <c r="E214" s="42"/>
      <c r="F214" s="7">
        <v>89.9</v>
      </c>
      <c r="G214" s="7">
        <f>F214</f>
        <v>89.9</v>
      </c>
      <c r="H214" s="168"/>
      <c r="I214" s="7"/>
      <c r="J214" s="7"/>
      <c r="K214" s="168"/>
      <c r="L214" s="7"/>
      <c r="M214" s="7"/>
    </row>
    <row r="215" spans="1:13" ht="15">
      <c r="A215" s="7"/>
      <c r="B215" s="56" t="s">
        <v>45</v>
      </c>
      <c r="C215" s="57"/>
      <c r="D215" s="57"/>
      <c r="E215" s="7"/>
      <c r="F215" s="7"/>
      <c r="G215" s="7"/>
      <c r="H215" s="168"/>
      <c r="I215" s="7"/>
      <c r="J215" s="7"/>
      <c r="K215" s="168"/>
      <c r="L215" s="7"/>
      <c r="M215" s="7"/>
    </row>
    <row r="216" spans="1:13" ht="42">
      <c r="A216" s="41"/>
      <c r="B216" s="59" t="s">
        <v>241</v>
      </c>
      <c r="C216" s="46" t="s">
        <v>204</v>
      </c>
      <c r="D216" s="46" t="s">
        <v>219</v>
      </c>
      <c r="E216" s="42"/>
      <c r="F216" s="7">
        <v>366.67</v>
      </c>
      <c r="G216" s="7">
        <f>F216</f>
        <v>366.67</v>
      </c>
      <c r="H216" s="168"/>
      <c r="I216" s="7"/>
      <c r="J216" s="7"/>
      <c r="K216" s="168"/>
      <c r="L216" s="7"/>
      <c r="M216" s="7"/>
    </row>
    <row r="217" spans="1:13" ht="15">
      <c r="A217" s="7"/>
      <c r="B217" s="56" t="s">
        <v>46</v>
      </c>
      <c r="C217" s="57"/>
      <c r="D217" s="57"/>
      <c r="E217" s="7"/>
      <c r="F217" s="7"/>
      <c r="G217" s="7"/>
      <c r="H217" s="168"/>
      <c r="I217" s="7"/>
      <c r="J217" s="7"/>
      <c r="K217" s="168"/>
      <c r="L217" s="7"/>
      <c r="M217" s="7"/>
    </row>
    <row r="218" spans="1:13" ht="15">
      <c r="A218" s="41"/>
      <c r="B218" s="59" t="s">
        <v>242</v>
      </c>
      <c r="C218" s="46" t="s">
        <v>204</v>
      </c>
      <c r="D218" s="46" t="s">
        <v>219</v>
      </c>
      <c r="E218" s="42"/>
      <c r="F218" s="7">
        <v>100</v>
      </c>
      <c r="G218" s="7">
        <f>F218</f>
        <v>100</v>
      </c>
      <c r="H218" s="168"/>
      <c r="I218" s="7"/>
      <c r="J218" s="7"/>
      <c r="K218" s="168"/>
      <c r="L218" s="7"/>
      <c r="M218" s="7"/>
    </row>
    <row r="219" spans="1:13" ht="26.25">
      <c r="A219" s="7"/>
      <c r="B219" s="65" t="s">
        <v>243</v>
      </c>
      <c r="C219" s="22"/>
      <c r="D219" s="22"/>
      <c r="E219" s="7"/>
      <c r="F219" s="7"/>
      <c r="G219" s="7"/>
      <c r="H219" s="168"/>
      <c r="I219" s="7"/>
      <c r="J219" s="7"/>
      <c r="K219" s="168"/>
      <c r="L219" s="7"/>
      <c r="M219" s="7"/>
    </row>
    <row r="220" spans="1:13" ht="15">
      <c r="A220" s="7"/>
      <c r="B220" s="53" t="s">
        <v>43</v>
      </c>
      <c r="C220" s="21"/>
      <c r="D220" s="21"/>
      <c r="E220" s="7"/>
      <c r="F220" s="7"/>
      <c r="G220" s="7"/>
      <c r="H220" s="168"/>
      <c r="I220" s="7"/>
      <c r="J220" s="7"/>
      <c r="K220" s="168"/>
      <c r="L220" s="7"/>
      <c r="M220" s="7"/>
    </row>
    <row r="221" spans="1:13" ht="15">
      <c r="A221" s="41"/>
      <c r="B221" s="59" t="s">
        <v>227</v>
      </c>
      <c r="C221" s="46" t="s">
        <v>204</v>
      </c>
      <c r="D221" s="46" t="s">
        <v>205</v>
      </c>
      <c r="E221" s="42"/>
      <c r="F221" s="25">
        <v>147307.51</v>
      </c>
      <c r="G221" s="25">
        <f>F221</f>
        <v>147307.51</v>
      </c>
      <c r="H221" s="168"/>
      <c r="I221" s="7"/>
      <c r="J221" s="7"/>
      <c r="K221" s="168"/>
      <c r="L221" s="7"/>
      <c r="M221" s="7"/>
    </row>
    <row r="222" spans="1:13" ht="15">
      <c r="A222" s="7"/>
      <c r="B222" s="56" t="s">
        <v>44</v>
      </c>
      <c r="C222" s="57"/>
      <c r="D222" s="57"/>
      <c r="E222" s="7"/>
      <c r="F222" s="7"/>
      <c r="G222" s="7"/>
      <c r="H222" s="168"/>
      <c r="I222" s="7"/>
      <c r="J222" s="7"/>
      <c r="K222" s="168"/>
      <c r="L222" s="7"/>
      <c r="M222" s="7"/>
    </row>
    <row r="223" spans="1:13" ht="26.25">
      <c r="A223" s="41"/>
      <c r="B223" s="59" t="s">
        <v>244</v>
      </c>
      <c r="C223" s="46" t="s">
        <v>240</v>
      </c>
      <c r="D223" s="46" t="s">
        <v>189</v>
      </c>
      <c r="E223" s="42"/>
      <c r="F223" s="7">
        <v>17.8</v>
      </c>
      <c r="G223" s="7">
        <f>F223</f>
        <v>17.8</v>
      </c>
      <c r="H223" s="168"/>
      <c r="I223" s="7"/>
      <c r="J223" s="7"/>
      <c r="K223" s="168"/>
      <c r="L223" s="7"/>
      <c r="M223" s="7"/>
    </row>
    <row r="224" spans="1:13" ht="15">
      <c r="A224" s="7"/>
      <c r="B224" s="56" t="s">
        <v>45</v>
      </c>
      <c r="C224" s="57"/>
      <c r="D224" s="57"/>
      <c r="E224" s="7"/>
      <c r="F224" s="7"/>
      <c r="G224" s="7"/>
      <c r="H224" s="168"/>
      <c r="I224" s="7"/>
      <c r="J224" s="7"/>
      <c r="K224" s="168"/>
      <c r="L224" s="7"/>
      <c r="M224" s="7"/>
    </row>
    <row r="225" spans="1:13" ht="29.25">
      <c r="A225" s="41"/>
      <c r="B225" s="59" t="s">
        <v>245</v>
      </c>
      <c r="C225" s="46" t="s">
        <v>204</v>
      </c>
      <c r="D225" s="46" t="s">
        <v>219</v>
      </c>
      <c r="E225" s="42"/>
      <c r="F225" s="25">
        <v>8275.5</v>
      </c>
      <c r="G225" s="25">
        <f>F225</f>
        <v>8275.5</v>
      </c>
      <c r="H225" s="168"/>
      <c r="I225" s="7"/>
      <c r="J225" s="7"/>
      <c r="K225" s="168"/>
      <c r="L225" s="7"/>
      <c r="M225" s="7"/>
    </row>
    <row r="226" spans="1:13" ht="15">
      <c r="A226" s="7"/>
      <c r="B226" s="56" t="s">
        <v>46</v>
      </c>
      <c r="C226" s="57"/>
      <c r="D226" s="57"/>
      <c r="E226" s="7"/>
      <c r="F226" s="7"/>
      <c r="G226" s="7"/>
      <c r="H226" s="168"/>
      <c r="I226" s="7"/>
      <c r="J226" s="7"/>
      <c r="K226" s="168"/>
      <c r="L226" s="7"/>
      <c r="M226" s="7"/>
    </row>
    <row r="227" spans="1:13" ht="15">
      <c r="A227" s="41"/>
      <c r="B227" s="59" t="s">
        <v>246</v>
      </c>
      <c r="C227" s="46" t="s">
        <v>204</v>
      </c>
      <c r="D227" s="46" t="s">
        <v>219</v>
      </c>
      <c r="E227" s="42"/>
      <c r="F227" s="7">
        <v>100</v>
      </c>
      <c r="G227" s="7">
        <f>F227</f>
        <v>100</v>
      </c>
      <c r="H227" s="168"/>
      <c r="I227" s="7"/>
      <c r="J227" s="7"/>
      <c r="K227" s="168"/>
      <c r="L227" s="7"/>
      <c r="M227" s="7"/>
    </row>
    <row r="229" spans="1:10" ht="15">
      <c r="A229" s="124" t="s">
        <v>167</v>
      </c>
      <c r="B229" s="124"/>
      <c r="C229" s="124"/>
      <c r="D229" s="124"/>
      <c r="E229" s="124"/>
      <c r="F229" s="124"/>
      <c r="G229" s="124"/>
      <c r="H229" s="124"/>
      <c r="I229" s="124"/>
      <c r="J229" s="124"/>
    </row>
    <row r="230" ht="15">
      <c r="A230" s="4" t="s">
        <v>13</v>
      </c>
    </row>
    <row r="232" spans="1:10" ht="15">
      <c r="A232" s="126" t="s">
        <v>37</v>
      </c>
      <c r="B232" s="126" t="s">
        <v>40</v>
      </c>
      <c r="C232" s="126" t="s">
        <v>41</v>
      </c>
      <c r="D232" s="126" t="s">
        <v>42</v>
      </c>
      <c r="E232" s="126" t="s">
        <v>145</v>
      </c>
      <c r="F232" s="126"/>
      <c r="G232" s="126"/>
      <c r="H232" s="126" t="s">
        <v>146</v>
      </c>
      <c r="I232" s="126"/>
      <c r="J232" s="126"/>
    </row>
    <row r="233" spans="1:10" ht="41.25" customHeight="1">
      <c r="A233" s="126"/>
      <c r="B233" s="126"/>
      <c r="C233" s="126"/>
      <c r="D233" s="126"/>
      <c r="E233" s="7" t="s">
        <v>19</v>
      </c>
      <c r="F233" s="7" t="s">
        <v>20</v>
      </c>
      <c r="G233" s="7" t="s">
        <v>97</v>
      </c>
      <c r="H233" s="168" t="s">
        <v>19</v>
      </c>
      <c r="I233" s="7" t="s">
        <v>20</v>
      </c>
      <c r="J233" s="7" t="s">
        <v>98</v>
      </c>
    </row>
    <row r="234" spans="1:10" ht="15">
      <c r="A234" s="7">
        <v>1</v>
      </c>
      <c r="B234" s="7">
        <v>2</v>
      </c>
      <c r="C234" s="7">
        <v>3</v>
      </c>
      <c r="D234" s="7">
        <v>4</v>
      </c>
      <c r="E234" s="7">
        <v>5</v>
      </c>
      <c r="F234" s="7">
        <v>6</v>
      </c>
      <c r="G234" s="7">
        <v>7</v>
      </c>
      <c r="H234" s="168">
        <v>8</v>
      </c>
      <c r="I234" s="7">
        <v>9</v>
      </c>
      <c r="J234" s="7">
        <v>10</v>
      </c>
    </row>
    <row r="235" spans="1:10" ht="26.25">
      <c r="A235" s="7"/>
      <c r="B235" s="65" t="s">
        <v>202</v>
      </c>
      <c r="C235" s="7"/>
      <c r="D235" s="7"/>
      <c r="E235" s="7"/>
      <c r="F235" s="7"/>
      <c r="G235" s="7"/>
      <c r="H235" s="168"/>
      <c r="I235" s="7"/>
      <c r="J235" s="7"/>
    </row>
    <row r="236" spans="1:10" ht="15">
      <c r="A236" s="7"/>
      <c r="B236" s="53" t="s">
        <v>43</v>
      </c>
      <c r="C236" s="21" t="s">
        <v>22</v>
      </c>
      <c r="D236" s="21" t="s">
        <v>22</v>
      </c>
      <c r="E236" s="7"/>
      <c r="F236" s="7"/>
      <c r="G236" s="7"/>
      <c r="H236" s="168"/>
      <c r="I236" s="7"/>
      <c r="J236" s="7"/>
    </row>
    <row r="237" spans="1:10" ht="21" customHeight="1">
      <c r="A237" s="7"/>
      <c r="B237" s="79" t="s">
        <v>173</v>
      </c>
      <c r="C237" s="74" t="s">
        <v>174</v>
      </c>
      <c r="D237" s="80" t="s">
        <v>175</v>
      </c>
      <c r="E237" s="7">
        <v>16.5</v>
      </c>
      <c r="F237" s="7"/>
      <c r="G237" s="7">
        <f>E237</f>
        <v>16.5</v>
      </c>
      <c r="H237" s="168">
        <v>17.5</v>
      </c>
      <c r="I237" s="7"/>
      <c r="J237" s="7">
        <f>H237</f>
        <v>17.5</v>
      </c>
    </row>
    <row r="238" spans="1:10" ht="26.25">
      <c r="A238" s="7"/>
      <c r="B238" s="54" t="s">
        <v>250</v>
      </c>
      <c r="C238" s="46" t="s">
        <v>174</v>
      </c>
      <c r="D238" s="55" t="s">
        <v>175</v>
      </c>
      <c r="E238" s="7">
        <v>7</v>
      </c>
      <c r="F238" s="7"/>
      <c r="G238" s="7">
        <f>E238</f>
        <v>7</v>
      </c>
      <c r="H238" s="168">
        <v>7</v>
      </c>
      <c r="I238" s="7"/>
      <c r="J238" s="7">
        <f>H238</f>
        <v>7</v>
      </c>
    </row>
    <row r="239" spans="1:10" ht="26.25">
      <c r="A239" s="7"/>
      <c r="B239" s="54" t="s">
        <v>251</v>
      </c>
      <c r="C239" s="46" t="s">
        <v>174</v>
      </c>
      <c r="D239" s="55" t="s">
        <v>175</v>
      </c>
      <c r="E239" s="7">
        <v>9</v>
      </c>
      <c r="F239" s="7"/>
      <c r="G239" s="7">
        <f>E239</f>
        <v>9</v>
      </c>
      <c r="H239" s="168">
        <v>10</v>
      </c>
      <c r="I239" s="7"/>
      <c r="J239" s="7">
        <f>H239</f>
        <v>10</v>
      </c>
    </row>
    <row r="240" spans="1:10" ht="25.5">
      <c r="A240" s="7"/>
      <c r="B240" s="81" t="s">
        <v>176</v>
      </c>
      <c r="C240" s="76" t="s">
        <v>174</v>
      </c>
      <c r="D240" s="82" t="s">
        <v>175</v>
      </c>
      <c r="E240" s="7">
        <v>0.5</v>
      </c>
      <c r="F240" s="7"/>
      <c r="G240" s="7">
        <f>E240</f>
        <v>0.5</v>
      </c>
      <c r="H240" s="168">
        <v>0.5</v>
      </c>
      <c r="I240" s="7"/>
      <c r="J240" s="7">
        <f>H240</f>
        <v>0.5</v>
      </c>
    </row>
    <row r="241" spans="1:10" ht="15">
      <c r="A241" s="7"/>
      <c r="B241" s="56" t="s">
        <v>44</v>
      </c>
      <c r="C241" s="57" t="s">
        <v>22</v>
      </c>
      <c r="D241" s="60" t="s">
        <v>22</v>
      </c>
      <c r="E241" s="7"/>
      <c r="F241" s="7"/>
      <c r="G241" s="7"/>
      <c r="H241" s="168"/>
      <c r="I241" s="7"/>
      <c r="J241" s="7"/>
    </row>
    <row r="242" spans="1:10" ht="38.25">
      <c r="A242" s="7"/>
      <c r="B242" s="54" t="s">
        <v>177</v>
      </c>
      <c r="C242" s="46" t="s">
        <v>174</v>
      </c>
      <c r="D242" s="62" t="s">
        <v>178</v>
      </c>
      <c r="E242" s="7">
        <v>7</v>
      </c>
      <c r="F242" s="7"/>
      <c r="G242" s="7">
        <f>E242</f>
        <v>7</v>
      </c>
      <c r="H242" s="168">
        <v>7</v>
      </c>
      <c r="I242" s="7"/>
      <c r="J242" s="7">
        <f>H242</f>
        <v>7</v>
      </c>
    </row>
    <row r="243" spans="1:10" ht="38.25">
      <c r="A243" s="7"/>
      <c r="B243" s="54" t="s">
        <v>179</v>
      </c>
      <c r="C243" s="46" t="s">
        <v>174</v>
      </c>
      <c r="D243" s="62" t="s">
        <v>180</v>
      </c>
      <c r="E243" s="7">
        <v>5</v>
      </c>
      <c r="F243" s="7"/>
      <c r="G243" s="7">
        <f aca="true" t="shared" si="16" ref="G243:G250">E243</f>
        <v>5</v>
      </c>
      <c r="H243" s="168">
        <v>5</v>
      </c>
      <c r="I243" s="7"/>
      <c r="J243" s="7">
        <f aca="true" t="shared" si="17" ref="J243:J250">H243</f>
        <v>5</v>
      </c>
    </row>
    <row r="244" spans="1:10" ht="25.5">
      <c r="A244" s="7"/>
      <c r="B244" s="54" t="s">
        <v>181</v>
      </c>
      <c r="C244" s="46" t="s">
        <v>174</v>
      </c>
      <c r="D244" s="62" t="s">
        <v>182</v>
      </c>
      <c r="E244" s="7">
        <v>65</v>
      </c>
      <c r="F244" s="7"/>
      <c r="G244" s="7">
        <f t="shared" si="16"/>
        <v>65</v>
      </c>
      <c r="H244" s="168">
        <v>65</v>
      </c>
      <c r="I244" s="7"/>
      <c r="J244" s="7">
        <f t="shared" si="17"/>
        <v>65</v>
      </c>
    </row>
    <row r="245" spans="1:10" ht="37.5" customHeight="1">
      <c r="A245" s="7"/>
      <c r="B245" s="59" t="s">
        <v>185</v>
      </c>
      <c r="C245" s="46" t="s">
        <v>186</v>
      </c>
      <c r="D245" s="62" t="s">
        <v>187</v>
      </c>
      <c r="E245" s="7">
        <v>500</v>
      </c>
      <c r="F245" s="7"/>
      <c r="G245" s="7">
        <f t="shared" si="16"/>
        <v>500</v>
      </c>
      <c r="H245" s="168">
        <v>470</v>
      </c>
      <c r="I245" s="7"/>
      <c r="J245" s="7">
        <f t="shared" si="17"/>
        <v>470</v>
      </c>
    </row>
    <row r="246" spans="1:10" ht="15">
      <c r="A246" s="7"/>
      <c r="B246" s="59" t="s">
        <v>188</v>
      </c>
      <c r="C246" s="46" t="s">
        <v>174</v>
      </c>
      <c r="D246" s="62" t="s">
        <v>189</v>
      </c>
      <c r="E246" s="7">
        <v>220</v>
      </c>
      <c r="F246" s="7"/>
      <c r="G246" s="7">
        <f t="shared" si="16"/>
        <v>220</v>
      </c>
      <c r="H246" s="168">
        <v>220</v>
      </c>
      <c r="I246" s="7"/>
      <c r="J246" s="7">
        <f t="shared" si="17"/>
        <v>220</v>
      </c>
    </row>
    <row r="247" spans="1:10" ht="15">
      <c r="A247" s="7"/>
      <c r="B247" s="59" t="s">
        <v>190</v>
      </c>
      <c r="C247" s="46" t="s">
        <v>174</v>
      </c>
      <c r="D247" s="62" t="s">
        <v>189</v>
      </c>
      <c r="E247" s="7"/>
      <c r="F247" s="7"/>
      <c r="G247" s="7">
        <f t="shared" si="16"/>
        <v>0</v>
      </c>
      <c r="H247" s="168"/>
      <c r="I247" s="7"/>
      <c r="J247" s="7">
        <f t="shared" si="17"/>
        <v>0</v>
      </c>
    </row>
    <row r="248" spans="1:10" ht="26.25">
      <c r="A248" s="7"/>
      <c r="B248" s="59" t="s">
        <v>191</v>
      </c>
      <c r="C248" s="46" t="s">
        <v>174</v>
      </c>
      <c r="D248" s="62" t="s">
        <v>189</v>
      </c>
      <c r="E248" s="7">
        <v>12</v>
      </c>
      <c r="F248" s="7"/>
      <c r="G248" s="7">
        <f t="shared" si="16"/>
        <v>12</v>
      </c>
      <c r="H248" s="168">
        <v>12</v>
      </c>
      <c r="I248" s="7"/>
      <c r="J248" s="7">
        <f t="shared" si="17"/>
        <v>12</v>
      </c>
    </row>
    <row r="249" spans="1:10" ht="24.75">
      <c r="A249" s="7"/>
      <c r="B249" s="59" t="s">
        <v>193</v>
      </c>
      <c r="C249" s="46" t="s">
        <v>174</v>
      </c>
      <c r="D249" s="62" t="s">
        <v>194</v>
      </c>
      <c r="E249" s="7">
        <v>8</v>
      </c>
      <c r="F249" s="7"/>
      <c r="G249" s="7">
        <f t="shared" si="16"/>
        <v>8</v>
      </c>
      <c r="H249" s="168">
        <v>8</v>
      </c>
      <c r="I249" s="7"/>
      <c r="J249" s="7">
        <f t="shared" si="17"/>
        <v>8</v>
      </c>
    </row>
    <row r="250" spans="1:10" ht="26.25">
      <c r="A250" s="7"/>
      <c r="B250" s="59" t="s">
        <v>195</v>
      </c>
      <c r="C250" s="46" t="s">
        <v>174</v>
      </c>
      <c r="D250" s="61" t="s">
        <v>189</v>
      </c>
      <c r="E250" s="7">
        <v>230</v>
      </c>
      <c r="F250" s="7"/>
      <c r="G250" s="7">
        <f t="shared" si="16"/>
        <v>230</v>
      </c>
      <c r="H250" s="168">
        <v>235</v>
      </c>
      <c r="I250" s="7"/>
      <c r="J250" s="7">
        <f t="shared" si="17"/>
        <v>235</v>
      </c>
    </row>
    <row r="251" spans="1:10" ht="15">
      <c r="A251" s="7"/>
      <c r="B251" s="56" t="s">
        <v>45</v>
      </c>
      <c r="C251" s="57"/>
      <c r="D251" s="57"/>
      <c r="E251" s="7"/>
      <c r="F251" s="7"/>
      <c r="G251" s="7"/>
      <c r="H251" s="168"/>
      <c r="I251" s="7"/>
      <c r="J251" s="7"/>
    </row>
    <row r="252" spans="1:10" ht="26.25">
      <c r="A252" s="7"/>
      <c r="B252" s="54" t="s">
        <v>196</v>
      </c>
      <c r="C252" s="46" t="s">
        <v>174</v>
      </c>
      <c r="D252" s="46" t="s">
        <v>182</v>
      </c>
      <c r="E252" s="7">
        <v>31</v>
      </c>
      <c r="F252" s="7"/>
      <c r="G252" s="7">
        <f>E252</f>
        <v>31</v>
      </c>
      <c r="H252" s="168">
        <v>29</v>
      </c>
      <c r="I252" s="7"/>
      <c r="J252" s="7">
        <f>H252</f>
        <v>29</v>
      </c>
    </row>
    <row r="253" spans="1:10" ht="15">
      <c r="A253" s="7"/>
      <c r="B253" s="54" t="s">
        <v>197</v>
      </c>
      <c r="C253" s="46" t="s">
        <v>198</v>
      </c>
      <c r="D253" s="46" t="s">
        <v>199</v>
      </c>
      <c r="E253" s="25">
        <f>C132/E237</f>
        <v>260063.60254545455</v>
      </c>
      <c r="F253" s="7"/>
      <c r="G253" s="25">
        <f>E253</f>
        <v>260063.60254545455</v>
      </c>
      <c r="H253" s="175">
        <f>G132/H237</f>
        <v>255256.14109268566</v>
      </c>
      <c r="I253" s="7"/>
      <c r="J253" s="25">
        <f>H253</f>
        <v>255256.14109268566</v>
      </c>
    </row>
    <row r="254" spans="1:10" ht="15">
      <c r="A254" s="7"/>
      <c r="B254" s="56" t="s">
        <v>46</v>
      </c>
      <c r="C254" s="57"/>
      <c r="D254" s="57"/>
      <c r="E254" s="7"/>
      <c r="F254" s="7"/>
      <c r="G254" s="7" t="s">
        <v>22</v>
      </c>
      <c r="H254" s="168"/>
      <c r="I254" s="7"/>
      <c r="J254" s="7"/>
    </row>
    <row r="255" spans="1:10" ht="25.5">
      <c r="A255" s="7"/>
      <c r="B255" s="54" t="s">
        <v>200</v>
      </c>
      <c r="C255" s="46" t="s">
        <v>201</v>
      </c>
      <c r="D255" s="46" t="s">
        <v>199</v>
      </c>
      <c r="E255" s="7">
        <v>3</v>
      </c>
      <c r="F255" s="7"/>
      <c r="G255" s="7">
        <f>E255</f>
        <v>3</v>
      </c>
      <c r="H255" s="168">
        <v>3</v>
      </c>
      <c r="I255" s="7"/>
      <c r="J255" s="7">
        <f>H255</f>
        <v>3</v>
      </c>
    </row>
    <row r="256" spans="1:10" ht="15">
      <c r="A256" s="7"/>
      <c r="B256" s="64" t="s">
        <v>169</v>
      </c>
      <c r="C256" s="22"/>
      <c r="D256" s="22"/>
      <c r="E256" s="7"/>
      <c r="F256" s="7"/>
      <c r="G256" s="7"/>
      <c r="H256" s="168"/>
      <c r="I256" s="7"/>
      <c r="J256" s="7"/>
    </row>
    <row r="257" spans="1:10" ht="15">
      <c r="A257" s="7"/>
      <c r="B257" s="53" t="s">
        <v>43</v>
      </c>
      <c r="C257" s="57"/>
      <c r="D257" s="57"/>
      <c r="E257" s="7"/>
      <c r="F257" s="7"/>
      <c r="G257" s="7"/>
      <c r="H257" s="168"/>
      <c r="I257" s="7"/>
      <c r="J257" s="7"/>
    </row>
    <row r="258" spans="1:11" ht="15">
      <c r="A258" s="7"/>
      <c r="B258" s="54" t="s">
        <v>203</v>
      </c>
      <c r="C258" s="46" t="s">
        <v>204</v>
      </c>
      <c r="D258" s="62" t="s">
        <v>205</v>
      </c>
      <c r="E258" s="105">
        <f>E259+E260+E261+E262</f>
        <v>137719.764</v>
      </c>
      <c r="F258" s="7"/>
      <c r="G258" s="105">
        <f aca="true" t="shared" si="18" ref="G258:G264">E258</f>
        <v>137719.764</v>
      </c>
      <c r="H258" s="170">
        <f>H259+H260+H261+H262</f>
        <v>143366.274324</v>
      </c>
      <c r="I258" s="26"/>
      <c r="J258" s="105">
        <f aca="true" t="shared" si="19" ref="J258:J264">H258</f>
        <v>143366.274324</v>
      </c>
      <c r="K258" s="193"/>
    </row>
    <row r="259" spans="1:10" ht="15">
      <c r="A259" s="7"/>
      <c r="B259" s="54" t="s">
        <v>206</v>
      </c>
      <c r="C259" s="46" t="s">
        <v>204</v>
      </c>
      <c r="D259" s="62" t="s">
        <v>205</v>
      </c>
      <c r="E259" s="26">
        <f>C92</f>
        <v>2024.1000000000001</v>
      </c>
      <c r="F259" s="7"/>
      <c r="G259" s="26">
        <f t="shared" si="18"/>
        <v>2024.1000000000001</v>
      </c>
      <c r="H259" s="169">
        <f>G92</f>
        <v>2107.0881</v>
      </c>
      <c r="I259" s="26"/>
      <c r="J259" s="26">
        <f t="shared" si="19"/>
        <v>2107.0881</v>
      </c>
    </row>
    <row r="260" spans="1:10" ht="15">
      <c r="A260" s="7"/>
      <c r="B260" s="54" t="s">
        <v>207</v>
      </c>
      <c r="C260" s="46" t="s">
        <v>204</v>
      </c>
      <c r="D260" s="62" t="s">
        <v>205</v>
      </c>
      <c r="E260" s="26">
        <f>C93</f>
        <v>43575.24</v>
      </c>
      <c r="F260" s="7"/>
      <c r="G260" s="26">
        <f t="shared" si="18"/>
        <v>43575.24</v>
      </c>
      <c r="H260" s="169">
        <f>G93</f>
        <v>45361.824839999994</v>
      </c>
      <c r="I260" s="26"/>
      <c r="J260" s="26">
        <f t="shared" si="19"/>
        <v>45361.824839999994</v>
      </c>
    </row>
    <row r="261" spans="1:10" ht="15">
      <c r="A261" s="7"/>
      <c r="B261" s="54" t="s">
        <v>208</v>
      </c>
      <c r="C261" s="46" t="s">
        <v>204</v>
      </c>
      <c r="D261" s="62" t="s">
        <v>205</v>
      </c>
      <c r="E261" s="26">
        <f>C94</f>
        <v>86930.424</v>
      </c>
      <c r="F261" s="7"/>
      <c r="G261" s="26">
        <f t="shared" si="18"/>
        <v>86930.424</v>
      </c>
      <c r="H261" s="169">
        <f>G94</f>
        <v>90494.571384</v>
      </c>
      <c r="I261" s="26"/>
      <c r="J261" s="26">
        <f t="shared" si="19"/>
        <v>90494.571384</v>
      </c>
    </row>
    <row r="262" spans="1:10" ht="15">
      <c r="A262" s="7"/>
      <c r="B262" s="54" t="s">
        <v>252</v>
      </c>
      <c r="C262" s="46" t="s">
        <v>204</v>
      </c>
      <c r="D262" s="62" t="s">
        <v>205</v>
      </c>
      <c r="E262" s="26">
        <f>C95</f>
        <v>5190</v>
      </c>
      <c r="F262" s="7"/>
      <c r="G262" s="26">
        <f t="shared" si="18"/>
        <v>5190</v>
      </c>
      <c r="H262" s="169">
        <f>G95</f>
        <v>5402.79</v>
      </c>
      <c r="I262" s="26"/>
      <c r="J262" s="26">
        <f t="shared" si="19"/>
        <v>5402.79</v>
      </c>
    </row>
    <row r="263" spans="1:10" ht="15">
      <c r="A263" s="7"/>
      <c r="B263" s="54" t="s">
        <v>209</v>
      </c>
      <c r="C263" s="46" t="s">
        <v>210</v>
      </c>
      <c r="D263" s="62" t="s">
        <v>211</v>
      </c>
      <c r="E263" s="28">
        <v>341.6</v>
      </c>
      <c r="F263" s="7"/>
      <c r="G263" s="7">
        <f t="shared" si="18"/>
        <v>341.6</v>
      </c>
      <c r="H263" s="182">
        <v>341.6</v>
      </c>
      <c r="I263" s="7"/>
      <c r="J263" s="7">
        <f t="shared" si="19"/>
        <v>341.6</v>
      </c>
    </row>
    <row r="264" spans="1:10" ht="15">
      <c r="A264" s="7"/>
      <c r="B264" s="54" t="s">
        <v>212</v>
      </c>
      <c r="C264" s="46" t="s">
        <v>210</v>
      </c>
      <c r="D264" s="62" t="s">
        <v>211</v>
      </c>
      <c r="E264" s="28">
        <v>297.2</v>
      </c>
      <c r="F264" s="7"/>
      <c r="G264" s="7">
        <f t="shared" si="18"/>
        <v>297.2</v>
      </c>
      <c r="H264" s="182">
        <v>297.2</v>
      </c>
      <c r="I264" s="7"/>
      <c r="J264" s="7">
        <f t="shared" si="19"/>
        <v>297.2</v>
      </c>
    </row>
    <row r="265" spans="1:10" ht="15">
      <c r="A265" s="7"/>
      <c r="B265" s="56" t="s">
        <v>44</v>
      </c>
      <c r="C265" s="57"/>
      <c r="D265" s="57"/>
      <c r="E265" s="7"/>
      <c r="F265" s="7"/>
      <c r="G265" s="7"/>
      <c r="H265" s="168"/>
      <c r="I265" s="7"/>
      <c r="J265" s="7"/>
    </row>
    <row r="266" spans="1:10" ht="15">
      <c r="A266" s="7"/>
      <c r="B266" s="54" t="s">
        <v>213</v>
      </c>
      <c r="C266" s="46" t="s">
        <v>214</v>
      </c>
      <c r="D266" s="67" t="s">
        <v>215</v>
      </c>
      <c r="E266" s="7">
        <v>60</v>
      </c>
      <c r="F266" s="7"/>
      <c r="G266" s="7">
        <f>E266</f>
        <v>60</v>
      </c>
      <c r="H266" s="168">
        <v>60</v>
      </c>
      <c r="I266" s="7"/>
      <c r="J266" s="7">
        <f>H266</f>
        <v>60</v>
      </c>
    </row>
    <row r="267" spans="1:10" ht="15">
      <c r="A267" s="7"/>
      <c r="B267" s="54" t="s">
        <v>216</v>
      </c>
      <c r="C267" s="46" t="s">
        <v>217</v>
      </c>
      <c r="D267" s="67" t="s">
        <v>215</v>
      </c>
      <c r="E267" s="25">
        <v>8000</v>
      </c>
      <c r="F267" s="25"/>
      <c r="G267" s="25">
        <f>E267</f>
        <v>8000</v>
      </c>
      <c r="H267" s="169">
        <v>8000</v>
      </c>
      <c r="I267" s="7"/>
      <c r="J267" s="25">
        <f>H267</f>
        <v>8000</v>
      </c>
    </row>
    <row r="268" spans="1:10" ht="15">
      <c r="A268" s="7"/>
      <c r="B268" s="54" t="s">
        <v>218</v>
      </c>
      <c r="C268" s="46" t="s">
        <v>214</v>
      </c>
      <c r="D268" s="67" t="s">
        <v>215</v>
      </c>
      <c r="E268" s="25">
        <v>5500</v>
      </c>
      <c r="F268" s="25"/>
      <c r="G268" s="25">
        <f>E268</f>
        <v>5500</v>
      </c>
      <c r="H268" s="169">
        <v>5500</v>
      </c>
      <c r="I268" s="7"/>
      <c r="J268" s="25">
        <f>H268</f>
        <v>5500</v>
      </c>
    </row>
    <row r="269" spans="1:10" ht="15">
      <c r="A269" s="7"/>
      <c r="B269" s="53" t="s">
        <v>45</v>
      </c>
      <c r="C269" s="57" t="s">
        <v>22</v>
      </c>
      <c r="D269" s="57" t="s">
        <v>22</v>
      </c>
      <c r="E269" s="7"/>
      <c r="F269" s="7"/>
      <c r="G269" s="7"/>
      <c r="H269" s="168"/>
      <c r="I269" s="7"/>
      <c r="J269" s="7"/>
    </row>
    <row r="270" spans="1:10" ht="29.25">
      <c r="A270" s="7"/>
      <c r="B270" s="59" t="s">
        <v>220</v>
      </c>
      <c r="C270" s="46" t="s">
        <v>221</v>
      </c>
      <c r="D270" s="67" t="s">
        <v>219</v>
      </c>
      <c r="E270" s="7">
        <v>0.176</v>
      </c>
      <c r="F270" s="7"/>
      <c r="G270" s="7">
        <f>E270</f>
        <v>0.176</v>
      </c>
      <c r="H270" s="168">
        <v>0.176</v>
      </c>
      <c r="I270" s="7"/>
      <c r="J270" s="7">
        <f>H270</f>
        <v>0.176</v>
      </c>
    </row>
    <row r="271" spans="1:10" ht="29.25">
      <c r="A271" s="7"/>
      <c r="B271" s="59" t="s">
        <v>222</v>
      </c>
      <c r="C271" s="46" t="s">
        <v>223</v>
      </c>
      <c r="D271" s="67" t="s">
        <v>219</v>
      </c>
      <c r="E271" s="7">
        <v>23.42</v>
      </c>
      <c r="F271" s="7"/>
      <c r="G271" s="7">
        <f>E271</f>
        <v>23.42</v>
      </c>
      <c r="H271" s="168">
        <v>23.42</v>
      </c>
      <c r="I271" s="7"/>
      <c r="J271" s="7">
        <f>H271</f>
        <v>23.42</v>
      </c>
    </row>
    <row r="272" spans="1:10" ht="29.25">
      <c r="A272" s="7"/>
      <c r="B272" s="59" t="s">
        <v>224</v>
      </c>
      <c r="C272" s="46" t="s">
        <v>225</v>
      </c>
      <c r="D272" s="67" t="s">
        <v>219</v>
      </c>
      <c r="E272" s="7">
        <v>18.51</v>
      </c>
      <c r="F272" s="7"/>
      <c r="G272" s="7">
        <f>E272</f>
        <v>18.51</v>
      </c>
      <c r="H272" s="168">
        <v>18.51</v>
      </c>
      <c r="I272" s="7"/>
      <c r="J272" s="7">
        <f>H272</f>
        <v>18.51</v>
      </c>
    </row>
    <row r="273" spans="1:10" ht="15">
      <c r="A273" s="8" t="s">
        <v>22</v>
      </c>
      <c r="B273" s="56" t="s">
        <v>46</v>
      </c>
      <c r="C273" s="57"/>
      <c r="D273" s="57"/>
      <c r="E273" s="8" t="s">
        <v>22</v>
      </c>
      <c r="F273" s="8" t="s">
        <v>22</v>
      </c>
      <c r="G273" s="8" t="s">
        <v>22</v>
      </c>
      <c r="H273" s="173" t="s">
        <v>22</v>
      </c>
      <c r="I273" s="8" t="s">
        <v>22</v>
      </c>
      <c r="J273" s="8" t="s">
        <v>22</v>
      </c>
    </row>
    <row r="274" spans="1:10" ht="15">
      <c r="A274" s="8" t="s">
        <v>22</v>
      </c>
      <c r="B274" s="54" t="s">
        <v>226</v>
      </c>
      <c r="C274" s="46" t="s">
        <v>201</v>
      </c>
      <c r="D274" s="46" t="s">
        <v>219</v>
      </c>
      <c r="E274" s="8">
        <v>100</v>
      </c>
      <c r="F274" s="8"/>
      <c r="G274" s="8">
        <f>E274</f>
        <v>100</v>
      </c>
      <c r="H274" s="173">
        <v>100</v>
      </c>
      <c r="I274" s="8" t="s">
        <v>22</v>
      </c>
      <c r="J274" s="8">
        <f>H274</f>
        <v>100</v>
      </c>
    </row>
    <row r="275" spans="1:10" ht="15">
      <c r="A275" s="8"/>
      <c r="B275" s="70" t="s">
        <v>170</v>
      </c>
      <c r="C275" s="22"/>
      <c r="D275" s="22"/>
      <c r="E275" s="8"/>
      <c r="F275" s="8"/>
      <c r="G275" s="8"/>
      <c r="H275" s="173"/>
      <c r="I275" s="8"/>
      <c r="J275" s="8"/>
    </row>
    <row r="276" spans="1:10" ht="15">
      <c r="A276" s="8"/>
      <c r="B276" s="53" t="s">
        <v>43</v>
      </c>
      <c r="C276" s="21"/>
      <c r="D276" s="21"/>
      <c r="E276" s="8"/>
      <c r="F276" s="8"/>
      <c r="G276" s="8"/>
      <c r="H276" s="173"/>
      <c r="I276" s="8"/>
      <c r="J276" s="8"/>
    </row>
    <row r="277" spans="1:10" ht="15">
      <c r="A277" s="8"/>
      <c r="B277" s="59" t="s">
        <v>227</v>
      </c>
      <c r="C277" s="46" t="s">
        <v>204</v>
      </c>
      <c r="D277" s="46" t="s">
        <v>228</v>
      </c>
      <c r="E277" s="84">
        <f>C134</f>
        <v>2181.876</v>
      </c>
      <c r="F277" s="8"/>
      <c r="G277" s="84">
        <f>E277</f>
        <v>2181.876</v>
      </c>
      <c r="H277" s="183">
        <f>G134</f>
        <v>2271.332916</v>
      </c>
      <c r="I277" s="8"/>
      <c r="J277" s="84">
        <f>H277</f>
        <v>2271.332916</v>
      </c>
    </row>
    <row r="278" spans="1:10" ht="15">
      <c r="A278" s="8"/>
      <c r="B278" s="56" t="s">
        <v>44</v>
      </c>
      <c r="C278" s="57"/>
      <c r="D278" s="57"/>
      <c r="E278" s="8"/>
      <c r="F278" s="8"/>
      <c r="G278" s="8"/>
      <c r="H278" s="173"/>
      <c r="I278" s="8"/>
      <c r="J278" s="8"/>
    </row>
    <row r="279" spans="1:10" ht="15">
      <c r="A279" s="8"/>
      <c r="B279" s="59" t="s">
        <v>229</v>
      </c>
      <c r="C279" s="46" t="s">
        <v>204</v>
      </c>
      <c r="D279" s="46" t="s">
        <v>228</v>
      </c>
      <c r="E279" s="8">
        <v>1</v>
      </c>
      <c r="F279" s="8"/>
      <c r="G279" s="8">
        <f>E279</f>
        <v>1</v>
      </c>
      <c r="H279" s="173">
        <v>1</v>
      </c>
      <c r="I279" s="8"/>
      <c r="J279" s="8">
        <f>H279</f>
        <v>1</v>
      </c>
    </row>
    <row r="280" spans="1:10" ht="15">
      <c r="A280" s="8"/>
      <c r="B280" s="56" t="s">
        <v>45</v>
      </c>
      <c r="C280" s="57"/>
      <c r="D280" s="57"/>
      <c r="E280" s="84"/>
      <c r="F280" s="8"/>
      <c r="G280" s="84"/>
      <c r="H280" s="184"/>
      <c r="I280" s="8"/>
      <c r="J280" s="27"/>
    </row>
    <row r="281" spans="1:10" ht="26.25">
      <c r="A281" s="8" t="s">
        <v>22</v>
      </c>
      <c r="B281" s="59" t="s">
        <v>230</v>
      </c>
      <c r="C281" s="46" t="s">
        <v>204</v>
      </c>
      <c r="D281" s="46" t="s">
        <v>199</v>
      </c>
      <c r="E281" s="84">
        <f>E277</f>
        <v>2181.876</v>
      </c>
      <c r="F281" s="8" t="s">
        <v>22</v>
      </c>
      <c r="G281" s="84">
        <f>G277</f>
        <v>2181.876</v>
      </c>
      <c r="H281" s="183">
        <f>H277</f>
        <v>2271.332916</v>
      </c>
      <c r="I281" s="84">
        <f>I277</f>
        <v>0</v>
      </c>
      <c r="J281" s="84">
        <f>J277</f>
        <v>2271.332916</v>
      </c>
    </row>
    <row r="282" spans="1:10" ht="15">
      <c r="A282" s="8" t="s">
        <v>22</v>
      </c>
      <c r="B282" s="56" t="s">
        <v>46</v>
      </c>
      <c r="C282" s="57"/>
      <c r="D282" s="57"/>
      <c r="E282" s="8" t="s">
        <v>22</v>
      </c>
      <c r="F282" s="8" t="s">
        <v>22</v>
      </c>
      <c r="G282" s="8" t="s">
        <v>22</v>
      </c>
      <c r="H282" s="173" t="s">
        <v>22</v>
      </c>
      <c r="I282" s="8" t="s">
        <v>22</v>
      </c>
      <c r="J282" s="8" t="s">
        <v>22</v>
      </c>
    </row>
    <row r="283" spans="1:10" ht="26.25">
      <c r="A283" s="8" t="s">
        <v>22</v>
      </c>
      <c r="B283" s="59" t="s">
        <v>231</v>
      </c>
      <c r="C283" s="46" t="s">
        <v>204</v>
      </c>
      <c r="D283" s="46" t="s">
        <v>219</v>
      </c>
      <c r="E283" s="8">
        <v>100</v>
      </c>
      <c r="F283" s="8" t="s">
        <v>22</v>
      </c>
      <c r="G283" s="8">
        <f>E283</f>
        <v>100</v>
      </c>
      <c r="H283" s="173">
        <f>G283</f>
        <v>100</v>
      </c>
      <c r="I283" s="8" t="s">
        <v>22</v>
      </c>
      <c r="J283" s="8">
        <f>H283</f>
        <v>100</v>
      </c>
    </row>
    <row r="284" spans="1:10" ht="29.25">
      <c r="A284" s="8" t="s">
        <v>22</v>
      </c>
      <c r="B284" s="110" t="s">
        <v>171</v>
      </c>
      <c r="C284" s="8" t="s">
        <v>22</v>
      </c>
      <c r="D284" s="8" t="s">
        <v>22</v>
      </c>
      <c r="E284" s="8" t="s">
        <v>22</v>
      </c>
      <c r="F284" s="84">
        <f>D135</f>
        <v>205524</v>
      </c>
      <c r="G284" s="84">
        <f>F284</f>
        <v>205524</v>
      </c>
      <c r="H284" s="173" t="s">
        <v>22</v>
      </c>
      <c r="I284" s="84">
        <f>H98</f>
        <v>213950.484</v>
      </c>
      <c r="J284" s="84">
        <f>I284</f>
        <v>213950.484</v>
      </c>
    </row>
    <row r="285" spans="1:10" ht="15">
      <c r="A285" s="8"/>
      <c r="B285" s="70" t="s">
        <v>171</v>
      </c>
      <c r="C285" s="22"/>
      <c r="D285" s="22"/>
      <c r="E285" s="8"/>
      <c r="F285" s="84"/>
      <c r="G285" s="84"/>
      <c r="H285" s="173"/>
      <c r="I285" s="84"/>
      <c r="J285" s="84"/>
    </row>
    <row r="286" spans="1:10" ht="15">
      <c r="A286" s="8"/>
      <c r="B286" s="53" t="s">
        <v>43</v>
      </c>
      <c r="C286" s="21"/>
      <c r="D286" s="21"/>
      <c r="E286" s="8"/>
      <c r="F286" s="84"/>
      <c r="G286" s="84"/>
      <c r="H286" s="173"/>
      <c r="I286" s="84"/>
      <c r="J286" s="84"/>
    </row>
    <row r="287" spans="1:10" ht="26.25">
      <c r="A287" s="8"/>
      <c r="B287" s="118" t="s">
        <v>227</v>
      </c>
      <c r="C287" s="46" t="s">
        <v>204</v>
      </c>
      <c r="D287" s="46" t="s">
        <v>232</v>
      </c>
      <c r="E287" s="8"/>
      <c r="F287" s="84">
        <f>L201*1.038</f>
        <v>205524</v>
      </c>
      <c r="G287" s="84">
        <f>F287</f>
        <v>205524</v>
      </c>
      <c r="H287" s="173"/>
      <c r="I287" s="84">
        <f>F287*1.041</f>
        <v>213950.484</v>
      </c>
      <c r="J287" s="84">
        <f>I287</f>
        <v>213950.484</v>
      </c>
    </row>
    <row r="288" spans="1:10" ht="15">
      <c r="A288" s="8"/>
      <c r="B288" s="56" t="s">
        <v>44</v>
      </c>
      <c r="C288" s="57"/>
      <c r="D288" s="57"/>
      <c r="E288" s="8"/>
      <c r="F288" s="84"/>
      <c r="G288" s="84"/>
      <c r="H288" s="173"/>
      <c r="I288" s="84"/>
      <c r="J288" s="84"/>
    </row>
    <row r="289" spans="1:10" ht="26.25">
      <c r="A289" s="8"/>
      <c r="B289" s="59" t="s">
        <v>233</v>
      </c>
      <c r="C289" s="46" t="s">
        <v>186</v>
      </c>
      <c r="D289" s="46" t="s">
        <v>189</v>
      </c>
      <c r="E289" s="8"/>
      <c r="F289" s="84">
        <f>L203</f>
        <v>5</v>
      </c>
      <c r="G289" s="84">
        <f aca="true" t="shared" si="20" ref="G289:G295">F289</f>
        <v>5</v>
      </c>
      <c r="H289" s="173"/>
      <c r="I289" s="84">
        <v>5</v>
      </c>
      <c r="J289" s="84">
        <f aca="true" t="shared" si="21" ref="J289:J295">I289</f>
        <v>5</v>
      </c>
    </row>
    <row r="290" spans="1:10" ht="15">
      <c r="A290" s="8"/>
      <c r="B290" s="59" t="s">
        <v>234</v>
      </c>
      <c r="C290" s="46" t="s">
        <v>186</v>
      </c>
      <c r="D290" s="46" t="s">
        <v>189</v>
      </c>
      <c r="E290" s="8"/>
      <c r="F290" s="84">
        <f>L204</f>
        <v>4</v>
      </c>
      <c r="G290" s="84">
        <f t="shared" si="20"/>
        <v>4</v>
      </c>
      <c r="H290" s="173"/>
      <c r="I290" s="84">
        <v>4</v>
      </c>
      <c r="J290" s="84">
        <f t="shared" si="21"/>
        <v>4</v>
      </c>
    </row>
    <row r="291" spans="1:10" ht="15">
      <c r="A291" s="8"/>
      <c r="B291" s="53" t="s">
        <v>45</v>
      </c>
      <c r="C291" s="57"/>
      <c r="D291" s="57"/>
      <c r="E291" s="8"/>
      <c r="F291" s="84"/>
      <c r="G291" s="84"/>
      <c r="H291" s="173"/>
      <c r="I291" s="84"/>
      <c r="J291" s="84"/>
    </row>
    <row r="292" spans="1:10" ht="26.25">
      <c r="A292" s="8"/>
      <c r="B292" s="59" t="s">
        <v>235</v>
      </c>
      <c r="C292" s="46" t="s">
        <v>204</v>
      </c>
      <c r="D292" s="46" t="s">
        <v>199</v>
      </c>
      <c r="E292" s="8"/>
      <c r="F292" s="84">
        <f>L206*1.038</f>
        <v>28648.8</v>
      </c>
      <c r="G292" s="84">
        <f t="shared" si="20"/>
        <v>28648.8</v>
      </c>
      <c r="H292" s="173"/>
      <c r="I292" s="84">
        <f>F292*1.041</f>
        <v>29823.400799999996</v>
      </c>
      <c r="J292" s="84">
        <f t="shared" si="21"/>
        <v>29823.400799999996</v>
      </c>
    </row>
    <row r="293" spans="1:10" ht="15">
      <c r="A293" s="8"/>
      <c r="B293" s="59" t="s">
        <v>236</v>
      </c>
      <c r="C293" s="46" t="s">
        <v>204</v>
      </c>
      <c r="D293" s="46" t="s">
        <v>199</v>
      </c>
      <c r="E293" s="8"/>
      <c r="F293" s="84">
        <f>L207</f>
        <v>15000</v>
      </c>
      <c r="G293" s="84">
        <f t="shared" si="20"/>
        <v>15000</v>
      </c>
      <c r="H293" s="173"/>
      <c r="I293" s="84">
        <f>F293*1.041</f>
        <v>15614.999999999998</v>
      </c>
      <c r="J293" s="84">
        <f t="shared" si="21"/>
        <v>15614.999999999998</v>
      </c>
    </row>
    <row r="294" spans="1:10" ht="15">
      <c r="A294" s="8"/>
      <c r="B294" s="56" t="s">
        <v>46</v>
      </c>
      <c r="C294" s="57"/>
      <c r="D294" s="57"/>
      <c r="E294" s="8"/>
      <c r="F294" s="84"/>
      <c r="G294" s="84"/>
      <c r="H294" s="173"/>
      <c r="I294" s="84"/>
      <c r="J294" s="84"/>
    </row>
    <row r="295" spans="1:10" ht="15">
      <c r="A295" s="8"/>
      <c r="B295" s="58" t="s">
        <v>237</v>
      </c>
      <c r="C295" s="28" t="s">
        <v>204</v>
      </c>
      <c r="D295" s="28" t="s">
        <v>219</v>
      </c>
      <c r="E295" s="8"/>
      <c r="F295" s="84">
        <f>F287</f>
        <v>205524</v>
      </c>
      <c r="G295" s="84">
        <f t="shared" si="20"/>
        <v>205524</v>
      </c>
      <c r="H295" s="173"/>
      <c r="I295" s="84">
        <f>F295*1.041</f>
        <v>213950.484</v>
      </c>
      <c r="J295" s="84">
        <f t="shared" si="21"/>
        <v>213950.484</v>
      </c>
    </row>
    <row r="297" spans="1:11" ht="15">
      <c r="A297" s="124" t="s">
        <v>47</v>
      </c>
      <c r="B297" s="124"/>
      <c r="C297" s="124"/>
      <c r="D297" s="124"/>
      <c r="E297" s="124"/>
      <c r="F297" s="124"/>
      <c r="G297" s="124"/>
      <c r="H297" s="124"/>
      <c r="I297" s="124"/>
      <c r="J297" s="124"/>
      <c r="K297" s="124"/>
    </row>
    <row r="298" ht="15">
      <c r="A298" s="4" t="s">
        <v>13</v>
      </c>
    </row>
    <row r="300" spans="1:11" ht="15" customHeight="1">
      <c r="A300" s="86" t="s">
        <v>15</v>
      </c>
      <c r="B300" s="126" t="s">
        <v>141</v>
      </c>
      <c r="C300" s="126"/>
      <c r="D300" s="126" t="s">
        <v>142</v>
      </c>
      <c r="E300" s="126"/>
      <c r="F300" s="126" t="s">
        <v>143</v>
      </c>
      <c r="G300" s="126"/>
      <c r="H300" s="126" t="s">
        <v>145</v>
      </c>
      <c r="I300" s="126"/>
      <c r="J300" s="126" t="s">
        <v>146</v>
      </c>
      <c r="K300" s="126"/>
    </row>
    <row r="301" spans="1:11" ht="30">
      <c r="A301" s="69"/>
      <c r="B301" s="7" t="s">
        <v>19</v>
      </c>
      <c r="C301" s="7" t="s">
        <v>20</v>
      </c>
      <c r="D301" s="7" t="s">
        <v>19</v>
      </c>
      <c r="E301" s="7" t="s">
        <v>20</v>
      </c>
      <c r="F301" s="7" t="s">
        <v>19</v>
      </c>
      <c r="G301" s="7" t="s">
        <v>20</v>
      </c>
      <c r="H301" s="168" t="s">
        <v>19</v>
      </c>
      <c r="I301" s="7" t="s">
        <v>20</v>
      </c>
      <c r="J301" s="7" t="s">
        <v>19</v>
      </c>
      <c r="K301" s="168" t="s">
        <v>20</v>
      </c>
    </row>
    <row r="302" spans="1:11" ht="15">
      <c r="A302" s="7">
        <v>1</v>
      </c>
      <c r="B302" s="21">
        <v>2</v>
      </c>
      <c r="C302" s="7">
        <v>3</v>
      </c>
      <c r="D302" s="7">
        <v>4</v>
      </c>
      <c r="E302" s="7">
        <v>5</v>
      </c>
      <c r="F302" s="7">
        <v>6</v>
      </c>
      <c r="G302" s="7">
        <v>7</v>
      </c>
      <c r="H302" s="168">
        <v>8</v>
      </c>
      <c r="I302" s="7">
        <v>9</v>
      </c>
      <c r="J302" s="7">
        <v>10</v>
      </c>
      <c r="K302" s="168">
        <v>11</v>
      </c>
    </row>
    <row r="303" spans="1:11" ht="22.5">
      <c r="A303" s="87" t="s">
        <v>253</v>
      </c>
      <c r="B303" s="119">
        <v>1187602.16</v>
      </c>
      <c r="C303" s="7"/>
      <c r="D303" s="123">
        <v>1211039</v>
      </c>
      <c r="E303" s="7"/>
      <c r="F303" s="26">
        <v>1279510</v>
      </c>
      <c r="G303" s="7"/>
      <c r="H303" s="169">
        <f>F303*1.038</f>
        <v>1328131.3800000001</v>
      </c>
      <c r="I303" s="26"/>
      <c r="J303" s="26">
        <f>H303*1.041</f>
        <v>1382584.76658</v>
      </c>
      <c r="K303" s="168"/>
    </row>
    <row r="304" spans="1:11" ht="33.75">
      <c r="A304" s="87" t="s">
        <v>254</v>
      </c>
      <c r="B304" s="120">
        <v>450077.03</v>
      </c>
      <c r="C304" s="7"/>
      <c r="D304" s="123">
        <v>833567</v>
      </c>
      <c r="E304" s="7"/>
      <c r="F304" s="26">
        <v>665247.5</v>
      </c>
      <c r="G304" s="7"/>
      <c r="H304" s="169">
        <f>F304*1.038</f>
        <v>690526.905</v>
      </c>
      <c r="I304" s="26"/>
      <c r="J304" s="26">
        <f>H304*1.041</f>
        <v>718838.508105</v>
      </c>
      <c r="K304" s="168"/>
    </row>
    <row r="305" spans="1:11" ht="15.75">
      <c r="A305" s="87" t="s">
        <v>255</v>
      </c>
      <c r="B305" s="120">
        <v>583470.2</v>
      </c>
      <c r="C305" s="7" t="s">
        <v>22</v>
      </c>
      <c r="D305" s="123">
        <v>711014</v>
      </c>
      <c r="E305" s="7" t="s">
        <v>22</v>
      </c>
      <c r="F305" s="26">
        <v>955308.49</v>
      </c>
      <c r="G305" s="7" t="s">
        <v>22</v>
      </c>
      <c r="H305" s="169">
        <f>F305*1.038</f>
        <v>991610.21262</v>
      </c>
      <c r="I305" s="26" t="s">
        <v>22</v>
      </c>
      <c r="J305" s="26">
        <f>H305*1.041</f>
        <v>1032266.23133742</v>
      </c>
      <c r="K305" s="168" t="s">
        <v>22</v>
      </c>
    </row>
    <row r="306" spans="1:11" ht="22.5">
      <c r="A306" s="87" t="s">
        <v>256</v>
      </c>
      <c r="B306" s="120">
        <v>206144</v>
      </c>
      <c r="C306" s="7" t="s">
        <v>22</v>
      </c>
      <c r="D306" s="123">
        <v>227027</v>
      </c>
      <c r="E306" s="7" t="s">
        <v>22</v>
      </c>
      <c r="F306" s="26">
        <v>240010</v>
      </c>
      <c r="G306" s="7" t="s">
        <v>22</v>
      </c>
      <c r="H306" s="169">
        <f>F306*1.038</f>
        <v>249130.38</v>
      </c>
      <c r="I306" s="26" t="s">
        <v>22</v>
      </c>
      <c r="J306" s="26">
        <f>H306*1.041</f>
        <v>259344.72558</v>
      </c>
      <c r="K306" s="168" t="s">
        <v>22</v>
      </c>
    </row>
    <row r="307" spans="1:11" ht="15.75">
      <c r="A307" s="7" t="s">
        <v>26</v>
      </c>
      <c r="B307" s="121">
        <f>B303+B304+B305+B306-0.39</f>
        <v>2427292.9999999995</v>
      </c>
      <c r="C307" s="7" t="s">
        <v>22</v>
      </c>
      <c r="D307" s="25">
        <f>D303+D304+D305+D306</f>
        <v>2982647</v>
      </c>
      <c r="E307" s="7" t="s">
        <v>22</v>
      </c>
      <c r="F307" s="26">
        <f>F303+F304+F305+F306</f>
        <v>3140075.99</v>
      </c>
      <c r="G307" s="7" t="s">
        <v>22</v>
      </c>
      <c r="H307" s="169">
        <f>H303+H304+H305+H306</f>
        <v>3259398.87762</v>
      </c>
      <c r="I307" s="26" t="s">
        <v>22</v>
      </c>
      <c r="J307" s="26">
        <f>J303+J304+J305+J306</f>
        <v>3393034.2316024196</v>
      </c>
      <c r="K307" s="168" t="s">
        <v>22</v>
      </c>
    </row>
    <row r="308" spans="1:11" ht="97.5">
      <c r="A308" s="122" t="s">
        <v>48</v>
      </c>
      <c r="B308" s="7" t="s">
        <v>24</v>
      </c>
      <c r="C308" s="7" t="s">
        <v>22</v>
      </c>
      <c r="D308" s="7" t="s">
        <v>24</v>
      </c>
      <c r="E308" s="7" t="s">
        <v>22</v>
      </c>
      <c r="F308" s="92"/>
      <c r="G308" s="7" t="s">
        <v>22</v>
      </c>
      <c r="H308" s="168" t="s">
        <v>22</v>
      </c>
      <c r="I308" s="7" t="s">
        <v>22</v>
      </c>
      <c r="J308" s="7" t="s">
        <v>24</v>
      </c>
      <c r="K308" s="168" t="s">
        <v>22</v>
      </c>
    </row>
    <row r="311" spans="1:16" ht="15">
      <c r="A311" s="124" t="s">
        <v>49</v>
      </c>
      <c r="B311" s="124"/>
      <c r="C311" s="124"/>
      <c r="D311" s="124"/>
      <c r="E311" s="124"/>
      <c r="F311" s="124"/>
      <c r="G311" s="124"/>
      <c r="H311" s="124"/>
      <c r="I311" s="124"/>
      <c r="J311" s="124"/>
      <c r="K311" s="124"/>
      <c r="L311" s="124"/>
      <c r="M311" s="124"/>
      <c r="N311" s="124"/>
      <c r="O311" s="124"/>
      <c r="P311" s="124"/>
    </row>
    <row r="313" spans="1:16" ht="15">
      <c r="A313" s="126" t="s">
        <v>96</v>
      </c>
      <c r="B313" s="126" t="s">
        <v>50</v>
      </c>
      <c r="C313" s="126" t="s">
        <v>141</v>
      </c>
      <c r="D313" s="126"/>
      <c r="E313" s="126"/>
      <c r="F313" s="126"/>
      <c r="G313" s="126" t="s">
        <v>262</v>
      </c>
      <c r="H313" s="126"/>
      <c r="I313" s="126"/>
      <c r="J313" s="126"/>
      <c r="K313" s="126" t="s">
        <v>263</v>
      </c>
      <c r="L313" s="126"/>
      <c r="M313" s="126" t="s">
        <v>264</v>
      </c>
      <c r="N313" s="126"/>
      <c r="O313" s="126" t="s">
        <v>265</v>
      </c>
      <c r="P313" s="126"/>
    </row>
    <row r="314" spans="1:16" ht="30.75" customHeight="1">
      <c r="A314" s="126"/>
      <c r="B314" s="126"/>
      <c r="C314" s="126" t="s">
        <v>19</v>
      </c>
      <c r="D314" s="126"/>
      <c r="E314" s="126" t="s">
        <v>20</v>
      </c>
      <c r="F314" s="126"/>
      <c r="G314" s="126" t="s">
        <v>19</v>
      </c>
      <c r="H314" s="126"/>
      <c r="I314" s="126" t="s">
        <v>20</v>
      </c>
      <c r="J314" s="126"/>
      <c r="K314" s="186" t="s">
        <v>19</v>
      </c>
      <c r="L314" s="126" t="s">
        <v>20</v>
      </c>
      <c r="M314" s="126" t="s">
        <v>19</v>
      </c>
      <c r="N314" s="126" t="s">
        <v>20</v>
      </c>
      <c r="O314" s="126" t="s">
        <v>19</v>
      </c>
      <c r="P314" s="126" t="s">
        <v>20</v>
      </c>
    </row>
    <row r="315" spans="1:16" ht="30">
      <c r="A315" s="126"/>
      <c r="B315" s="126"/>
      <c r="C315" s="7" t="s">
        <v>99</v>
      </c>
      <c r="D315" s="7" t="s">
        <v>100</v>
      </c>
      <c r="E315" s="7" t="s">
        <v>99</v>
      </c>
      <c r="F315" s="7" t="s">
        <v>100</v>
      </c>
      <c r="G315" s="7" t="s">
        <v>99</v>
      </c>
      <c r="H315" s="168" t="s">
        <v>100</v>
      </c>
      <c r="I315" s="7" t="s">
        <v>99</v>
      </c>
      <c r="J315" s="7" t="s">
        <v>100</v>
      </c>
      <c r="K315" s="186"/>
      <c r="L315" s="126"/>
      <c r="M315" s="126"/>
      <c r="N315" s="126"/>
      <c r="O315" s="126"/>
      <c r="P315" s="126"/>
    </row>
    <row r="316" spans="1:16" ht="15">
      <c r="A316" s="7">
        <v>1</v>
      </c>
      <c r="B316" s="7">
        <v>2</v>
      </c>
      <c r="C316" s="7">
        <v>3</v>
      </c>
      <c r="D316" s="7">
        <v>4</v>
      </c>
      <c r="E316" s="7">
        <v>5</v>
      </c>
      <c r="F316" s="7">
        <v>6</v>
      </c>
      <c r="G316" s="7">
        <v>7</v>
      </c>
      <c r="H316" s="168">
        <v>8</v>
      </c>
      <c r="I316" s="7">
        <v>9</v>
      </c>
      <c r="J316" s="7">
        <v>10</v>
      </c>
      <c r="K316" s="168">
        <v>11</v>
      </c>
      <c r="L316" s="7">
        <v>12</v>
      </c>
      <c r="M316" s="7">
        <v>13</v>
      </c>
      <c r="N316" s="7">
        <v>14</v>
      </c>
      <c r="O316" s="7">
        <v>15</v>
      </c>
      <c r="P316" s="7">
        <v>16</v>
      </c>
    </row>
    <row r="317" spans="1:16" ht="15">
      <c r="A317" s="7"/>
      <c r="B317" s="7" t="s">
        <v>266</v>
      </c>
      <c r="C317" s="7">
        <v>1</v>
      </c>
      <c r="D317" s="7">
        <f>C317</f>
        <v>1</v>
      </c>
      <c r="E317" s="7"/>
      <c r="F317" s="7"/>
      <c r="G317" s="7">
        <v>1</v>
      </c>
      <c r="H317" s="168">
        <v>1</v>
      </c>
      <c r="I317" s="7"/>
      <c r="J317" s="7"/>
      <c r="K317" s="168">
        <v>1</v>
      </c>
      <c r="L317" s="7"/>
      <c r="M317" s="7">
        <v>1</v>
      </c>
      <c r="N317" s="7"/>
      <c r="O317" s="7">
        <v>1</v>
      </c>
      <c r="P317" s="7"/>
    </row>
    <row r="318" spans="1:16" ht="15">
      <c r="A318" s="7"/>
      <c r="B318" s="7" t="s">
        <v>267</v>
      </c>
      <c r="C318" s="7">
        <v>6</v>
      </c>
      <c r="D318" s="7">
        <f>C318</f>
        <v>6</v>
      </c>
      <c r="E318" s="7"/>
      <c r="F318" s="7"/>
      <c r="G318" s="7">
        <v>6</v>
      </c>
      <c r="H318" s="168">
        <v>6</v>
      </c>
      <c r="I318" s="7"/>
      <c r="J318" s="7"/>
      <c r="K318" s="168">
        <v>6</v>
      </c>
      <c r="L318" s="7"/>
      <c r="M318" s="7">
        <v>6</v>
      </c>
      <c r="N318" s="7"/>
      <c r="O318" s="7">
        <v>6</v>
      </c>
      <c r="P318" s="7"/>
    </row>
    <row r="319" spans="1:16" ht="15">
      <c r="A319" s="7"/>
      <c r="B319" s="7" t="s">
        <v>268</v>
      </c>
      <c r="C319" s="7">
        <v>12</v>
      </c>
      <c r="D319" s="7">
        <f>C319</f>
        <v>12</v>
      </c>
      <c r="E319" s="7"/>
      <c r="F319" s="7"/>
      <c r="G319" s="7">
        <v>9</v>
      </c>
      <c r="H319" s="168">
        <v>9</v>
      </c>
      <c r="I319" s="7"/>
      <c r="J319" s="7"/>
      <c r="K319" s="168">
        <v>9</v>
      </c>
      <c r="L319" s="7"/>
      <c r="M319" s="7">
        <v>9</v>
      </c>
      <c r="N319" s="7"/>
      <c r="O319" s="7">
        <v>10</v>
      </c>
      <c r="P319" s="7"/>
    </row>
    <row r="320" spans="1:16" ht="15">
      <c r="A320" s="7"/>
      <c r="B320" s="7" t="s">
        <v>269</v>
      </c>
      <c r="C320" s="7">
        <v>0.5</v>
      </c>
      <c r="D320" s="7">
        <f>C320</f>
        <v>0.5</v>
      </c>
      <c r="E320" s="7"/>
      <c r="F320" s="7"/>
      <c r="G320" s="7">
        <v>0.5</v>
      </c>
      <c r="H320" s="168">
        <v>0.5</v>
      </c>
      <c r="I320" s="7"/>
      <c r="J320" s="7"/>
      <c r="K320" s="168">
        <v>0.5</v>
      </c>
      <c r="L320" s="7"/>
      <c r="M320" s="7">
        <v>0.5</v>
      </c>
      <c r="N320" s="7"/>
      <c r="O320" s="7">
        <v>0.5</v>
      </c>
      <c r="P320" s="7"/>
    </row>
    <row r="321" spans="1:16" ht="15">
      <c r="A321" s="7" t="s">
        <v>22</v>
      </c>
      <c r="B321" s="7" t="s">
        <v>26</v>
      </c>
      <c r="C321" s="7">
        <v>19.5</v>
      </c>
      <c r="D321" s="7">
        <v>19.5</v>
      </c>
      <c r="E321" s="7" t="s">
        <v>22</v>
      </c>
      <c r="F321" s="7" t="s">
        <v>22</v>
      </c>
      <c r="G321" s="7">
        <f>SUM(G317:G320)</f>
        <v>16.5</v>
      </c>
      <c r="H321" s="168">
        <f>SUM(H317:H320)</f>
        <v>16.5</v>
      </c>
      <c r="I321" s="7" t="s">
        <v>22</v>
      </c>
      <c r="J321" s="7" t="s">
        <v>22</v>
      </c>
      <c r="K321" s="168">
        <v>16.5</v>
      </c>
      <c r="L321" s="7" t="s">
        <v>22</v>
      </c>
      <c r="M321" s="7">
        <v>16.5</v>
      </c>
      <c r="N321" s="7" t="s">
        <v>22</v>
      </c>
      <c r="O321" s="7">
        <v>17.5</v>
      </c>
      <c r="P321" s="7" t="s">
        <v>22</v>
      </c>
    </row>
    <row r="322" spans="1:16" ht="30">
      <c r="A322" s="7" t="s">
        <v>22</v>
      </c>
      <c r="B322" s="7" t="s">
        <v>53</v>
      </c>
      <c r="C322" s="7" t="s">
        <v>24</v>
      </c>
      <c r="D322" s="7" t="s">
        <v>24</v>
      </c>
      <c r="E322" s="7" t="s">
        <v>22</v>
      </c>
      <c r="F322" s="7" t="s">
        <v>22</v>
      </c>
      <c r="G322" s="7" t="s">
        <v>24</v>
      </c>
      <c r="H322" s="168" t="s">
        <v>24</v>
      </c>
      <c r="I322" s="7" t="s">
        <v>22</v>
      </c>
      <c r="J322" s="7" t="s">
        <v>22</v>
      </c>
      <c r="K322" s="168" t="s">
        <v>24</v>
      </c>
      <c r="L322" s="7" t="s">
        <v>22</v>
      </c>
      <c r="M322" s="7" t="s">
        <v>24</v>
      </c>
      <c r="N322" s="7" t="s">
        <v>22</v>
      </c>
      <c r="O322" s="7" t="s">
        <v>24</v>
      </c>
      <c r="P322" s="7" t="s">
        <v>22</v>
      </c>
    </row>
    <row r="324" spans="1:12" ht="15">
      <c r="A324" s="125" t="s">
        <v>122</v>
      </c>
      <c r="B324" s="125"/>
      <c r="C324" s="125"/>
      <c r="D324" s="125"/>
      <c r="E324" s="125"/>
      <c r="F324" s="125"/>
      <c r="G324" s="125"/>
      <c r="H324" s="125"/>
      <c r="I324" s="125"/>
      <c r="J324" s="125"/>
      <c r="K324" s="125"/>
      <c r="L324" s="125"/>
    </row>
    <row r="325" spans="1:12" ht="15">
      <c r="A325" s="125" t="s">
        <v>276</v>
      </c>
      <c r="B325" s="125"/>
      <c r="C325" s="125"/>
      <c r="D325" s="125"/>
      <c r="E325" s="125"/>
      <c r="F325" s="125"/>
      <c r="G325" s="125"/>
      <c r="H325" s="125"/>
      <c r="I325" s="125"/>
      <c r="J325" s="125"/>
      <c r="K325" s="125"/>
      <c r="L325" s="125"/>
    </row>
    <row r="326" spans="1:12" ht="15">
      <c r="A326" s="136" t="s">
        <v>13</v>
      </c>
      <c r="B326" s="136"/>
      <c r="C326" s="136"/>
      <c r="D326" s="136"/>
      <c r="E326" s="136"/>
      <c r="F326" s="136"/>
      <c r="G326" s="136"/>
      <c r="H326" s="136"/>
      <c r="I326" s="136"/>
      <c r="J326" s="136"/>
      <c r="K326" s="136"/>
      <c r="L326" s="136"/>
    </row>
    <row r="327" spans="1:12" ht="21.75" customHeight="1">
      <c r="A327" s="126" t="s">
        <v>37</v>
      </c>
      <c r="B327" s="126" t="s">
        <v>54</v>
      </c>
      <c r="C327" s="126" t="s">
        <v>55</v>
      </c>
      <c r="D327" s="126" t="s">
        <v>141</v>
      </c>
      <c r="E327" s="126"/>
      <c r="F327" s="126"/>
      <c r="G327" s="126" t="s">
        <v>142</v>
      </c>
      <c r="H327" s="126"/>
      <c r="I327" s="126"/>
      <c r="J327" s="126" t="s">
        <v>143</v>
      </c>
      <c r="K327" s="126"/>
      <c r="L327" s="126"/>
    </row>
    <row r="328" spans="1:12" ht="30">
      <c r="A328" s="126"/>
      <c r="B328" s="126"/>
      <c r="C328" s="126"/>
      <c r="D328" s="7" t="s">
        <v>19</v>
      </c>
      <c r="E328" s="7" t="s">
        <v>20</v>
      </c>
      <c r="F328" s="7" t="s">
        <v>101</v>
      </c>
      <c r="G328" s="7" t="s">
        <v>19</v>
      </c>
      <c r="H328" s="168" t="s">
        <v>20</v>
      </c>
      <c r="I328" s="7" t="s">
        <v>89</v>
      </c>
      <c r="J328" s="7" t="s">
        <v>19</v>
      </c>
      <c r="K328" s="168" t="s">
        <v>20</v>
      </c>
      <c r="L328" s="7" t="s">
        <v>102</v>
      </c>
    </row>
    <row r="329" spans="1:12" ht="15">
      <c r="A329" s="7">
        <v>1</v>
      </c>
      <c r="B329" s="7">
        <v>2</v>
      </c>
      <c r="C329" s="7">
        <v>3</v>
      </c>
      <c r="D329" s="7">
        <v>4</v>
      </c>
      <c r="E329" s="7">
        <v>5</v>
      </c>
      <c r="F329" s="7">
        <v>6</v>
      </c>
      <c r="G329" s="7">
        <v>7</v>
      </c>
      <c r="H329" s="168">
        <v>8</v>
      </c>
      <c r="I329" s="7">
        <v>9</v>
      </c>
      <c r="J329" s="7">
        <v>10</v>
      </c>
      <c r="K329" s="168">
        <v>11</v>
      </c>
      <c r="L329" s="7">
        <v>12</v>
      </c>
    </row>
    <row r="330" spans="1:12" ht="15">
      <c r="A330" s="7" t="s">
        <v>22</v>
      </c>
      <c r="B330" s="8" t="s">
        <v>22</v>
      </c>
      <c r="C330" s="8" t="s">
        <v>22</v>
      </c>
      <c r="D330" s="8" t="s">
        <v>22</v>
      </c>
      <c r="E330" s="8" t="s">
        <v>22</v>
      </c>
      <c r="F330" s="8" t="s">
        <v>22</v>
      </c>
      <c r="G330" s="8" t="s">
        <v>22</v>
      </c>
      <c r="H330" s="173" t="s">
        <v>22</v>
      </c>
      <c r="I330" s="8" t="s">
        <v>22</v>
      </c>
      <c r="J330" s="8" t="s">
        <v>22</v>
      </c>
      <c r="K330" s="173" t="s">
        <v>22</v>
      </c>
      <c r="L330" s="8" t="s">
        <v>22</v>
      </c>
    </row>
    <row r="331" spans="1:12" ht="15">
      <c r="A331" s="7" t="s">
        <v>22</v>
      </c>
      <c r="B331" s="7" t="s">
        <v>26</v>
      </c>
      <c r="C331" s="8" t="s">
        <v>22</v>
      </c>
      <c r="D331" s="8" t="s">
        <v>22</v>
      </c>
      <c r="E331" s="8" t="s">
        <v>22</v>
      </c>
      <c r="F331" s="8" t="s">
        <v>22</v>
      </c>
      <c r="G331" s="8" t="s">
        <v>22</v>
      </c>
      <c r="H331" s="173" t="s">
        <v>22</v>
      </c>
      <c r="I331" s="8" t="s">
        <v>22</v>
      </c>
      <c r="J331" s="8" t="s">
        <v>22</v>
      </c>
      <c r="K331" s="173" t="s">
        <v>22</v>
      </c>
      <c r="L331" s="8" t="s">
        <v>22</v>
      </c>
    </row>
    <row r="333" spans="1:9" ht="15">
      <c r="A333" s="124" t="s">
        <v>277</v>
      </c>
      <c r="B333" s="124"/>
      <c r="C333" s="124"/>
      <c r="D333" s="124"/>
      <c r="E333" s="124"/>
      <c r="F333" s="124"/>
      <c r="G333" s="124"/>
      <c r="H333" s="124"/>
      <c r="I333" s="124"/>
    </row>
    <row r="334" ht="15">
      <c r="A334" s="4" t="s">
        <v>13</v>
      </c>
    </row>
    <row r="335" spans="1:9" ht="21.75" customHeight="1">
      <c r="A335" s="126" t="s">
        <v>96</v>
      </c>
      <c r="B335" s="126" t="s">
        <v>54</v>
      </c>
      <c r="C335" s="126" t="s">
        <v>55</v>
      </c>
      <c r="D335" s="126" t="s">
        <v>145</v>
      </c>
      <c r="E335" s="126"/>
      <c r="F335" s="126"/>
      <c r="G335" s="126" t="s">
        <v>146</v>
      </c>
      <c r="H335" s="126"/>
      <c r="I335" s="126"/>
    </row>
    <row r="336" spans="1:9" ht="33" customHeight="1">
      <c r="A336" s="126"/>
      <c r="B336" s="126"/>
      <c r="C336" s="126"/>
      <c r="D336" s="7" t="s">
        <v>19</v>
      </c>
      <c r="E336" s="7" t="s">
        <v>20</v>
      </c>
      <c r="F336" s="7" t="s">
        <v>101</v>
      </c>
      <c r="G336" s="7" t="s">
        <v>19</v>
      </c>
      <c r="H336" s="168" t="s">
        <v>20</v>
      </c>
      <c r="I336" s="7" t="s">
        <v>89</v>
      </c>
    </row>
    <row r="337" spans="1:9" ht="15">
      <c r="A337" s="7">
        <v>1</v>
      </c>
      <c r="B337" s="7">
        <v>2</v>
      </c>
      <c r="C337" s="7">
        <v>3</v>
      </c>
      <c r="D337" s="7">
        <v>4</v>
      </c>
      <c r="E337" s="7">
        <v>5</v>
      </c>
      <c r="F337" s="7">
        <v>6</v>
      </c>
      <c r="G337" s="7">
        <v>7</v>
      </c>
      <c r="H337" s="168">
        <v>8</v>
      </c>
      <c r="I337" s="7">
        <v>9</v>
      </c>
    </row>
    <row r="338" spans="1:9" ht="15">
      <c r="A338" s="7" t="s">
        <v>22</v>
      </c>
      <c r="B338" s="8" t="s">
        <v>22</v>
      </c>
      <c r="C338" s="8" t="s">
        <v>22</v>
      </c>
      <c r="D338" s="8" t="s">
        <v>22</v>
      </c>
      <c r="E338" s="8" t="s">
        <v>22</v>
      </c>
      <c r="F338" s="8" t="s">
        <v>22</v>
      </c>
      <c r="G338" s="8" t="s">
        <v>22</v>
      </c>
      <c r="H338" s="173" t="s">
        <v>22</v>
      </c>
      <c r="I338" s="8" t="s">
        <v>22</v>
      </c>
    </row>
    <row r="339" spans="1:9" ht="15">
      <c r="A339" s="7" t="s">
        <v>22</v>
      </c>
      <c r="B339" s="7" t="s">
        <v>26</v>
      </c>
      <c r="C339" s="8" t="s">
        <v>22</v>
      </c>
      <c r="D339" s="8" t="s">
        <v>22</v>
      </c>
      <c r="E339" s="8" t="s">
        <v>22</v>
      </c>
      <c r="F339" s="8" t="s">
        <v>22</v>
      </c>
      <c r="G339" s="8" t="s">
        <v>22</v>
      </c>
      <c r="H339" s="173" t="s">
        <v>22</v>
      </c>
      <c r="I339" s="8" t="s">
        <v>22</v>
      </c>
    </row>
    <row r="341" spans="1:13" ht="15">
      <c r="A341" s="124" t="s">
        <v>278</v>
      </c>
      <c r="B341" s="124"/>
      <c r="C341" s="124"/>
      <c r="D341" s="124"/>
      <c r="E341" s="124"/>
      <c r="F341" s="124"/>
      <c r="G341" s="124"/>
      <c r="H341" s="124"/>
      <c r="I341" s="124"/>
      <c r="J341" s="124"/>
      <c r="K341" s="124"/>
      <c r="L341" s="124"/>
      <c r="M341" s="124"/>
    </row>
    <row r="342" ht="15">
      <c r="A342" s="4" t="s">
        <v>13</v>
      </c>
    </row>
    <row r="344" spans="1:13" ht="28.5" customHeight="1">
      <c r="A344" s="162" t="s">
        <v>103</v>
      </c>
      <c r="B344" s="162" t="s">
        <v>104</v>
      </c>
      <c r="C344" s="150" t="s">
        <v>56</v>
      </c>
      <c r="D344" s="150" t="s">
        <v>141</v>
      </c>
      <c r="E344" s="150"/>
      <c r="F344" s="150" t="s">
        <v>142</v>
      </c>
      <c r="G344" s="150"/>
      <c r="H344" s="150" t="s">
        <v>143</v>
      </c>
      <c r="I344" s="150"/>
      <c r="J344" s="150" t="s">
        <v>145</v>
      </c>
      <c r="K344" s="150"/>
      <c r="L344" s="150" t="s">
        <v>146</v>
      </c>
      <c r="M344" s="150"/>
    </row>
    <row r="345" spans="1:13" ht="76.5" customHeight="1">
      <c r="A345" s="163"/>
      <c r="B345" s="163"/>
      <c r="C345" s="150"/>
      <c r="D345" s="93" t="s">
        <v>58</v>
      </c>
      <c r="E345" s="93" t="s">
        <v>57</v>
      </c>
      <c r="F345" s="93" t="s">
        <v>58</v>
      </c>
      <c r="G345" s="93" t="s">
        <v>57</v>
      </c>
      <c r="H345" s="185" t="s">
        <v>58</v>
      </c>
      <c r="I345" s="93" t="s">
        <v>57</v>
      </c>
      <c r="J345" s="93" t="s">
        <v>58</v>
      </c>
      <c r="K345" s="185" t="s">
        <v>57</v>
      </c>
      <c r="L345" s="93" t="s">
        <v>58</v>
      </c>
      <c r="M345" s="93" t="s">
        <v>57</v>
      </c>
    </row>
    <row r="346" spans="1:13" ht="15">
      <c r="A346" s="7">
        <v>1</v>
      </c>
      <c r="B346" s="7">
        <v>2</v>
      </c>
      <c r="C346" s="7">
        <v>3</v>
      </c>
      <c r="D346" s="7">
        <v>4</v>
      </c>
      <c r="E346" s="7">
        <v>5</v>
      </c>
      <c r="F346" s="7">
        <v>6</v>
      </c>
      <c r="G346" s="7">
        <v>7</v>
      </c>
      <c r="H346" s="168">
        <v>8</v>
      </c>
      <c r="I346" s="7">
        <v>9</v>
      </c>
      <c r="J346" s="7">
        <v>10</v>
      </c>
      <c r="K346" s="168">
        <v>11</v>
      </c>
      <c r="L346" s="7">
        <v>12</v>
      </c>
      <c r="M346" s="7">
        <v>13</v>
      </c>
    </row>
    <row r="347" spans="1:13" ht="15">
      <c r="A347" s="7"/>
      <c r="B347" s="43" t="s">
        <v>171</v>
      </c>
      <c r="C347" s="7"/>
      <c r="D347" s="25">
        <f>D121</f>
        <v>60150</v>
      </c>
      <c r="E347" s="7">
        <v>100</v>
      </c>
      <c r="F347" s="7">
        <v>50000</v>
      </c>
      <c r="G347" s="7">
        <v>100</v>
      </c>
      <c r="H347" s="168">
        <v>198000</v>
      </c>
      <c r="I347" s="7">
        <v>100</v>
      </c>
      <c r="J347" s="7">
        <f>H347*1.038</f>
        <v>205524</v>
      </c>
      <c r="K347" s="168">
        <v>100</v>
      </c>
      <c r="L347" s="113">
        <f>J347*1.041</f>
        <v>213950.484</v>
      </c>
      <c r="M347" s="7">
        <v>100</v>
      </c>
    </row>
    <row r="348" spans="1:13" ht="30">
      <c r="A348" s="7"/>
      <c r="B348" s="43" t="s">
        <v>172</v>
      </c>
      <c r="C348" s="7"/>
      <c r="D348" s="25">
        <f>D122</f>
        <v>180271.51</v>
      </c>
      <c r="E348" s="7">
        <v>100</v>
      </c>
      <c r="F348" s="7"/>
      <c r="G348" s="7"/>
      <c r="H348" s="168"/>
      <c r="I348" s="7"/>
      <c r="J348" s="7"/>
      <c r="K348" s="168"/>
      <c r="L348" s="7"/>
      <c r="M348" s="7"/>
    </row>
    <row r="349" spans="1:13" ht="15">
      <c r="A349" s="7"/>
      <c r="B349" s="7"/>
      <c r="C349" s="7"/>
      <c r="D349" s="7"/>
      <c r="E349" s="7"/>
      <c r="F349" s="7"/>
      <c r="G349" s="7"/>
      <c r="H349" s="168"/>
      <c r="I349" s="7"/>
      <c r="J349" s="7"/>
      <c r="K349" s="168"/>
      <c r="L349" s="7"/>
      <c r="M349" s="7"/>
    </row>
    <row r="351" spans="1:10" ht="48" customHeight="1">
      <c r="A351" s="125" t="s">
        <v>279</v>
      </c>
      <c r="B351" s="125"/>
      <c r="C351" s="125"/>
      <c r="D351" s="125"/>
      <c r="E351" s="125"/>
      <c r="F351" s="125"/>
      <c r="G351" s="125"/>
      <c r="H351" s="125"/>
      <c r="I351" s="125"/>
      <c r="J351" s="125"/>
    </row>
    <row r="352" spans="1:14" ht="45.75" customHeight="1">
      <c r="A352" s="160" t="s">
        <v>280</v>
      </c>
      <c r="B352" s="161"/>
      <c r="C352" s="161"/>
      <c r="D352" s="161"/>
      <c r="E352" s="161"/>
      <c r="F352" s="161"/>
      <c r="G352" s="161"/>
      <c r="H352" s="161"/>
      <c r="I352" s="161"/>
      <c r="J352" s="161"/>
      <c r="K352" s="161"/>
      <c r="L352" s="161"/>
      <c r="M352" s="161"/>
      <c r="N352" s="161"/>
    </row>
    <row r="353" spans="1:10" ht="15" customHeight="1">
      <c r="A353" s="125" t="s">
        <v>281</v>
      </c>
      <c r="B353" s="125"/>
      <c r="C353" s="125"/>
      <c r="D353" s="125"/>
      <c r="E353" s="125"/>
      <c r="F353" s="125"/>
      <c r="G353" s="125"/>
      <c r="H353" s="125"/>
      <c r="I353" s="125"/>
      <c r="J353" s="125"/>
    </row>
    <row r="354" spans="1:10" ht="15" customHeight="1">
      <c r="A354" s="125" t="s">
        <v>282</v>
      </c>
      <c r="B354" s="125"/>
      <c r="C354" s="125"/>
      <c r="D354" s="125"/>
      <c r="E354" s="125"/>
      <c r="F354" s="125"/>
      <c r="G354" s="125"/>
      <c r="H354" s="125"/>
      <c r="I354" s="125"/>
      <c r="J354" s="125"/>
    </row>
    <row r="355" ht="15">
      <c r="J355" s="4" t="s">
        <v>13</v>
      </c>
    </row>
    <row r="356" spans="1:10" ht="45" customHeight="1">
      <c r="A356" s="147" t="s">
        <v>62</v>
      </c>
      <c r="B356" s="126" t="s">
        <v>15</v>
      </c>
      <c r="C356" s="126" t="s">
        <v>63</v>
      </c>
      <c r="D356" s="126" t="s">
        <v>105</v>
      </c>
      <c r="E356" s="148" t="s">
        <v>64</v>
      </c>
      <c r="F356" s="148" t="s">
        <v>65</v>
      </c>
      <c r="G356" s="148" t="s">
        <v>106</v>
      </c>
      <c r="H356" s="126" t="s">
        <v>66</v>
      </c>
      <c r="I356" s="126"/>
      <c r="J356" s="126" t="s">
        <v>107</v>
      </c>
    </row>
    <row r="357" spans="1:10" ht="30">
      <c r="A357" s="147"/>
      <c r="B357" s="126"/>
      <c r="C357" s="126"/>
      <c r="D357" s="126"/>
      <c r="E357" s="148"/>
      <c r="F357" s="148"/>
      <c r="G357" s="148"/>
      <c r="H357" s="168" t="s">
        <v>67</v>
      </c>
      <c r="I357" s="7" t="s">
        <v>68</v>
      </c>
      <c r="J357" s="126"/>
    </row>
    <row r="358" spans="1:10" ht="15">
      <c r="A358" s="7">
        <v>1</v>
      </c>
      <c r="B358" s="7">
        <v>2</v>
      </c>
      <c r="C358" s="7">
        <v>3</v>
      </c>
      <c r="D358" s="7">
        <v>4</v>
      </c>
      <c r="E358" s="7">
        <v>5</v>
      </c>
      <c r="F358" s="7">
        <v>6</v>
      </c>
      <c r="G358" s="7">
        <v>7</v>
      </c>
      <c r="H358" s="168">
        <v>8</v>
      </c>
      <c r="I358" s="7">
        <v>9</v>
      </c>
      <c r="J358" s="7">
        <v>10</v>
      </c>
    </row>
    <row r="359" spans="1:10" ht="15">
      <c r="A359" s="7" t="s">
        <v>22</v>
      </c>
      <c r="B359" s="7" t="s">
        <v>22</v>
      </c>
      <c r="C359" s="7" t="s">
        <v>22</v>
      </c>
      <c r="D359" s="7" t="s">
        <v>22</v>
      </c>
      <c r="E359" s="7" t="s">
        <v>22</v>
      </c>
      <c r="F359" s="7" t="s">
        <v>22</v>
      </c>
      <c r="G359" s="7" t="s">
        <v>22</v>
      </c>
      <c r="H359" s="168" t="s">
        <v>22</v>
      </c>
      <c r="I359" s="7" t="s">
        <v>22</v>
      </c>
      <c r="J359" s="7" t="s">
        <v>22</v>
      </c>
    </row>
    <row r="360" spans="1:10" ht="15">
      <c r="A360" s="7" t="s">
        <v>22</v>
      </c>
      <c r="B360" s="7" t="s">
        <v>26</v>
      </c>
      <c r="C360" s="7" t="s">
        <v>22</v>
      </c>
      <c r="D360" s="7" t="s">
        <v>22</v>
      </c>
      <c r="E360" s="7" t="s">
        <v>22</v>
      </c>
      <c r="F360" s="7" t="s">
        <v>22</v>
      </c>
      <c r="G360" s="7" t="s">
        <v>22</v>
      </c>
      <c r="H360" s="168" t="s">
        <v>22</v>
      </c>
      <c r="I360" s="7" t="s">
        <v>22</v>
      </c>
      <c r="J360" s="7" t="s">
        <v>22</v>
      </c>
    </row>
    <row r="362" spans="1:12" ht="15">
      <c r="A362" s="124" t="s">
        <v>283</v>
      </c>
      <c r="B362" s="124"/>
      <c r="C362" s="124"/>
      <c r="D362" s="124"/>
      <c r="E362" s="124"/>
      <c r="F362" s="124"/>
      <c r="G362" s="124"/>
      <c r="H362" s="124"/>
      <c r="I362" s="124"/>
      <c r="J362" s="124"/>
      <c r="K362" s="124"/>
      <c r="L362" s="124"/>
    </row>
    <row r="363" ht="15">
      <c r="L363" s="4" t="s">
        <v>13</v>
      </c>
    </row>
    <row r="364" spans="1:12" ht="15">
      <c r="A364" s="147" t="s">
        <v>62</v>
      </c>
      <c r="B364" s="126" t="s">
        <v>15</v>
      </c>
      <c r="C364" s="126" t="s">
        <v>264</v>
      </c>
      <c r="D364" s="126"/>
      <c r="E364" s="126"/>
      <c r="F364" s="126"/>
      <c r="G364" s="126"/>
      <c r="H364" s="126" t="s">
        <v>265</v>
      </c>
      <c r="I364" s="126"/>
      <c r="J364" s="126"/>
      <c r="K364" s="126"/>
      <c r="L364" s="126"/>
    </row>
    <row r="365" spans="1:12" ht="67.5" customHeight="1">
      <c r="A365" s="147"/>
      <c r="B365" s="126"/>
      <c r="C365" s="126" t="s">
        <v>70</v>
      </c>
      <c r="D365" s="148" t="s">
        <v>71</v>
      </c>
      <c r="E365" s="126" t="s">
        <v>72</v>
      </c>
      <c r="F365" s="126"/>
      <c r="G365" s="149" t="s">
        <v>108</v>
      </c>
      <c r="H365" s="186" t="s">
        <v>73</v>
      </c>
      <c r="I365" s="150" t="s">
        <v>109</v>
      </c>
      <c r="J365" s="126" t="s">
        <v>72</v>
      </c>
      <c r="K365" s="126"/>
      <c r="L365" s="126" t="s">
        <v>110</v>
      </c>
    </row>
    <row r="366" spans="1:12" ht="24">
      <c r="A366" s="147"/>
      <c r="B366" s="126"/>
      <c r="C366" s="126"/>
      <c r="D366" s="148"/>
      <c r="E366" s="9" t="s">
        <v>67</v>
      </c>
      <c r="F366" s="9" t="s">
        <v>68</v>
      </c>
      <c r="G366" s="149"/>
      <c r="H366" s="186"/>
      <c r="I366" s="150"/>
      <c r="J366" s="9" t="s">
        <v>67</v>
      </c>
      <c r="K366" s="195" t="s">
        <v>68</v>
      </c>
      <c r="L366" s="126"/>
    </row>
    <row r="367" spans="1:12" ht="15">
      <c r="A367" s="7">
        <v>1</v>
      </c>
      <c r="B367" s="7">
        <v>2</v>
      </c>
      <c r="C367" s="7">
        <v>3</v>
      </c>
      <c r="D367" s="7">
        <v>4</v>
      </c>
      <c r="E367" s="7">
        <v>5</v>
      </c>
      <c r="F367" s="7">
        <v>6</v>
      </c>
      <c r="G367" s="7">
        <v>7</v>
      </c>
      <c r="H367" s="168">
        <v>8</v>
      </c>
      <c r="I367" s="7">
        <v>9</v>
      </c>
      <c r="J367" s="7">
        <v>10</v>
      </c>
      <c r="K367" s="168">
        <v>11</v>
      </c>
      <c r="L367" s="7">
        <v>12</v>
      </c>
    </row>
    <row r="368" spans="1:12" ht="15">
      <c r="A368" s="7" t="s">
        <v>22</v>
      </c>
      <c r="B368" s="7" t="s">
        <v>22</v>
      </c>
      <c r="C368" s="7" t="s">
        <v>22</v>
      </c>
      <c r="D368" s="7" t="s">
        <v>22</v>
      </c>
      <c r="E368" s="7" t="s">
        <v>22</v>
      </c>
      <c r="F368" s="7" t="s">
        <v>22</v>
      </c>
      <c r="G368" s="7" t="s">
        <v>22</v>
      </c>
      <c r="H368" s="168" t="s">
        <v>22</v>
      </c>
      <c r="I368" s="7" t="s">
        <v>22</v>
      </c>
      <c r="J368" s="7" t="s">
        <v>22</v>
      </c>
      <c r="K368" s="168" t="s">
        <v>22</v>
      </c>
      <c r="L368" s="7" t="s">
        <v>22</v>
      </c>
    </row>
    <row r="369" spans="1:12" ht="15">
      <c r="A369" s="7" t="s">
        <v>22</v>
      </c>
      <c r="B369" s="7" t="s">
        <v>26</v>
      </c>
      <c r="C369" s="7" t="s">
        <v>22</v>
      </c>
      <c r="D369" s="7" t="s">
        <v>22</v>
      </c>
      <c r="E369" s="7" t="s">
        <v>22</v>
      </c>
      <c r="F369" s="7" t="s">
        <v>22</v>
      </c>
      <c r="G369" s="7" t="s">
        <v>22</v>
      </c>
      <c r="H369" s="168" t="s">
        <v>22</v>
      </c>
      <c r="I369" s="7" t="s">
        <v>22</v>
      </c>
      <c r="J369" s="7" t="s">
        <v>22</v>
      </c>
      <c r="K369" s="168" t="s">
        <v>22</v>
      </c>
      <c r="L369" s="7" t="s">
        <v>22</v>
      </c>
    </row>
    <row r="370" ht="11.25" customHeight="1"/>
    <row r="371" spans="1:9" ht="15">
      <c r="A371" s="124" t="s">
        <v>284</v>
      </c>
      <c r="B371" s="124"/>
      <c r="C371" s="124"/>
      <c r="D371" s="124"/>
      <c r="E371" s="124"/>
      <c r="F371" s="124"/>
      <c r="G371" s="124"/>
      <c r="H371" s="124"/>
      <c r="I371" s="124"/>
    </row>
    <row r="372" ht="15">
      <c r="I372" s="4" t="s">
        <v>13</v>
      </c>
    </row>
    <row r="373" spans="1:9" ht="72" customHeight="1">
      <c r="A373" s="94" t="s">
        <v>62</v>
      </c>
      <c r="B373" s="7" t="s">
        <v>15</v>
      </c>
      <c r="C373" s="95" t="s">
        <v>63</v>
      </c>
      <c r="D373" s="95" t="s">
        <v>75</v>
      </c>
      <c r="E373" s="95" t="s">
        <v>285</v>
      </c>
      <c r="F373" s="95" t="s">
        <v>286</v>
      </c>
      <c r="G373" s="95" t="s">
        <v>287</v>
      </c>
      <c r="H373" s="187" t="s">
        <v>78</v>
      </c>
      <c r="I373" s="95" t="s">
        <v>79</v>
      </c>
    </row>
    <row r="374" spans="1:9" ht="15" customHeight="1">
      <c r="A374" s="7">
        <v>1</v>
      </c>
      <c r="B374" s="7">
        <v>2</v>
      </c>
      <c r="C374" s="7">
        <v>3</v>
      </c>
      <c r="D374" s="7">
        <v>4</v>
      </c>
      <c r="E374" s="7">
        <v>5</v>
      </c>
      <c r="F374" s="7">
        <v>6</v>
      </c>
      <c r="G374" s="7">
        <v>7</v>
      </c>
      <c r="H374" s="168">
        <v>8</v>
      </c>
      <c r="I374" s="7">
        <v>9</v>
      </c>
    </row>
    <row r="375" spans="1:9" ht="9" customHeight="1">
      <c r="A375" s="7" t="s">
        <v>22</v>
      </c>
      <c r="B375" s="7" t="s">
        <v>22</v>
      </c>
      <c r="C375" s="7" t="s">
        <v>22</v>
      </c>
      <c r="D375" s="7" t="s">
        <v>22</v>
      </c>
      <c r="E375" s="7" t="s">
        <v>22</v>
      </c>
      <c r="F375" s="7" t="s">
        <v>22</v>
      </c>
      <c r="G375" s="7" t="s">
        <v>22</v>
      </c>
      <c r="H375" s="168" t="s">
        <v>22</v>
      </c>
      <c r="I375" s="7" t="s">
        <v>22</v>
      </c>
    </row>
    <row r="376" spans="1:9" ht="15">
      <c r="A376" s="7" t="s">
        <v>22</v>
      </c>
      <c r="B376" s="7" t="s">
        <v>26</v>
      </c>
      <c r="C376" s="7" t="s">
        <v>22</v>
      </c>
      <c r="D376" s="7" t="s">
        <v>22</v>
      </c>
      <c r="E376" s="7" t="s">
        <v>22</v>
      </c>
      <c r="F376" s="7" t="s">
        <v>22</v>
      </c>
      <c r="G376" s="7" t="s">
        <v>22</v>
      </c>
      <c r="H376" s="168" t="s">
        <v>22</v>
      </c>
      <c r="I376" s="7" t="s">
        <v>22</v>
      </c>
    </row>
    <row r="378" spans="1:9" ht="15">
      <c r="A378" s="139" t="s">
        <v>288</v>
      </c>
      <c r="B378" s="139"/>
      <c r="C378" s="139"/>
      <c r="D378" s="139"/>
      <c r="E378" s="139"/>
      <c r="F378" s="139"/>
      <c r="G378" s="139"/>
      <c r="H378" s="139"/>
      <c r="I378" s="139"/>
    </row>
    <row r="379" spans="1:9" ht="15.75" customHeight="1">
      <c r="A379" s="85"/>
      <c r="B379" s="96" t="s">
        <v>289</v>
      </c>
      <c r="C379" s="85"/>
      <c r="D379" s="85"/>
      <c r="E379" s="85"/>
      <c r="F379" s="85"/>
      <c r="G379" s="85"/>
      <c r="H379" s="188"/>
      <c r="I379" s="85"/>
    </row>
    <row r="380" spans="1:9" ht="45.75" customHeight="1">
      <c r="A380" s="125" t="s">
        <v>295</v>
      </c>
      <c r="B380" s="125"/>
      <c r="C380" s="125"/>
      <c r="D380" s="125"/>
      <c r="E380" s="125"/>
      <c r="F380" s="125"/>
      <c r="G380" s="125"/>
      <c r="H380" s="125"/>
      <c r="I380" s="125"/>
    </row>
    <row r="381" spans="1:14" ht="54.75" customHeight="1">
      <c r="A381" s="136" t="s">
        <v>290</v>
      </c>
      <c r="B381" s="145"/>
      <c r="C381" s="145"/>
      <c r="D381" s="145"/>
      <c r="E381" s="145"/>
      <c r="F381" s="145"/>
      <c r="G381" s="145"/>
      <c r="H381" s="145"/>
      <c r="I381" s="145"/>
      <c r="J381" s="145"/>
      <c r="K381" s="145"/>
      <c r="L381" s="145"/>
      <c r="M381" s="145"/>
      <c r="N381" s="145"/>
    </row>
    <row r="382" spans="1:12" ht="43.5" customHeight="1">
      <c r="A382" s="144" t="s">
        <v>291</v>
      </c>
      <c r="B382" s="144"/>
      <c r="C382" s="98"/>
      <c r="G382" s="10"/>
      <c r="J382" s="10"/>
      <c r="K382" s="196" t="s">
        <v>292</v>
      </c>
      <c r="L382" s="10"/>
    </row>
    <row r="383" spans="1:12" ht="14.25" customHeight="1">
      <c r="A383" s="97"/>
      <c r="B383" s="99"/>
      <c r="C383" s="100"/>
      <c r="G383" s="101" t="s">
        <v>83</v>
      </c>
      <c r="J383" s="146" t="s">
        <v>84</v>
      </c>
      <c r="K383" s="146"/>
      <c r="L383" s="146"/>
    </row>
    <row r="384" spans="1:12" ht="6" customHeight="1">
      <c r="A384" s="97"/>
      <c r="B384" s="99"/>
      <c r="C384" s="100"/>
      <c r="G384" s="101"/>
      <c r="J384" s="102"/>
      <c r="K384" s="197"/>
      <c r="L384" s="102"/>
    </row>
    <row r="385" spans="1:12" ht="35.25" customHeight="1">
      <c r="A385" s="144" t="s">
        <v>293</v>
      </c>
      <c r="B385" s="144"/>
      <c r="C385" s="144"/>
      <c r="G385" s="10"/>
      <c r="J385" s="10"/>
      <c r="K385" s="196" t="s">
        <v>294</v>
      </c>
      <c r="L385" s="10"/>
    </row>
    <row r="386" spans="1:12" ht="15">
      <c r="A386" s="5"/>
      <c r="B386" s="6"/>
      <c r="C386" s="6"/>
      <c r="G386" s="6" t="s">
        <v>83</v>
      </c>
      <c r="J386" s="138" t="s">
        <v>84</v>
      </c>
      <c r="K386" s="138"/>
      <c r="L386" s="138"/>
    </row>
    <row r="387" spans="9:10" ht="15">
      <c r="I387" s="103"/>
      <c r="J387" s="103"/>
    </row>
    <row r="388" spans="9:10" ht="15">
      <c r="I388" s="103"/>
      <c r="J388" s="103"/>
    </row>
    <row r="389" spans="9:10" ht="15">
      <c r="I389" s="103"/>
      <c r="J389" s="103"/>
    </row>
    <row r="390" spans="9:10" ht="15">
      <c r="I390" s="103"/>
      <c r="J390" s="103"/>
    </row>
    <row r="391" spans="9:10" ht="15">
      <c r="I391" s="103"/>
      <c r="J391" s="103"/>
    </row>
    <row r="392" spans="9:10" ht="15">
      <c r="I392" s="103"/>
      <c r="J392" s="103"/>
    </row>
    <row r="393" spans="9:10" ht="15">
      <c r="I393" s="103"/>
      <c r="J393" s="103"/>
    </row>
    <row r="394" spans="9:10" ht="15">
      <c r="I394" s="103"/>
      <c r="J394" s="103"/>
    </row>
    <row r="395" spans="9:10" ht="15">
      <c r="I395" s="103"/>
      <c r="J395" s="103"/>
    </row>
    <row r="396" spans="9:10" ht="15">
      <c r="I396" s="103"/>
      <c r="J396" s="103"/>
    </row>
    <row r="397" spans="9:10" ht="15">
      <c r="I397" s="103"/>
      <c r="J397" s="103"/>
    </row>
    <row r="398" spans="9:10" ht="15">
      <c r="I398" s="103"/>
      <c r="J398" s="103"/>
    </row>
    <row r="399" spans="9:10" ht="15">
      <c r="I399" s="103"/>
      <c r="J399" s="103"/>
    </row>
    <row r="400" spans="9:10" ht="15">
      <c r="I400" s="103"/>
      <c r="J400" s="103"/>
    </row>
    <row r="401" spans="9:10" ht="15">
      <c r="I401" s="103"/>
      <c r="J401" s="103"/>
    </row>
    <row r="402" spans="9:10" ht="15">
      <c r="I402" s="103"/>
      <c r="J402" s="103"/>
    </row>
    <row r="403" spans="9:10" ht="15">
      <c r="I403" s="103"/>
      <c r="J403" s="103"/>
    </row>
    <row r="404" spans="9:10" ht="15">
      <c r="I404" s="103"/>
      <c r="J404" s="103"/>
    </row>
    <row r="405" spans="9:10" ht="15">
      <c r="I405" s="103"/>
      <c r="J405" s="103"/>
    </row>
    <row r="406" spans="9:10" ht="15">
      <c r="I406" s="103"/>
      <c r="J406" s="103"/>
    </row>
    <row r="407" spans="9:10" ht="15">
      <c r="I407" s="103"/>
      <c r="J407" s="103"/>
    </row>
    <row r="408" spans="9:10" ht="15">
      <c r="I408" s="103"/>
      <c r="J408" s="103"/>
    </row>
    <row r="409" spans="9:10" ht="15">
      <c r="I409" s="103"/>
      <c r="J409" s="103"/>
    </row>
    <row r="410" spans="9:10" ht="15">
      <c r="I410" s="103"/>
      <c r="J410" s="103"/>
    </row>
    <row r="411" spans="9:10" ht="15">
      <c r="I411" s="103"/>
      <c r="J411" s="103"/>
    </row>
  </sheetData>
  <sheetProtection/>
  <mergeCells count="173">
    <mergeCell ref="A18:P18"/>
    <mergeCell ref="A6:P6"/>
    <mergeCell ref="O7:P7"/>
    <mergeCell ref="L8:M8"/>
    <mergeCell ref="O9:P9"/>
    <mergeCell ref="O8:P8"/>
    <mergeCell ref="L7:M7"/>
    <mergeCell ref="A7:J7"/>
    <mergeCell ref="O12:P12"/>
    <mergeCell ref="O11:P11"/>
    <mergeCell ref="A33:J33"/>
    <mergeCell ref="A36:A37"/>
    <mergeCell ref="B36:B37"/>
    <mergeCell ref="A20:P20"/>
    <mergeCell ref="A21:P21"/>
    <mergeCell ref="L10:M10"/>
    <mergeCell ref="F12:G12"/>
    <mergeCell ref="C12:E12"/>
    <mergeCell ref="C11:E11"/>
    <mergeCell ref="A13:P13"/>
    <mergeCell ref="A16:P16"/>
    <mergeCell ref="C36:F36"/>
    <mergeCell ref="G36:J36"/>
    <mergeCell ref="A47:N47"/>
    <mergeCell ref="A22:B22"/>
    <mergeCell ref="A24:A25"/>
    <mergeCell ref="B24:B25"/>
    <mergeCell ref="C24:F24"/>
    <mergeCell ref="G24:J24"/>
    <mergeCell ref="K24:N24"/>
    <mergeCell ref="A49:A50"/>
    <mergeCell ref="B49:B50"/>
    <mergeCell ref="C49:F49"/>
    <mergeCell ref="G49:J49"/>
    <mergeCell ref="K49:N49"/>
    <mergeCell ref="A46:N46"/>
    <mergeCell ref="A69:N69"/>
    <mergeCell ref="A72:A73"/>
    <mergeCell ref="B72:B73"/>
    <mergeCell ref="C72:F72"/>
    <mergeCell ref="G72:J72"/>
    <mergeCell ref="K72:N72"/>
    <mergeCell ref="A111:N111"/>
    <mergeCell ref="A112:N112"/>
    <mergeCell ref="A79:J79"/>
    <mergeCell ref="A82:A83"/>
    <mergeCell ref="B82:B83"/>
    <mergeCell ref="C82:F82"/>
    <mergeCell ref="G82:J82"/>
    <mergeCell ref="A102:J102"/>
    <mergeCell ref="A105:A106"/>
    <mergeCell ref="B105:B106"/>
    <mergeCell ref="C105:F105"/>
    <mergeCell ref="G105:J105"/>
    <mergeCell ref="A138:M138"/>
    <mergeCell ref="A139:M139"/>
    <mergeCell ref="A115:A116"/>
    <mergeCell ref="B115:B116"/>
    <mergeCell ref="C115:F115"/>
    <mergeCell ref="G115:J115"/>
    <mergeCell ref="K115:N115"/>
    <mergeCell ref="A126:J126"/>
    <mergeCell ref="C142:C143"/>
    <mergeCell ref="D142:D143"/>
    <mergeCell ref="E142:G142"/>
    <mergeCell ref="H142:J142"/>
    <mergeCell ref="A129:A130"/>
    <mergeCell ref="B129:B130"/>
    <mergeCell ref="C129:F129"/>
    <mergeCell ref="G129:J129"/>
    <mergeCell ref="K142:M142"/>
    <mergeCell ref="A229:J229"/>
    <mergeCell ref="A232:A233"/>
    <mergeCell ref="B232:B233"/>
    <mergeCell ref="C232:C233"/>
    <mergeCell ref="D232:D233"/>
    <mergeCell ref="E232:G232"/>
    <mergeCell ref="H232:J232"/>
    <mergeCell ref="A142:A143"/>
    <mergeCell ref="B142:B143"/>
    <mergeCell ref="E314:F314"/>
    <mergeCell ref="A297:K297"/>
    <mergeCell ref="B300:C300"/>
    <mergeCell ref="D300:E300"/>
    <mergeCell ref="F300:G300"/>
    <mergeCell ref="H300:I300"/>
    <mergeCell ref="J300:K300"/>
    <mergeCell ref="N314:N315"/>
    <mergeCell ref="A311:P311"/>
    <mergeCell ref="A313:A315"/>
    <mergeCell ref="B313:B315"/>
    <mergeCell ref="C313:F313"/>
    <mergeCell ref="G313:J313"/>
    <mergeCell ref="K313:L313"/>
    <mergeCell ref="M313:N313"/>
    <mergeCell ref="O313:P313"/>
    <mergeCell ref="C314:D314"/>
    <mergeCell ref="O314:O315"/>
    <mergeCell ref="P314:P315"/>
    <mergeCell ref="A324:L324"/>
    <mergeCell ref="A325:L325"/>
    <mergeCell ref="A326:L326"/>
    <mergeCell ref="G314:H314"/>
    <mergeCell ref="I314:J314"/>
    <mergeCell ref="K314:K315"/>
    <mergeCell ref="L314:L315"/>
    <mergeCell ref="M314:M315"/>
    <mergeCell ref="A327:A328"/>
    <mergeCell ref="B327:B328"/>
    <mergeCell ref="C327:C328"/>
    <mergeCell ref="D327:F327"/>
    <mergeCell ref="G327:I327"/>
    <mergeCell ref="J327:L327"/>
    <mergeCell ref="A333:I333"/>
    <mergeCell ref="A335:A336"/>
    <mergeCell ref="B335:B336"/>
    <mergeCell ref="C335:C336"/>
    <mergeCell ref="D335:F335"/>
    <mergeCell ref="G335:I335"/>
    <mergeCell ref="A341:M341"/>
    <mergeCell ref="A344:A345"/>
    <mergeCell ref="B344:B345"/>
    <mergeCell ref="C344:C345"/>
    <mergeCell ref="D344:E344"/>
    <mergeCell ref="F344:G344"/>
    <mergeCell ref="H344:I344"/>
    <mergeCell ref="J344:K344"/>
    <mergeCell ref="L344:M344"/>
    <mergeCell ref="A352:N352"/>
    <mergeCell ref="A380:I380"/>
    <mergeCell ref="A382:B382"/>
    <mergeCell ref="A351:J351"/>
    <mergeCell ref="A353:J353"/>
    <mergeCell ref="A354:J354"/>
    <mergeCell ref="A356:A357"/>
    <mergeCell ref="B356:B357"/>
    <mergeCell ref="C356:C357"/>
    <mergeCell ref="D356:D357"/>
    <mergeCell ref="A8:J8"/>
    <mergeCell ref="O10:P10"/>
    <mergeCell ref="L9:M9"/>
    <mergeCell ref="A9:J9"/>
    <mergeCell ref="A10:J10"/>
    <mergeCell ref="A19:N19"/>
    <mergeCell ref="H12:M12"/>
    <mergeCell ref="H11:M11"/>
    <mergeCell ref="F11:G11"/>
    <mergeCell ref="A14:P14"/>
    <mergeCell ref="E356:E357"/>
    <mergeCell ref="F356:F357"/>
    <mergeCell ref="G356:G357"/>
    <mergeCell ref="H356:I356"/>
    <mergeCell ref="J356:J357"/>
    <mergeCell ref="A362:L362"/>
    <mergeCell ref="B364:B366"/>
    <mergeCell ref="C364:G364"/>
    <mergeCell ref="H364:L364"/>
    <mergeCell ref="C365:C366"/>
    <mergeCell ref="D365:D366"/>
    <mergeCell ref="E365:F365"/>
    <mergeCell ref="G365:G366"/>
    <mergeCell ref="H365:H366"/>
    <mergeCell ref="I365:I366"/>
    <mergeCell ref="B145:C145"/>
    <mergeCell ref="A385:C385"/>
    <mergeCell ref="J386:L386"/>
    <mergeCell ref="J365:K365"/>
    <mergeCell ref="L365:L366"/>
    <mergeCell ref="A371:I371"/>
    <mergeCell ref="A378:I378"/>
    <mergeCell ref="A381:N381"/>
    <mergeCell ref="J383:L383"/>
    <mergeCell ref="A364:A366"/>
  </mergeCells>
  <printOptions/>
  <pageMargins left="0.16" right="0.16" top="0.33" bottom="0.29"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9"/>
  <sheetViews>
    <sheetView zoomScale="130" zoomScaleNormal="130" zoomScalePageLayoutView="0" workbookViewId="0" topLeftCell="A7">
      <selection activeCell="B29" sqref="B29"/>
    </sheetView>
  </sheetViews>
  <sheetFormatPr defaultColWidth="9.140625" defaultRowHeight="15"/>
  <cols>
    <col min="2" max="2" width="11.8515625" style="0" customWidth="1"/>
    <col min="5" max="5" width="11.140625" style="0" bestFit="1" customWidth="1"/>
    <col min="11" max="11" width="15.28125" style="0" customWidth="1"/>
  </cols>
  <sheetData>
    <row r="1" spans="2:9" ht="15">
      <c r="B1" t="s">
        <v>258</v>
      </c>
      <c r="C1" t="s">
        <v>259</v>
      </c>
      <c r="D1" t="s">
        <v>261</v>
      </c>
      <c r="H1" t="s">
        <v>257</v>
      </c>
      <c r="I1" t="s">
        <v>260</v>
      </c>
    </row>
    <row r="2" spans="1:11" ht="15">
      <c r="A2">
        <v>1</v>
      </c>
      <c r="B2" s="88">
        <v>98796.26</v>
      </c>
      <c r="C2">
        <f>7224.71-517.55</f>
        <v>6707.16</v>
      </c>
      <c r="H2">
        <v>76243.43</v>
      </c>
      <c r="K2" s="88">
        <f>B2+C2+D2+E2+F2+G2+H2</f>
        <v>181746.84999999998</v>
      </c>
    </row>
    <row r="3" spans="1:11" ht="15">
      <c r="A3">
        <v>2</v>
      </c>
      <c r="B3">
        <v>99218.58</v>
      </c>
      <c r="C3">
        <f>6009.28+246.64</f>
        <v>6255.92</v>
      </c>
      <c r="D3">
        <v>1542.6</v>
      </c>
      <c r="H3">
        <v>75665.82</v>
      </c>
      <c r="K3" s="88">
        <f>B3+C3+D3+E3+F3+G3+H3</f>
        <v>182682.92</v>
      </c>
    </row>
    <row r="4" spans="1:11" ht="15">
      <c r="A4">
        <v>3</v>
      </c>
      <c r="B4">
        <v>97819.09</v>
      </c>
      <c r="C4">
        <f>5032.32-1647.39</f>
        <v>3384.9299999999994</v>
      </c>
      <c r="D4">
        <v>611.55</v>
      </c>
      <c r="H4">
        <f>73357.74+17500</f>
        <v>90857.74</v>
      </c>
      <c r="K4" s="88">
        <f>B4+C4+D4+E4+F4+G4+H4</f>
        <v>192673.31</v>
      </c>
    </row>
    <row r="5" spans="1:11" ht="15">
      <c r="A5">
        <v>4</v>
      </c>
      <c r="B5">
        <v>97570.99</v>
      </c>
      <c r="C5">
        <v>12116.5</v>
      </c>
      <c r="H5">
        <v>76594.72</v>
      </c>
      <c r="I5">
        <v>10011.59</v>
      </c>
      <c r="K5" s="88">
        <f>B5+C5+D5+E5+F5+G5+H5+I5</f>
        <v>196293.80000000002</v>
      </c>
    </row>
    <row r="6" spans="1:11" ht="15">
      <c r="A6">
        <v>5</v>
      </c>
      <c r="B6">
        <v>116956.22</v>
      </c>
      <c r="C6">
        <v>36910.42</v>
      </c>
      <c r="H6">
        <v>17675.24</v>
      </c>
      <c r="I6">
        <v>56256.4</v>
      </c>
      <c r="K6" s="88">
        <f aca="true" t="shared" si="0" ref="K6:K13">B6+C6+D6+E6+F6+G6+H6+I6</f>
        <v>227798.28</v>
      </c>
    </row>
    <row r="7" spans="1:11" ht="15">
      <c r="A7">
        <v>6</v>
      </c>
      <c r="B7">
        <v>110615.54</v>
      </c>
      <c r="C7">
        <f>30372.71-866.61</f>
        <v>29506.1</v>
      </c>
      <c r="H7">
        <v>26065.11</v>
      </c>
      <c r="I7">
        <v>35282.2</v>
      </c>
      <c r="K7" s="88">
        <f t="shared" si="0"/>
        <v>201468.95</v>
      </c>
    </row>
    <row r="8" spans="1:11" ht="15">
      <c r="A8">
        <v>7</v>
      </c>
      <c r="B8">
        <v>115619.33</v>
      </c>
      <c r="C8">
        <v>39772.56</v>
      </c>
      <c r="H8">
        <v>25595.35</v>
      </c>
      <c r="I8">
        <v>38854.06</v>
      </c>
      <c r="K8" s="88">
        <f t="shared" si="0"/>
        <v>219841.30000000002</v>
      </c>
    </row>
    <row r="9" spans="1:11" ht="15">
      <c r="A9">
        <v>8</v>
      </c>
      <c r="B9">
        <v>108766.46</v>
      </c>
      <c r="C9">
        <f>37887.68+909.09</f>
        <v>38796.77</v>
      </c>
      <c r="D9">
        <v>956.25</v>
      </c>
      <c r="H9">
        <v>22848.42</v>
      </c>
      <c r="I9">
        <f>28714.5+16500</f>
        <v>45214.5</v>
      </c>
      <c r="K9" s="88">
        <f t="shared" si="0"/>
        <v>216582.40000000002</v>
      </c>
    </row>
    <row r="10" spans="1:11" ht="15">
      <c r="A10">
        <v>9</v>
      </c>
      <c r="B10">
        <v>132310.32</v>
      </c>
      <c r="C10">
        <v>5986.22</v>
      </c>
      <c r="D10">
        <v>4445.65</v>
      </c>
      <c r="H10">
        <v>29118.72</v>
      </c>
      <c r="K10" s="88">
        <f t="shared" si="0"/>
        <v>171860.91</v>
      </c>
    </row>
    <row r="11" spans="1:11" ht="15">
      <c r="A11">
        <v>10</v>
      </c>
      <c r="B11">
        <f>140362.83+183.26</f>
        <v>140546.09</v>
      </c>
      <c r="C11">
        <v>22577.52</v>
      </c>
      <c r="D11">
        <v>355.35</v>
      </c>
      <c r="H11">
        <v>38553.71</v>
      </c>
      <c r="I11">
        <v>13226.22</v>
      </c>
      <c r="K11" s="88">
        <f t="shared" si="0"/>
        <v>215258.88999999998</v>
      </c>
    </row>
    <row r="12" spans="1:11" ht="15">
      <c r="A12">
        <v>11</v>
      </c>
      <c r="B12">
        <v>137568.78</v>
      </c>
      <c r="C12">
        <v>28302.66</v>
      </c>
      <c r="D12">
        <v>2374.25</v>
      </c>
      <c r="H12">
        <f>37528.15+28669</f>
        <v>66197.15</v>
      </c>
      <c r="K12" s="88">
        <f t="shared" si="0"/>
        <v>234442.84</v>
      </c>
    </row>
    <row r="13" spans="1:11" ht="15">
      <c r="A13">
        <v>12</v>
      </c>
      <c r="B13">
        <f>133906.18-2668.31</f>
        <v>131237.87</v>
      </c>
      <c r="C13">
        <v>8007.58</v>
      </c>
      <c r="D13">
        <v>2043.67</v>
      </c>
      <c r="H13">
        <v>38054.83</v>
      </c>
      <c r="I13">
        <v>7299</v>
      </c>
      <c r="K13" s="88">
        <f t="shared" si="0"/>
        <v>186642.95</v>
      </c>
    </row>
    <row r="14" spans="1:11" ht="30.75" customHeight="1">
      <c r="A14" s="89"/>
      <c r="B14" s="90">
        <f>SUM(B2:B13)</f>
        <v>1387025.5300000003</v>
      </c>
      <c r="C14" s="89">
        <f>SUM(C2:C13)</f>
        <v>238324.33999999997</v>
      </c>
      <c r="D14" s="89">
        <f>SUM(D2:D13)</f>
        <v>12329.32</v>
      </c>
      <c r="E14" s="89"/>
      <c r="F14" s="89"/>
      <c r="G14" s="89"/>
      <c r="H14" s="89">
        <f>SUM(H2:H13)</f>
        <v>583470.2399999999</v>
      </c>
      <c r="I14" s="89">
        <f>SUM(I2:I13)</f>
        <v>206143.97</v>
      </c>
      <c r="J14" s="89"/>
      <c r="K14" s="90">
        <f>SUM(K2:K13)</f>
        <v>2427293.4</v>
      </c>
    </row>
    <row r="15" ht="30.75" customHeight="1">
      <c r="E15" s="88">
        <f>B14+C14+D14</f>
        <v>1637679.1900000002</v>
      </c>
    </row>
    <row r="17" ht="15">
      <c r="B17">
        <v>33631.24</v>
      </c>
    </row>
    <row r="18" ht="15">
      <c r="B18">
        <v>33900.18</v>
      </c>
    </row>
    <row r="19" ht="15">
      <c r="B19">
        <v>34485.35</v>
      </c>
    </row>
    <row r="20" ht="15">
      <c r="B20">
        <v>34402.65</v>
      </c>
    </row>
    <row r="21" ht="15">
      <c r="B21">
        <v>14433.79</v>
      </c>
    </row>
    <row r="22" ht="15">
      <c r="B22">
        <v>38072.98</v>
      </c>
    </row>
    <row r="23" ht="15">
      <c r="B23">
        <v>37917</v>
      </c>
    </row>
    <row r="24" ht="15">
      <c r="B24">
        <v>37236.07</v>
      </c>
    </row>
    <row r="25" ht="15">
      <c r="B25">
        <v>43311.76</v>
      </c>
    </row>
    <row r="26" ht="15">
      <c r="B26">
        <v>48658.42</v>
      </c>
    </row>
    <row r="27" ht="15">
      <c r="B27">
        <v>47633.21</v>
      </c>
    </row>
    <row r="28" ht="15">
      <c r="B28">
        <v>46394.38</v>
      </c>
    </row>
    <row r="29" ht="15">
      <c r="B29" s="91">
        <f>SUM(B17:B28)</f>
        <v>450077.03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2019-11-28T12:46:30Z</cp:lastPrinted>
  <dcterms:created xsi:type="dcterms:W3CDTF">2018-08-27T10:46:38Z</dcterms:created>
  <dcterms:modified xsi:type="dcterms:W3CDTF">2019-11-28T12:46:48Z</dcterms:modified>
  <cp:category/>
  <cp:version/>
  <cp:contentType/>
  <cp:contentStatus/>
</cp:coreProperties>
</file>