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65" activeTab="5"/>
  </bookViews>
  <sheets>
    <sheet name="6030" sheetId="25" r:id="rId1"/>
    <sheet name="6090" sheetId="26" r:id="rId2"/>
    <sheet name="7691" sheetId="27" r:id="rId3"/>
    <sheet name="8311" sheetId="28" r:id="rId4"/>
    <sheet name="Фонд розвитку " sheetId="29" r:id="rId5"/>
    <sheet name="Статути" sheetId="30" r:id="rId6"/>
    <sheet name="Лист1" sheetId="13" r:id="rId7"/>
  </sheets>
  <definedNames>
    <definedName name="_xlnm.Print_Titles" localSheetId="0">'6030'!$5:$5</definedName>
    <definedName name="_xlnm.Print_Titles" localSheetId="5">Статути!$3:$3</definedName>
    <definedName name="_xlnm.Print_Titles" localSheetId="4">'Фонд розвитку '!$3:$3</definedName>
    <definedName name="_xlnm.Print_Area" localSheetId="0">'6030'!$A$1:$F$54</definedName>
    <definedName name="_xlnm.Print_Area" localSheetId="5">Статути!$A$1:$E$48</definedName>
    <definedName name="_xlnm.Print_Area" localSheetId="4">'Фонд розвитку '!$A$1:$E$104</definedName>
  </definedNames>
  <calcPr calcId="125725"/>
</workbook>
</file>

<file path=xl/calcChain.xml><?xml version="1.0" encoding="utf-8"?>
<calcChain xmlns="http://schemas.openxmlformats.org/spreadsheetml/2006/main">
  <c r="A37" i="30"/>
  <c r="A38"/>
  <c r="D14"/>
  <c r="D12"/>
  <c r="D10"/>
  <c r="D16"/>
  <c r="D39" s="1"/>
  <c r="D6"/>
  <c r="A6"/>
  <c r="A7" s="1"/>
  <c r="A8" s="1"/>
  <c r="A9" s="1"/>
  <c r="A11" s="1"/>
  <c r="A13" s="1"/>
  <c r="A15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7"/>
  <c r="D8"/>
  <c r="D9"/>
  <c r="D4" l="1"/>
  <c r="D92" i="29"/>
  <c r="D87"/>
  <c r="D85"/>
  <c r="D69"/>
  <c r="D64"/>
  <c r="D39"/>
  <c r="D2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5" s="1"/>
  <c r="A66" s="1"/>
  <c r="A67" s="1"/>
  <c r="A68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8" s="1"/>
  <c r="A89" s="1"/>
  <c r="A90" s="1"/>
  <c r="A91" s="1"/>
  <c r="A93" s="1"/>
  <c r="A94" s="1"/>
  <c r="D4"/>
  <c r="D95" s="1"/>
  <c r="D15" i="28"/>
  <c r="D11"/>
  <c r="D10"/>
  <c r="D14" s="1"/>
  <c r="D16" s="1"/>
  <c r="D8"/>
  <c r="D16" i="27" l="1"/>
  <c r="D15"/>
  <c r="D14"/>
  <c r="A13" s="1"/>
  <c r="A12" s="1"/>
  <c r="A11" s="1"/>
  <c r="A10" s="1"/>
  <c r="A9" s="1"/>
  <c r="A8"/>
  <c r="D16" i="26" s="1"/>
  <c r="D15"/>
  <c r="D14"/>
  <c r="A13" s="1"/>
  <c r="A12" s="1"/>
  <c r="A11" s="1"/>
  <c r="A10" s="1"/>
  <c r="A9"/>
  <c r="A8"/>
  <c r="F43" i="25" l="1"/>
  <c r="F41"/>
  <c r="B41" s="1"/>
  <c r="F45" l="1"/>
  <c r="F40"/>
  <c r="B40" s="1"/>
  <c r="B39" s="1"/>
  <c r="B38" s="1"/>
  <c r="F36"/>
  <c r="B36" s="1"/>
  <c r="F32"/>
  <c r="B32" s="1"/>
  <c r="F30"/>
  <c r="F27" l="1"/>
  <c r="B27" s="1"/>
  <c r="F26"/>
  <c r="B26" s="1"/>
  <c r="B25" s="1"/>
  <c r="B24" s="1"/>
  <c r="B23" s="1"/>
  <c r="F22"/>
  <c r="B22" s="1"/>
  <c r="F21"/>
  <c r="B21" s="1"/>
  <c r="F14"/>
  <c r="B14" s="1"/>
  <c r="F13"/>
  <c r="B13" s="1"/>
  <c r="B12"/>
  <c r="F11"/>
  <c r="B7"/>
  <c r="B11" l="1"/>
  <c r="B10" s="1"/>
  <c r="B9" s="1"/>
  <c r="B8" s="1"/>
  <c r="F42"/>
  <c r="F46" s="1"/>
  <c r="F44"/>
</calcChain>
</file>

<file path=xl/sharedStrings.xml><?xml version="1.0" encoding="utf-8"?>
<sst xmlns="http://schemas.openxmlformats.org/spreadsheetml/2006/main" count="261" uniqueCount="214">
  <si>
    <t>Вид робіт, найменування об’єктів</t>
  </si>
  <si>
    <t>Технічне обслуговування світлофорів</t>
  </si>
  <si>
    <t>Ремонт світлофорів</t>
  </si>
  <si>
    <t xml:space="preserve">    Разом</t>
  </si>
  <si>
    <t>Встановлення, демонтаж новорічної ялинки</t>
  </si>
  <si>
    <t>Обслуговування приладів обліку електричної енергії</t>
  </si>
  <si>
    <t>Електроенергія для вуличного освітлення</t>
  </si>
  <si>
    <t>Ремонт об`єктів благоустрою</t>
  </si>
  <si>
    <t>№ п/п</t>
  </si>
  <si>
    <t>Обслуговування міського фонтану</t>
  </si>
  <si>
    <t>Судовий збір</t>
  </si>
  <si>
    <t>Утримання міських кладовищ</t>
  </si>
  <si>
    <t>Послуги по утриманню притулку для бродячих тварин</t>
  </si>
  <si>
    <t>Обслуговування мереж вуличного освітлення</t>
  </si>
  <si>
    <t>Встановлення грат і монтаж огорож</t>
  </si>
  <si>
    <t>Санітарна очистка вулиць, скверів та парків</t>
  </si>
  <si>
    <t>Утримання доріг в зимовий період</t>
  </si>
  <si>
    <t>Ремонт дитячих та спортивних майданчиків</t>
  </si>
  <si>
    <t xml:space="preserve">комунального господарства </t>
  </si>
  <si>
    <t>ВСЬОГО ПО КЕКВ 2240</t>
  </si>
  <si>
    <t>ВСЬОГО ПО КЕКВ 2273</t>
  </si>
  <si>
    <t>ВСЬОГО ПО КЕКВ 2800</t>
  </si>
  <si>
    <t>Поточний ремонт  мережі дощової каналізації</t>
  </si>
  <si>
    <t>Нанесення дорожної розмітки та встановлення дорожніх знаків</t>
  </si>
  <si>
    <t>Відлов бродячих тварин та ветеринарні послуги для бродячих тварин</t>
  </si>
  <si>
    <t>Видача сертифікатів готовності об’єктів до експлуатації</t>
  </si>
  <si>
    <t>«ПОГОДЖЕНО»                                                                                                                                                                                                                                                                                                                 
Заступник міського голови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 Володимир ГРИГОРУК</t>
  </si>
  <si>
    <t xml:space="preserve">Начальник  управління </t>
  </si>
  <si>
    <t>Андрій РАДОВЕЦЬ</t>
  </si>
  <si>
    <t>Влаштування святкової ілюмінації</t>
  </si>
  <si>
    <t>План видатків по КПКВК 3116030 
«Організація благоустрою населених пунктів» по управлінні комунального господарства міської ради  на 2022 рік
Програма "Благоустрій Коломийської ОТГ на 2021-2025 роки"</t>
  </si>
  <si>
    <t>План на 2022 рік</t>
  </si>
  <si>
    <t>ВСЬОГО ПО КЕКВ 2610</t>
  </si>
  <si>
    <t>Одержувач бюджетних коштів КП "Полігон Екологія"</t>
  </si>
  <si>
    <t>Одержувач бюджетних коштів КП "Зеленосвіт"</t>
  </si>
  <si>
    <t>Одержувач бюджетних коштів КП "Коломийська міська ритуальна служба"</t>
  </si>
  <si>
    <t>Захоронення побутових відходів</t>
  </si>
  <si>
    <t>Заходи з озеленення</t>
  </si>
  <si>
    <t>Поточний ремонт автобусних зупинок</t>
  </si>
  <si>
    <t>Поточний ремонт (утримання) вулично-дорожньої мережі, в тому числі міжквартальних проїздів</t>
  </si>
  <si>
    <t>Встановленн засобі обмеження руху автотранспорту</t>
  </si>
  <si>
    <t>Встановлення та ремонт лавок</t>
  </si>
  <si>
    <t>Встановлення урн для сміття</t>
  </si>
  <si>
    <t>Встановлення вказівників назв вулиць, адресних табличок, рекламних (інформаційних) стендів та щитів</t>
  </si>
  <si>
    <t>Догляд за озерами</t>
  </si>
  <si>
    <t>Впорядкування відкритих водовідвідних канав</t>
  </si>
  <si>
    <t>Виготовлення та встановлення малої архітектурної форми (писанка)</t>
  </si>
  <si>
    <t>Влаштування квіткової клумби</t>
  </si>
  <si>
    <t xml:space="preserve">Виконання рішень суду </t>
  </si>
  <si>
    <r>
      <rPr>
        <b/>
        <sz val="13"/>
        <color theme="1"/>
        <rFont val="Times New Roman"/>
        <family val="1"/>
        <charset val="204"/>
      </rPr>
      <t xml:space="preserve">ЗАТВЕРДЖЕНО </t>
    </r>
    <r>
      <rPr>
        <sz val="13"/>
        <color theme="1"/>
        <rFont val="Times New Roman"/>
        <family val="1"/>
        <charset val="204"/>
      </rPr>
      <t xml:space="preserve">                        </t>
    </r>
    <r>
      <rPr>
        <sz val="12"/>
        <color theme="1"/>
        <rFont val="Times New Roman"/>
        <family val="1"/>
        <charset val="204"/>
      </rPr>
      <t>Наказом управління комунального господарства Коломийської міської ради від _____________ №______</t>
    </r>
  </si>
  <si>
    <t>План видатків по КПКВК 3117691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 на 2022 рік</t>
  </si>
  <si>
    <t>грн</t>
  </si>
  <si>
    <t>Заходи</t>
  </si>
  <si>
    <t>Встановлення інформаційного табло прогнозування часу фактичного прибуття громадського транспорту</t>
  </si>
  <si>
    <t>Встановлення інформаційних табличок на автобусних зупинках</t>
  </si>
  <si>
    <t>Розроблення паспортів автобусних маршрутів</t>
  </si>
  <si>
    <t>Встановлення оглядового майданчику на озері по вул.Чехова</t>
  </si>
  <si>
    <t>Поточний ремонт в`їздних знаків</t>
  </si>
  <si>
    <t>Встановлення урна для відходів</t>
  </si>
  <si>
    <t>Капітальний ремонт автобусних зупинок</t>
  </si>
  <si>
    <t> Разом  по КЕКВ 2240</t>
  </si>
  <si>
    <t> Разом  по КЕКВ 3132</t>
  </si>
  <si>
    <t>ВСЬОГО по КПКВК 7691</t>
  </si>
  <si>
    <t>Начальник управління</t>
  </si>
  <si>
    <t xml:space="preserve">             Андрій РАДОВЕЦЬ</t>
  </si>
  <si>
    <t>План видатків по КПКВК 3118311 «Охорона та раціональне використання природних ресурсів» за видами робіт на 2022 рік</t>
  </si>
  <si>
    <t>КЕКВ</t>
  </si>
  <si>
    <t xml:space="preserve">Програма «Охорони навколишнього природного середовища Коломийської ОТГ на 2021-2025 роки»
</t>
  </si>
  <si>
    <t>Очищення русел річок в м.Коломия</t>
  </si>
  <si>
    <t>Посадка саджанців декоративних дерев</t>
  </si>
  <si>
    <t>Об`єкти фонду розвитку</t>
  </si>
  <si>
    <t>Нове будівництво каналізаційної мережі по вул.Довбуша в м.Коломия</t>
  </si>
  <si>
    <t>*Нове будівництво каналізаційної мережі по вул.Довбуша в м.Коломия</t>
  </si>
  <si>
    <t>Нове будівництво каналізаційної мережі по вул. Войнаровського в м. Коломиї</t>
  </si>
  <si>
    <t>*Нове будівництво каналізаційної мережі по вул. Войнаровського в м. Коломиї</t>
  </si>
  <si>
    <t>РАЗОМ:  по КЕКВ 2240</t>
  </si>
  <si>
    <t>РАЗОМ:  по КЕКВ 3122</t>
  </si>
  <si>
    <t>ВСЬОГО по КПКВК 3118311</t>
  </si>
  <si>
    <t xml:space="preserve">   Андрій РАДОВЕЦЬ</t>
  </si>
  <si>
    <t>№</t>
  </si>
  <si>
    <t>Найменування об’єктів</t>
  </si>
  <si>
    <t>Обсяг видатків на 2022 рік</t>
  </si>
  <si>
    <t>Всього  видатків  на поточний рік</t>
  </si>
  <si>
    <t>Капітальний ремонт вулиць</t>
  </si>
  <si>
    <t>Капітальний ремонт дорожнього і тротуарного покриття вул. Гетьманська в м. Коломиї</t>
  </si>
  <si>
    <t>Капітальний ремонт  вул. Кобилянської в м. Коломиї</t>
  </si>
  <si>
    <t>Капітальний ремонт дорожнього покриття вул.Довбуша в м.Коломиї</t>
  </si>
  <si>
    <t>Капітальний ремонт дорожнього і тротуарного покриття вул.Чайковського в м.Коломиї Івано-Франківської області</t>
  </si>
  <si>
    <t>Капітальний ремонт дорожнього покриття вул. Старицького в м. Коломиї</t>
  </si>
  <si>
    <t>Капітальний ремонт дорожнього покриття вул.Шипайла в м.Коломиї</t>
  </si>
  <si>
    <t>Капітальний ремонт дорожнього покриття вул.Маковея в м.Коломиї</t>
  </si>
  <si>
    <t>Капітальний ремонт дорожнього покриття вулиці Шопена в м.Коломиї</t>
  </si>
  <si>
    <t>Капітальний ремонт дорожнього покриття вул.Стефаника в м.Коломиї</t>
  </si>
  <si>
    <t>Капітальний ремонт дорожнього покриття вул.Заньковецької в м.Коломиї</t>
  </si>
  <si>
    <t>Капітальний ремонт дорожнього і тротуарного покриття вул.Винниченка в м.Коломиї. Коригування</t>
  </si>
  <si>
    <t>Капітальний ремонт дорожнього покриття вул. Шкрумеляка в м.Коломиї. Коригування</t>
  </si>
  <si>
    <t>Капітальний ремонт дорожнього покриття вул.Гонти та вул.Сонячної в м.Коломиї</t>
  </si>
  <si>
    <t>Капітальний ремонт дорожнього покриття вул.Нижанківського в м.Коломиї</t>
  </si>
  <si>
    <t>Капітальний ремонт дорожнього покриття вул.Кравченко в м.Коломиї</t>
  </si>
  <si>
    <t>Капітальний ремонт дорожнього покриття вул.Кічури в м.Коломиї</t>
  </si>
  <si>
    <t>Капітальний ремонт дорожнього покриття вулиці Пстрака в м.Коломиї</t>
  </si>
  <si>
    <t>Капітальний ремонт дорожнього покриття вул.Йосипа Сліпого в м.Коломиї</t>
  </si>
  <si>
    <t>Капітальний ремонт дорожнього покриття вул. Шевченка в с.Воскресинці Коломийської територіальної громади</t>
  </si>
  <si>
    <t>Капітальний ремонт дорожнього покриття вул. Рильського в м.Коломиї</t>
  </si>
  <si>
    <t>Капітальний ремонт тротуарів</t>
  </si>
  <si>
    <t>Капітальний ремонт тротуарів біля будинків №20-30 по вул.Богуна в м.Коломиї</t>
  </si>
  <si>
    <t>Капітальний ремонт тротуарів по вул.Маковея в м.Коломиї</t>
  </si>
  <si>
    <t>Капітальний ремонт тротуарів по вул. Миколайчука в м.Коломиї</t>
  </si>
  <si>
    <t>Капітальний ремонт тротуарів по вулиці Родини Кузьми</t>
  </si>
  <si>
    <t>Капітальний ремонт тротуарних доріжок від вул. Лисенка до вул.Січових Стрільців в м.Коломиї</t>
  </si>
  <si>
    <t>Капітальний ремонт пішохідних доріжок в парку Т. Шевченка м. Коломиї</t>
  </si>
  <si>
    <t xml:space="preserve">Капітальний ремонт тротуарів по вул. Бандери, 1,3 в м.Коломиї </t>
  </si>
  <si>
    <t xml:space="preserve">Капітальний ремонт тротуарів по вул. Бандери, 5, 7 в м.Коломиї </t>
  </si>
  <si>
    <t>Капітальний ремонт тротуарів по вул. Крип`якевича, 34, 36а в м.Коломиї</t>
  </si>
  <si>
    <t>Капітальний ремонт тротуарів по вул. Костомарова, 1 в м.Коломиї</t>
  </si>
  <si>
    <t>Капітальний ремонт тротуарів по вул.Чайковського, 34 в м.Коломиї</t>
  </si>
  <si>
    <t>Капітальний ремонт тротуарів по вул.Лесі Українки в с.Раківчик Коломийської територіальної громади</t>
  </si>
  <si>
    <t>Капітальний ремонт тротуарів біля будинків  по вул.В.Стефаника,2а та 16  у м.Коломиї</t>
  </si>
  <si>
    <t>Капітальний ремонт міжквартальних проїздів</t>
  </si>
  <si>
    <t>Капітальний ремонт міжквартальних проїздів по вул. Коновальця, 19 в м.Коломиї</t>
  </si>
  <si>
    <t>Капітальний ремонт міжквартальних проїздів по вул.Валовій, 45 в м.Коломиї</t>
  </si>
  <si>
    <t>Капітальний ремонт міжквартальних проїздів по вул. Мазепи, 236, 250, 268, 270, 274 в м. Коломиї</t>
  </si>
  <si>
    <t>Капітальний ремонт міжквартальних проїздів по вул. Стефаника, 1 в м. Коломиї</t>
  </si>
  <si>
    <t>Капітальний ремонт міжквартальних проїздів по вул. Стефаника, 5, 2а в м. Коломиї</t>
  </si>
  <si>
    <t>Капітальний ремонт міжквартальних проїздів по вул. Лисенка,14 в м. Коломиї</t>
  </si>
  <si>
    <t>Капітальний ремонт міжквартальних проїздів по вул. Богуна, 36 в м. Коломиї</t>
  </si>
  <si>
    <t>Капітальний ремонт міжквартальних проїздів по вул.Січових Стрільців, 23, 25 та вул.Лисенка, 1 в м.Коломиї</t>
  </si>
  <si>
    <t>Капітальний ремонт  міжквартальних проїздів по  вул.Січових Стрільців,39 в м.Коломиї</t>
  </si>
  <si>
    <t>Капітальний ремонт  міжквартальних проїздів по  вул.Січових Стрільців,34 в м.Коломиї</t>
  </si>
  <si>
    <t>Капітальний ремонт міжквартальних проїздів по вул.Винниченка,1 в м.Коломиї</t>
  </si>
  <si>
    <t>Капітальний ремонт міжквартальних проїздів по вул. Привокзальна, 11 в м. Коломиї</t>
  </si>
  <si>
    <t>Капітальний ремонт міжквартальних проїздів по вулиці Куліша, 5, 7 в м. Коломиї</t>
  </si>
  <si>
    <t>Капітальний ремонт міжквартальних проїздів по вул.Січових Стрільців, 33 в м.Коломиї</t>
  </si>
  <si>
    <t>Капітальний ремонт міжквартальних проїздів по вул.Січових Стрільців, 35, 37 в м.Коломиї</t>
  </si>
  <si>
    <t>Капітальний ремонт міжквартальних проїздів по пл.Привокзальній, 8, 9 в м.Коломиї</t>
  </si>
  <si>
    <t>Капітальний ремонт  міжквартальних проїздів по вул.Чайковського, 56 в м.Коломиї</t>
  </si>
  <si>
    <t>Капітальний ремонт міжквартальних проїздів по вул.Лисенка, 3 в м.Коломиї</t>
  </si>
  <si>
    <t>Капітальний ремонт міжквартальних проїздів по вул.Петлюри, 42 в м.Коломиї</t>
  </si>
  <si>
    <t>Капітальний ремонт міжквартальних проїздів по вул.Мазепи, 290-298а в м.Коломиї</t>
  </si>
  <si>
    <t>Капітальний ремонт міжквартальних проїздів по вул.Яворницького, 22 в м.Коломиї</t>
  </si>
  <si>
    <t>Капітальний ремонт міжквартальних проїздів по вул.Заньковецької, 12 в м.Коломиї</t>
  </si>
  <si>
    <t>Капітальний ремонт міжквартальних проїздів по вул.Пекарська, 8 в м.Коломиї</t>
  </si>
  <si>
    <t>Капітальний ремонт міжквартальних проїздів по вул.Петлюри, 38 в м.Коломиї</t>
  </si>
  <si>
    <t>Капітальний ремонт каналізаційних мереж</t>
  </si>
  <si>
    <t>Капітальний ремонт водопроводу по вул.Січневій в м.Коломиї</t>
  </si>
  <si>
    <t>Капітальний ремонт каналізаційних мереж по вулицях Соборній, Вишневій, Репіна, Покутській, Пулюя, Пчілки, Гоголя, Ніщинського, Білозора в м.Коломиї</t>
  </si>
  <si>
    <t>Капітальний ремонт каналізаційної мережі по вулиці Шкрумеляка 22,24 в м.Коломиї</t>
  </si>
  <si>
    <t>Капітальний ремонт каналізаційної мережі по вул. Гетьманській в м. Коломиї</t>
  </si>
  <si>
    <t>Капітальний ремонт майданчиків</t>
  </si>
  <si>
    <t>Капітальний ремонт дитячого майданчика по вул. Маковея, 8 в м.Коломиї</t>
  </si>
  <si>
    <t>Капітальний ремонт дитячого майданчика по вул. Довбуша, 108 в м.Коломиї</t>
  </si>
  <si>
    <t>Капітальний ремонт дитячого майданчика по вул. Лисенка, 30 в м.Коломиї</t>
  </si>
  <si>
    <t>Капітальний ремонт дитячого майданчика по вул. Хмельницького, 1а в м.Коломиї</t>
  </si>
  <si>
    <t>Капітальний ремонт дитячого майданчика по вул. Леонтовича, 20 в м.Коломиї</t>
  </si>
  <si>
    <t>Капітальний ремонт дитячого майданчика по вул. Леонтовича, 22 в м.Коломиї</t>
  </si>
  <si>
    <t>Капітальний ремонт дитячого майданчика по вул. Леонтовича, 30 в м.Коломиї</t>
  </si>
  <si>
    <t>Капітальний ремонт дитячого майданчика по вул. Мазепи, 248 в м.Коломиї</t>
  </si>
  <si>
    <t>Капітальний ремонт спортивного майданчика по вул. Петлюри, 42 в м.Коломиї</t>
  </si>
  <si>
    <t>Капітальний ремонт дитячого майданчика по вул. Петрушевичав м.Коломиї</t>
  </si>
  <si>
    <t>Капітальний ремонт дитячого майданчика по вул. Чайковського, 38-40 в м.Коломиї</t>
  </si>
  <si>
    <t>Капітальний ремонт дитячого майданчика по вул. Чайковського, 46-48 в м.Коломиї</t>
  </si>
  <si>
    <t>Капітальний ремонт дитячого майданчика  в с.Воскресинці</t>
  </si>
  <si>
    <t>Капітальний ремонт спортивного майданчика в парку ім.Т. Шевченка в м.Коломиї</t>
  </si>
  <si>
    <t>Капітальний ремонт дитячого майданчика по вул. Перемоги, 24 с. Корнич</t>
  </si>
  <si>
    <t xml:space="preserve">Капітальний ремонт автобусних зупинок </t>
  </si>
  <si>
    <t>Капітальний ремонт автобусної зупинки по вул.Мазепи (ліцей №1) в м.Коломиї</t>
  </si>
  <si>
    <t>Капітальний ремонт мереж зовнішнього освітлення</t>
  </si>
  <si>
    <t>Капітальний ремонт вуличного освітлення по вулицях Білейчука, Зелена, Лугова, Шевченка, Гринюка в селі Воскресинці</t>
  </si>
  <si>
    <t>Капітальний ремонт вуличного освітлення по вул. І.Ткачука, Сарма-Соколовського в м.Коломиї</t>
  </si>
  <si>
    <t xml:space="preserve">Капітальний ремонт вуличного освітлення по вулицях Шевченка, Франка, Гагаріна, Рубанська, Карпатська в селі Іванівці </t>
  </si>
  <si>
    <t>Капітальний ремонт вуличного освітлення вулиць Січових Стрільців, Галицькій, Василя Стуса, Лісової в селі Шепарівці</t>
  </si>
  <si>
    <t>Капітальний ремонт інших об'єктів благоустрою</t>
  </si>
  <si>
    <t>Капітальний ремонт пішохідних доріжок прилеглої до озера території по вул.Хмельницького в м.Коломиї</t>
  </si>
  <si>
    <t>Капітальний ремонт пішохідних доріжок прилеглої до озера території по вул.Шипайла в м.Коломиї</t>
  </si>
  <si>
    <t>Всього по КПКВК 3116030</t>
  </si>
  <si>
    <t>*В т.ч.за рахунок вільного залишку</t>
  </si>
  <si>
    <t>комунального господарства</t>
  </si>
  <si>
    <t>Розподіл об`єктів бюджету розвитку на 2022 рік                                                                   по КПКВК 3116030 "Організаця благоустрою населених пунктів"</t>
  </si>
  <si>
    <t>Пооб’єктний розподіл внесків до статутних капіталів                                                                                         суб’єктів господарювання на 2022 рік</t>
  </si>
  <si>
    <t>Комунальне підприємство "Полігон Екологія"</t>
  </si>
  <si>
    <t>Придбання контейнерів для збору твердих побутових відходів</t>
  </si>
  <si>
    <t>Придбання піскорозкидувального обладнання</t>
  </si>
  <si>
    <t>Придбання тракторів з відвалом</t>
  </si>
  <si>
    <t xml:space="preserve">Придбання комунальної техніки на умовах фінансового лізингу (екскаватор та мініекскаватор) </t>
  </si>
  <si>
    <t xml:space="preserve">Придбання комунальної техніки на умовах фінансового лізингу (екскаватор) </t>
  </si>
  <si>
    <t>Комунальне підприємство "Зеленосвіт"</t>
  </si>
  <si>
    <t>Комунальне підприємство "Коломия Паркосервіс"</t>
  </si>
  <si>
    <t>Придбання трактора з причепом</t>
  </si>
  <si>
    <t>Придбання легкового автомобіля</t>
  </si>
  <si>
    <t>Комунальне підприємство "Коломийська міська ритуальна служба"</t>
  </si>
  <si>
    <t>Придбання мініекскаватора</t>
  </si>
  <si>
    <t>Капітальний ремонт підвідного водопроводу до дитячого садочку по вул.Сніжній в м. Коломиї</t>
  </si>
  <si>
    <t>Капітальний ремонт водопроводу по вул. Театральній, 32 в м. Коломиї</t>
  </si>
  <si>
    <t>Капітальний ремонт каналізаційної мережі біля будинку №2 по вул.Тютюнника в м. Коломиї</t>
  </si>
  <si>
    <t>Капітальний ремонт каналізаційної мережі від буд. 272, 274 по вул..Мазепи в м. Коломиї</t>
  </si>
  <si>
    <t>Капітальний ремонт каналізаційної мережі від буд. №12 вул.Заньковецької в м. Коломиї</t>
  </si>
  <si>
    <t>Капітальний ремонт каналізаційної мережі Богуна 40- Стефаника 16 в м.Коломиї</t>
  </si>
  <si>
    <t>Капітальний ремонт каналізаційного випуску від будинку по вул.Довбуша 50 (вихід на вул. Коцюбинського) в м. Коломиї</t>
  </si>
  <si>
    <t>Капітальний ремонт водопровідної мережі до буд. №48а, 48б по вул..Франка в м. Коломиї</t>
  </si>
  <si>
    <t>Капітальний ремонт дворової каналізаційної мережі по вул. Січових Стрільців від будинків № 23,25 в м. Коломиї</t>
  </si>
  <si>
    <t>Капітальний ремонт каналізаційної мережі від будинку №268А по вул.Мазепи в м. Коломиї</t>
  </si>
  <si>
    <t>Капітальний ремонт каналізаційної мережі від будинку №40 по вул.Чайковського в м. Коломиї</t>
  </si>
  <si>
    <t>Капітальний ремонт каналізаційної мережі від буд. № 17 по вул.Лермонтова в м. Коломиї</t>
  </si>
  <si>
    <t>Капітальний ремонт каналізаційної мережі по вул. Маковея 21 в м.Коломиї</t>
  </si>
  <si>
    <t>Капітальний ремонт водопровідного вводу до буд. №32 по вул.Леонтовича в м. Коломиї</t>
  </si>
  <si>
    <t>Капітальний ремонт  дворової каналізаційної мережі  від  будинку №38  по вул.Петлюри  в м. Коломиї</t>
  </si>
  <si>
    <t>Капітальний ремонт дворової каналізаційної мережі від будинку №42 по вул. Петлюри в м. Коломиї</t>
  </si>
  <si>
    <t>Капітальний ремонт каналізаційної мережі по вул. Бодруга (від вул.Гулака-Артемовського до вул. Чотового Бурі ) в м. Коломиї</t>
  </si>
  <si>
    <t>Капітальний ремонт каналізації ЗДО №5 «Барвінок» по вул. Карпатській, 40Б в м.Коломиї</t>
  </si>
  <si>
    <t>Погашення кредитних зобов’язань перед Міжнародним банком реконструкції та розвитку</t>
  </si>
  <si>
    <t>Капітальний ремонт КНС «Аеропортна» (закупівля насосів)</t>
  </si>
  <si>
    <t>Капітальний ремонт каналізаційної мережі по вул. Театральна, 50 в м. Коломиї</t>
  </si>
  <si>
    <t>Капітальний ремонт дворової каналізаційної мережі від будинку по вул.Коновальця, 19 -Валова, 45 в м. Коломиї</t>
  </si>
  <si>
    <t>ВСЬОГО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</si>
</sst>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5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0" fontId="41" fillId="0" borderId="0">
      <alignment vertical="top"/>
    </xf>
    <xf numFmtId="0" fontId="42" fillId="0" borderId="0"/>
  </cellStyleXfs>
  <cellXfs count="182">
    <xf numFmtId="0" fontId="0" fillId="0" borderId="0" xfId="0"/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6" fontId="2" fillId="0" borderId="0" xfId="0" applyNumberFormat="1" applyFont="1"/>
    <xf numFmtId="4" fontId="0" fillId="0" borderId="0" xfId="0" applyNumberFormat="1"/>
    <xf numFmtId="0" fontId="0" fillId="0" borderId="0" xfId="0"/>
    <xf numFmtId="0" fontId="3" fillId="0" borderId="0" xfId="0" applyFont="1" applyAlignment="1">
      <alignment horizontal="center" vertical="center"/>
    </xf>
    <xf numFmtId="4" fontId="2" fillId="0" borderId="0" xfId="0" applyNumberFormat="1" applyFont="1"/>
    <xf numFmtId="0" fontId="7" fillId="0" borderId="0" xfId="0" applyFont="1"/>
    <xf numFmtId="165" fontId="3" fillId="2" borderId="1" xfId="0" applyNumberFormat="1" applyFont="1" applyFill="1" applyBorder="1" applyAlignment="1">
      <alignment vertical="center" shrinkToFit="1"/>
    </xf>
    <xf numFmtId="165" fontId="0" fillId="0" borderId="0" xfId="0" applyNumberFormat="1"/>
    <xf numFmtId="0" fontId="9" fillId="0" borderId="0" xfId="0" applyFont="1" applyAlignment="1">
      <alignment vertical="top"/>
    </xf>
    <xf numFmtId="165" fontId="6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/>
    </xf>
    <xf numFmtId="164" fontId="11" fillId="0" borderId="0" xfId="0" applyNumberFormat="1" applyFont="1" applyAlignment="1">
      <alignment horizontal="left" vertical="top"/>
    </xf>
    <xf numFmtId="0" fontId="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center" shrinkToFit="1"/>
    </xf>
    <xf numFmtId="165" fontId="14" fillId="2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6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20" fillId="0" borderId="0" xfId="0" applyFont="1"/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1" fillId="0" borderId="0" xfId="0" applyFont="1" applyAlignment="1">
      <alignment vertical="center"/>
    </xf>
    <xf numFmtId="164" fontId="20" fillId="0" borderId="0" xfId="0" applyNumberFormat="1" applyFont="1"/>
    <xf numFmtId="4" fontId="20" fillId="0" borderId="0" xfId="0" applyNumberFormat="1" applyFont="1"/>
    <xf numFmtId="164" fontId="21" fillId="0" borderId="0" xfId="0" applyNumberFormat="1" applyFont="1" applyAlignment="1">
      <alignment horizontal="left"/>
    </xf>
    <xf numFmtId="0" fontId="21" fillId="0" borderId="0" xfId="0" applyFont="1"/>
    <xf numFmtId="164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" fillId="2" borderId="2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3" xfId="0" applyBorder="1" applyAlignment="1"/>
    <xf numFmtId="0" fontId="8" fillId="2" borderId="2" xfId="0" applyFont="1" applyFill="1" applyBorder="1" applyAlignment="1">
      <alignment vertical="center" wrapText="1"/>
    </xf>
    <xf numFmtId="0" fontId="13" fillId="0" borderId="4" xfId="0" applyFont="1" applyBorder="1" applyAlignment="1"/>
    <xf numFmtId="0" fontId="13" fillId="0" borderId="3" xfId="0" applyFont="1" applyBorder="1" applyAlignment="1"/>
    <xf numFmtId="0" fontId="16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/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" fontId="15" fillId="3" borderId="2" xfId="0" applyNumberFormat="1" applyFont="1" applyFill="1" applyBorder="1" applyAlignment="1">
      <alignment horizontal="right" vertical="center" wrapText="1"/>
    </xf>
    <xf numFmtId="4" fontId="15" fillId="3" borderId="3" xfId="0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left" vertical="center"/>
    </xf>
    <xf numFmtId="4" fontId="17" fillId="3" borderId="2" xfId="0" applyNumberFormat="1" applyFont="1" applyFill="1" applyBorder="1" applyAlignment="1">
      <alignment horizontal="right" vertical="center"/>
    </xf>
    <xf numFmtId="4" fontId="17" fillId="3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shrinkToFit="1"/>
    </xf>
    <xf numFmtId="4" fontId="6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shrinkToFit="1"/>
    </xf>
    <xf numFmtId="4" fontId="3" fillId="0" borderId="3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4" fillId="2" borderId="0" xfId="1" applyFont="1" applyFill="1" applyAlignment="1">
      <alignment vertical="top" wrapText="1"/>
    </xf>
    <xf numFmtId="0" fontId="23" fillId="0" borderId="0" xfId="1" applyAlignment="1">
      <alignment vertical="top" wrapText="1"/>
    </xf>
    <xf numFmtId="0" fontId="23" fillId="0" borderId="0" xfId="1"/>
    <xf numFmtId="0" fontId="24" fillId="2" borderId="0" xfId="1" applyFont="1" applyFill="1" applyAlignment="1">
      <alignment vertical="top"/>
    </xf>
    <xf numFmtId="0" fontId="25" fillId="2" borderId="5" xfId="1" applyFont="1" applyFill="1" applyBorder="1" applyAlignment="1">
      <alignment horizontal="center" vertical="center" wrapText="1" shrinkToFit="1"/>
    </xf>
    <xf numFmtId="0" fontId="24" fillId="2" borderId="0" xfId="1" applyFont="1" applyFill="1"/>
    <xf numFmtId="0" fontId="25" fillId="2" borderId="1" xfId="1" applyFont="1" applyFill="1" applyBorder="1" applyAlignment="1">
      <alignment horizontal="center" vertical="center" shrinkToFit="1"/>
    </xf>
    <xf numFmtId="0" fontId="25" fillId="2" borderId="2" xfId="1" applyFont="1" applyFill="1" applyBorder="1" applyAlignment="1">
      <alignment horizontal="center" vertical="center" shrinkToFit="1"/>
    </xf>
    <xf numFmtId="0" fontId="26" fillId="0" borderId="3" xfId="1" applyFont="1" applyBorder="1" applyAlignment="1">
      <alignment vertical="center"/>
    </xf>
    <xf numFmtId="0" fontId="25" fillId="2" borderId="2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wrapText="1"/>
    </xf>
    <xf numFmtId="0" fontId="24" fillId="2" borderId="0" xfId="1" applyFont="1" applyFill="1" applyAlignment="1">
      <alignment vertical="center"/>
    </xf>
    <xf numFmtId="0" fontId="27" fillId="2" borderId="1" xfId="1" applyFont="1" applyFill="1" applyBorder="1" applyAlignment="1">
      <alignment horizontal="center" vertical="center" shrinkToFit="1"/>
    </xf>
    <xf numFmtId="0" fontId="27" fillId="2" borderId="2" xfId="1" applyFont="1" applyFill="1" applyBorder="1" applyAlignment="1">
      <alignment horizontal="center" vertical="center" shrinkToFit="1"/>
    </xf>
    <xf numFmtId="0" fontId="23" fillId="0" borderId="3" xfId="1" applyFont="1" applyBorder="1" applyAlignment="1">
      <alignment vertical="center"/>
    </xf>
    <xf numFmtId="4" fontId="28" fillId="2" borderId="2" xfId="1" applyNumberFormat="1" applyFont="1" applyFill="1" applyBorder="1" applyAlignment="1">
      <alignment horizontal="center" vertical="center" shrinkToFit="1"/>
    </xf>
    <xf numFmtId="0" fontId="29" fillId="0" borderId="3" xfId="1" applyFont="1" applyBorder="1" applyAlignment="1"/>
    <xf numFmtId="0" fontId="27" fillId="2" borderId="1" xfId="1" applyFont="1" applyFill="1" applyBorder="1" applyAlignment="1">
      <alignment vertical="center" shrinkToFit="1"/>
    </xf>
    <xf numFmtId="0" fontId="30" fillId="2" borderId="2" xfId="1" applyFont="1" applyFill="1" applyBorder="1" applyAlignment="1">
      <alignment horizontal="left" vertical="center" wrapText="1"/>
    </xf>
    <xf numFmtId="0" fontId="23" fillId="0" borderId="3" xfId="1" applyFont="1" applyBorder="1" applyAlignment="1">
      <alignment wrapText="1"/>
    </xf>
    <xf numFmtId="4" fontId="28" fillId="2" borderId="2" xfId="1" applyNumberFormat="1" applyFont="1" applyFill="1" applyBorder="1" applyAlignment="1">
      <alignment vertical="center" shrinkToFit="1"/>
    </xf>
    <xf numFmtId="0" fontId="22" fillId="2" borderId="2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vertical="center" wrapText="1"/>
    </xf>
    <xf numFmtId="4" fontId="28" fillId="2" borderId="2" xfId="1" applyNumberFormat="1" applyFont="1" applyFill="1" applyBorder="1" applyAlignment="1">
      <alignment vertical="center"/>
    </xf>
    <xf numFmtId="0" fontId="27" fillId="2" borderId="2" xfId="1" applyFont="1" applyFill="1" applyBorder="1" applyAlignment="1">
      <alignment horizontal="left" vertical="center" wrapText="1"/>
    </xf>
    <xf numFmtId="3" fontId="28" fillId="2" borderId="2" xfId="1" applyNumberFormat="1" applyFont="1" applyFill="1" applyBorder="1" applyAlignment="1">
      <alignment vertical="center"/>
    </xf>
    <xf numFmtId="4" fontId="30" fillId="2" borderId="2" xfId="1" applyNumberFormat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vertical="center" wrapText="1"/>
    </xf>
    <xf numFmtId="0" fontId="31" fillId="2" borderId="1" xfId="1" applyFont="1" applyFill="1" applyBorder="1" applyAlignment="1">
      <alignment vertical="center" shrinkToFit="1"/>
    </xf>
    <xf numFmtId="0" fontId="28" fillId="2" borderId="2" xfId="1" applyFont="1" applyFill="1" applyBorder="1" applyAlignment="1">
      <alignment vertical="center" wrapText="1" shrinkToFit="1"/>
    </xf>
    <xf numFmtId="0" fontId="29" fillId="0" borderId="3" xfId="1" applyFont="1" applyBorder="1" applyAlignment="1">
      <alignment wrapText="1"/>
    </xf>
    <xf numFmtId="4" fontId="21" fillId="2" borderId="2" xfId="1" applyNumberFormat="1" applyFont="1" applyFill="1" applyBorder="1" applyAlignment="1">
      <alignment horizontal="right" vertical="center"/>
    </xf>
    <xf numFmtId="0" fontId="32" fillId="0" borderId="3" xfId="1" applyFont="1" applyBorder="1" applyAlignment="1">
      <alignment horizontal="right"/>
    </xf>
    <xf numFmtId="0" fontId="33" fillId="2" borderId="1" xfId="1" applyFont="1" applyFill="1" applyBorder="1" applyAlignment="1">
      <alignment horizontal="center"/>
    </xf>
    <xf numFmtId="2" fontId="34" fillId="2" borderId="1" xfId="1" applyNumberFormat="1" applyFont="1" applyFill="1" applyBorder="1" applyAlignment="1">
      <alignment wrapText="1"/>
    </xf>
    <xf numFmtId="4" fontId="35" fillId="2" borderId="1" xfId="1" applyNumberFormat="1" applyFont="1" applyFill="1" applyBorder="1" applyAlignment="1">
      <alignment horizontal="center" vertical="center" shrinkToFit="1"/>
    </xf>
    <xf numFmtId="4" fontId="35" fillId="2" borderId="6" xfId="1" applyNumberFormat="1" applyFont="1" applyFill="1" applyBorder="1" applyAlignment="1">
      <alignment horizontal="center" vertical="center" shrinkToFit="1"/>
    </xf>
    <xf numFmtId="0" fontId="33" fillId="2" borderId="0" xfId="1" applyFont="1" applyFill="1" applyAlignment="1"/>
    <xf numFmtId="0" fontId="33" fillId="2" borderId="0" xfId="1" applyFont="1" applyFill="1" applyBorder="1" applyAlignment="1">
      <alignment horizontal="center"/>
    </xf>
    <xf numFmtId="2" fontId="34" fillId="2" borderId="0" xfId="1" applyNumberFormat="1" applyFont="1" applyFill="1" applyBorder="1" applyAlignment="1">
      <alignment wrapText="1"/>
    </xf>
    <xf numFmtId="4" fontId="35" fillId="2" borderId="0" xfId="1" applyNumberFormat="1" applyFont="1" applyFill="1" applyBorder="1" applyAlignment="1">
      <alignment horizontal="center" vertical="center" shrinkToFit="1"/>
    </xf>
    <xf numFmtId="0" fontId="33" fillId="2" borderId="0" xfId="1" applyFont="1" applyFill="1" applyAlignment="1">
      <alignment horizontal="center"/>
    </xf>
    <xf numFmtId="2" fontId="36" fillId="2" borderId="0" xfId="1" applyNumberFormat="1" applyFont="1" applyFill="1" applyAlignment="1">
      <alignment wrapText="1"/>
    </xf>
    <xf numFmtId="0" fontId="37" fillId="2" borderId="0" xfId="1" applyFont="1" applyFill="1" applyAlignment="1"/>
    <xf numFmtId="0" fontId="38" fillId="2" borderId="0" xfId="1" applyFont="1" applyFill="1" applyAlignment="1">
      <alignment horizontal="center" vertical="center"/>
    </xf>
    <xf numFmtId="2" fontId="33" fillId="2" borderId="0" xfId="1" applyNumberFormat="1" applyFont="1" applyFill="1" applyAlignment="1">
      <alignment horizontal="left"/>
    </xf>
    <xf numFmtId="0" fontId="38" fillId="2" borderId="0" xfId="1" applyFont="1" applyFill="1"/>
    <xf numFmtId="2" fontId="38" fillId="2" borderId="0" xfId="1" applyNumberFormat="1" applyFont="1" applyFill="1" applyAlignment="1">
      <alignment vertical="center" wrapText="1"/>
    </xf>
    <xf numFmtId="0" fontId="39" fillId="2" borderId="0" xfId="1" applyFont="1" applyFill="1" applyAlignment="1">
      <alignment vertical="center"/>
    </xf>
    <xf numFmtId="0" fontId="38" fillId="2" borderId="0" xfId="1" applyFont="1" applyFill="1" applyAlignment="1">
      <alignment horizontal="right"/>
    </xf>
    <xf numFmtId="0" fontId="40" fillId="2" borderId="0" xfId="1" applyFont="1" applyFill="1"/>
    <xf numFmtId="0" fontId="0" fillId="0" borderId="5" xfId="0" applyBorder="1" applyAlignment="1"/>
    <xf numFmtId="0" fontId="43" fillId="2" borderId="2" xfId="0" applyFont="1" applyFill="1" applyBorder="1" applyAlignment="1">
      <alignment vertical="center" wrapText="1"/>
    </xf>
    <xf numFmtId="4" fontId="9" fillId="2" borderId="2" xfId="1" applyNumberFormat="1" applyFont="1" applyFill="1" applyBorder="1" applyAlignment="1">
      <alignment horizontal="center" vertical="center" shrinkToFit="1"/>
    </xf>
    <xf numFmtId="4" fontId="9" fillId="2" borderId="2" xfId="1" applyNumberFormat="1" applyFont="1" applyFill="1" applyBorder="1" applyAlignment="1">
      <alignment horizontal="center" vertical="center"/>
    </xf>
    <xf numFmtId="0" fontId="29" fillId="0" borderId="3" xfId="1" applyFont="1" applyBorder="1" applyAlignment="1">
      <alignment horizontal="center"/>
    </xf>
    <xf numFmtId="0" fontId="9" fillId="2" borderId="2" xfId="1" applyFont="1" applyFill="1" applyBorder="1" applyAlignment="1">
      <alignment vertical="center" wrapText="1" shrinkToFit="1"/>
    </xf>
  </cellXfs>
  <cellStyles count="4">
    <cellStyle name="Звичайний_Додаток _ 3 зм_ни 4575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="110" zoomScaleNormal="110" workbookViewId="0">
      <selection activeCell="B1" sqref="B1:F1"/>
    </sheetView>
  </sheetViews>
  <sheetFormatPr defaultColWidth="9" defaultRowHeight="15.75"/>
  <cols>
    <col min="1" max="1" width="3.125" style="7" customWidth="1"/>
    <col min="2" max="2" width="5" style="8" customWidth="1"/>
    <col min="3" max="3" width="47.375" style="7" customWidth="1"/>
    <col min="4" max="4" width="7.125" style="7" hidden="1" customWidth="1"/>
    <col min="5" max="5" width="17.875" style="7" customWidth="1"/>
    <col min="6" max="6" width="20.375" style="7" customWidth="1"/>
    <col min="7" max="7" width="9" style="7"/>
    <col min="8" max="8" width="10.125" style="7" bestFit="1" customWidth="1"/>
    <col min="9" max="16384" width="9" style="7"/>
  </cols>
  <sheetData>
    <row r="1" spans="2:8" ht="121.5" customHeight="1">
      <c r="B1" s="56" t="s">
        <v>26</v>
      </c>
      <c r="C1" s="57"/>
      <c r="D1" s="13"/>
      <c r="E1" s="58" t="s">
        <v>49</v>
      </c>
      <c r="F1" s="59"/>
    </row>
    <row r="2" spans="2:8" ht="15" customHeight="1"/>
    <row r="3" spans="2:8" ht="72" customHeight="1">
      <c r="C3" s="60" t="s">
        <v>30</v>
      </c>
      <c r="D3" s="61"/>
      <c r="E3" s="61"/>
      <c r="F3" s="61"/>
    </row>
    <row r="4" spans="2:8" ht="25.5" customHeight="1"/>
    <row r="5" spans="2:8" ht="37.5">
      <c r="B5" s="21" t="s">
        <v>8</v>
      </c>
      <c r="C5" s="62" t="s">
        <v>0</v>
      </c>
      <c r="D5" s="63"/>
      <c r="E5" s="63"/>
      <c r="F5" s="2" t="s">
        <v>31</v>
      </c>
    </row>
    <row r="6" spans="2:8" ht="29.25" customHeight="1">
      <c r="B6" s="3">
        <v>1</v>
      </c>
      <c r="C6" s="64" t="s">
        <v>12</v>
      </c>
      <c r="D6" s="55"/>
      <c r="E6" s="55"/>
      <c r="F6" s="11">
        <v>600000</v>
      </c>
    </row>
    <row r="7" spans="2:8" ht="37.5" customHeight="1">
      <c r="B7" s="3">
        <f t="shared" ref="B7:B27" si="0">B6+1</f>
        <v>2</v>
      </c>
      <c r="C7" s="65" t="s">
        <v>24</v>
      </c>
      <c r="D7" s="66"/>
      <c r="E7" s="67"/>
      <c r="F7" s="11">
        <v>500000</v>
      </c>
    </row>
    <row r="8" spans="2:8" ht="26.25" customHeight="1">
      <c r="B8" s="3">
        <f t="shared" si="0"/>
        <v>3</v>
      </c>
      <c r="C8" s="68" t="s">
        <v>1</v>
      </c>
      <c r="D8" s="66"/>
      <c r="E8" s="67"/>
      <c r="F8" s="11">
        <v>700000</v>
      </c>
    </row>
    <row r="9" spans="2:8" ht="26.25" customHeight="1">
      <c r="B9" s="3">
        <f t="shared" si="0"/>
        <v>4</v>
      </c>
      <c r="C9" s="71" t="s">
        <v>45</v>
      </c>
      <c r="D9" s="72"/>
      <c r="E9" s="73"/>
      <c r="F9" s="11">
        <v>250000</v>
      </c>
    </row>
    <row r="10" spans="2:8" ht="26.25" customHeight="1">
      <c r="B10" s="3">
        <f t="shared" si="0"/>
        <v>5</v>
      </c>
      <c r="C10" s="54" t="s">
        <v>2</v>
      </c>
      <c r="D10" s="55"/>
      <c r="E10" s="55"/>
      <c r="F10" s="11">
        <v>900000</v>
      </c>
    </row>
    <row r="11" spans="2:8" ht="26.25" customHeight="1">
      <c r="B11" s="3">
        <f t="shared" si="0"/>
        <v>6</v>
      </c>
      <c r="C11" s="68" t="s">
        <v>23</v>
      </c>
      <c r="D11" s="69"/>
      <c r="E11" s="70"/>
      <c r="F11" s="11" t="e">
        <f>#REF!+#REF!</f>
        <v>#REF!</v>
      </c>
    </row>
    <row r="12" spans="2:8" ht="22.5" customHeight="1">
      <c r="B12" s="3">
        <f t="shared" si="0"/>
        <v>7</v>
      </c>
      <c r="C12" s="68" t="s">
        <v>36</v>
      </c>
      <c r="D12" s="66"/>
      <c r="E12" s="67"/>
      <c r="F12" s="11">
        <v>500000</v>
      </c>
    </row>
    <row r="13" spans="2:8" ht="22.5" customHeight="1">
      <c r="B13" s="3">
        <f t="shared" si="0"/>
        <v>8</v>
      </c>
      <c r="C13" s="68" t="s">
        <v>40</v>
      </c>
      <c r="D13" s="69"/>
      <c r="E13" s="70"/>
      <c r="F13" s="11">
        <f>199000</f>
        <v>199000</v>
      </c>
    </row>
    <row r="14" spans="2:8" ht="27" customHeight="1">
      <c r="B14" s="3">
        <f t="shared" si="0"/>
        <v>9</v>
      </c>
      <c r="C14" s="54" t="s">
        <v>7</v>
      </c>
      <c r="D14" s="55"/>
      <c r="E14" s="55"/>
      <c r="F14" s="11">
        <f>SUM(F15:F20)</f>
        <v>1357000</v>
      </c>
      <c r="H14" s="12"/>
    </row>
    <row r="15" spans="2:8" ht="27" customHeight="1">
      <c r="B15" s="3"/>
      <c r="C15" s="77" t="s">
        <v>41</v>
      </c>
      <c r="D15" s="78"/>
      <c r="E15" s="79"/>
      <c r="F15" s="20">
        <v>199000</v>
      </c>
    </row>
    <row r="16" spans="2:8" ht="27" customHeight="1">
      <c r="B16" s="3"/>
      <c r="C16" s="25" t="s">
        <v>47</v>
      </c>
      <c r="D16" s="26"/>
      <c r="E16" s="27"/>
      <c r="F16" s="20">
        <v>150000</v>
      </c>
    </row>
    <row r="17" spans="2:6" ht="27" customHeight="1">
      <c r="B17" s="3"/>
      <c r="C17" s="80" t="s">
        <v>42</v>
      </c>
      <c r="D17" s="78"/>
      <c r="E17" s="79"/>
      <c r="F17" s="20">
        <v>110000</v>
      </c>
    </row>
    <row r="18" spans="2:6" ht="27" customHeight="1">
      <c r="B18" s="3"/>
      <c r="C18" s="80" t="s">
        <v>38</v>
      </c>
      <c r="D18" s="78"/>
      <c r="E18" s="79"/>
      <c r="F18" s="20">
        <v>49000</v>
      </c>
    </row>
    <row r="19" spans="2:6" ht="32.25" customHeight="1">
      <c r="B19" s="3"/>
      <c r="C19" s="80" t="s">
        <v>43</v>
      </c>
      <c r="D19" s="78"/>
      <c r="E19" s="79"/>
      <c r="F19" s="20">
        <v>199000</v>
      </c>
    </row>
    <row r="20" spans="2:6" ht="27" customHeight="1">
      <c r="B20" s="3"/>
      <c r="C20" s="80" t="s">
        <v>46</v>
      </c>
      <c r="D20" s="78"/>
      <c r="E20" s="79"/>
      <c r="F20" s="20">
        <v>650000</v>
      </c>
    </row>
    <row r="21" spans="2:6" ht="28.5" customHeight="1">
      <c r="B21" s="3">
        <f>B14+1</f>
        <v>10</v>
      </c>
      <c r="C21" s="68" t="s">
        <v>9</v>
      </c>
      <c r="D21" s="66"/>
      <c r="E21" s="67"/>
      <c r="F21" s="11" t="e">
        <f>#REF!</f>
        <v>#REF!</v>
      </c>
    </row>
    <row r="22" spans="2:6" ht="28.5" customHeight="1">
      <c r="B22" s="3">
        <f>B21+1</f>
        <v>11</v>
      </c>
      <c r="C22" s="22" t="s">
        <v>44</v>
      </c>
      <c r="D22" s="23"/>
      <c r="E22" s="24"/>
      <c r="F22" s="11">
        <f>1000000</f>
        <v>1000000</v>
      </c>
    </row>
    <row r="23" spans="2:6" ht="22.5" customHeight="1">
      <c r="B23" s="3">
        <f>B22+1</f>
        <v>12</v>
      </c>
      <c r="C23" s="54" t="s">
        <v>4</v>
      </c>
      <c r="D23" s="55"/>
      <c r="E23" s="55"/>
      <c r="F23" s="11">
        <v>49000</v>
      </c>
    </row>
    <row r="24" spans="2:6" ht="22.5" customHeight="1">
      <c r="B24" s="3">
        <f t="shared" si="0"/>
        <v>13</v>
      </c>
      <c r="C24" s="22" t="s">
        <v>29</v>
      </c>
      <c r="D24" s="23"/>
      <c r="E24" s="24"/>
      <c r="F24" s="11">
        <v>348000</v>
      </c>
    </row>
    <row r="25" spans="2:6" ht="33" customHeight="1">
      <c r="B25" s="3">
        <f t="shared" si="0"/>
        <v>14</v>
      </c>
      <c r="C25" s="68" t="s">
        <v>5</v>
      </c>
      <c r="D25" s="66"/>
      <c r="E25" s="67"/>
      <c r="F25" s="11">
        <v>49000</v>
      </c>
    </row>
    <row r="26" spans="2:6" ht="27" customHeight="1">
      <c r="B26" s="3">
        <f t="shared" si="0"/>
        <v>15</v>
      </c>
      <c r="C26" s="54" t="s">
        <v>17</v>
      </c>
      <c r="D26" s="55"/>
      <c r="E26" s="55"/>
      <c r="F26" s="11" t="e">
        <f>#REF!</f>
        <v>#REF!</v>
      </c>
    </row>
    <row r="27" spans="2:6" ht="27" customHeight="1">
      <c r="B27" s="3">
        <f t="shared" si="0"/>
        <v>16</v>
      </c>
      <c r="C27" s="81" t="s">
        <v>33</v>
      </c>
      <c r="D27" s="82"/>
      <c r="E27" s="83"/>
      <c r="F27" s="19" t="e">
        <f>SUM(F28:F31)</f>
        <v>#REF!</v>
      </c>
    </row>
    <row r="28" spans="2:6" s="17" customFormat="1" ht="27" customHeight="1">
      <c r="B28" s="18"/>
      <c r="C28" s="74" t="s">
        <v>15</v>
      </c>
      <c r="D28" s="75"/>
      <c r="E28" s="76"/>
      <c r="F28" s="20">
        <v>11000000</v>
      </c>
    </row>
    <row r="29" spans="2:6" s="17" customFormat="1" ht="33" customHeight="1">
      <c r="B29" s="18"/>
      <c r="C29" s="84" t="s">
        <v>39</v>
      </c>
      <c r="D29" s="85"/>
      <c r="E29" s="85"/>
      <c r="F29" s="20">
        <v>20244000</v>
      </c>
    </row>
    <row r="30" spans="2:6" s="17" customFormat="1" ht="27" customHeight="1">
      <c r="B30" s="18"/>
      <c r="C30" s="86" t="s">
        <v>22</v>
      </c>
      <c r="D30" s="75"/>
      <c r="E30" s="76"/>
      <c r="F30" s="20" t="e">
        <f>#REF!</f>
        <v>#REF!</v>
      </c>
    </row>
    <row r="31" spans="2:6" s="17" customFormat="1" ht="27" customHeight="1">
      <c r="B31" s="18"/>
      <c r="C31" s="87" t="s">
        <v>16</v>
      </c>
      <c r="D31" s="85"/>
      <c r="E31" s="85"/>
      <c r="F31" s="20">
        <v>3000000</v>
      </c>
    </row>
    <row r="32" spans="2:6" ht="27" customHeight="1">
      <c r="B32" s="3">
        <f>B27+1</f>
        <v>17</v>
      </c>
      <c r="C32" s="81" t="s">
        <v>34</v>
      </c>
      <c r="D32" s="82"/>
      <c r="E32" s="83"/>
      <c r="F32" s="19">
        <f>SUM(F33:F35)</f>
        <v>14056000</v>
      </c>
    </row>
    <row r="33" spans="2:6" ht="20.25" customHeight="1">
      <c r="B33" s="3"/>
      <c r="C33" s="88" t="s">
        <v>37</v>
      </c>
      <c r="D33" s="85"/>
      <c r="E33" s="85"/>
      <c r="F33" s="20">
        <v>8250000</v>
      </c>
    </row>
    <row r="34" spans="2:6" ht="27" customHeight="1">
      <c r="B34" s="3"/>
      <c r="C34" s="89" t="s">
        <v>13</v>
      </c>
      <c r="D34" s="75"/>
      <c r="E34" s="76"/>
      <c r="F34" s="20">
        <v>5250000</v>
      </c>
    </row>
    <row r="35" spans="2:6" ht="27" customHeight="1">
      <c r="B35" s="3"/>
      <c r="C35" s="84" t="s">
        <v>14</v>
      </c>
      <c r="D35" s="85"/>
      <c r="E35" s="85"/>
      <c r="F35" s="20">
        <v>556000</v>
      </c>
    </row>
    <row r="36" spans="2:6" ht="37.5" customHeight="1">
      <c r="B36" s="3">
        <f>B32+1</f>
        <v>18</v>
      </c>
      <c r="C36" s="81" t="s">
        <v>35</v>
      </c>
      <c r="D36" s="82"/>
      <c r="E36" s="83"/>
      <c r="F36" s="19">
        <f>SUM(F37)</f>
        <v>5000000</v>
      </c>
    </row>
    <row r="37" spans="2:6" ht="27" customHeight="1">
      <c r="B37" s="3"/>
      <c r="C37" s="86" t="s">
        <v>11</v>
      </c>
      <c r="D37" s="75"/>
      <c r="E37" s="76"/>
      <c r="F37" s="20">
        <v>5000000</v>
      </c>
    </row>
    <row r="38" spans="2:6" ht="22.5" customHeight="1">
      <c r="B38" s="3">
        <f>B36+1</f>
        <v>19</v>
      </c>
      <c r="C38" s="54" t="s">
        <v>6</v>
      </c>
      <c r="D38" s="55"/>
      <c r="E38" s="55"/>
      <c r="F38" s="11">
        <v>9000000</v>
      </c>
    </row>
    <row r="39" spans="2:6" ht="22.5" customHeight="1">
      <c r="B39" s="3">
        <f>B38+1</f>
        <v>20</v>
      </c>
      <c r="C39" s="68" t="s">
        <v>10</v>
      </c>
      <c r="D39" s="66"/>
      <c r="E39" s="67"/>
      <c r="F39" s="11">
        <v>20000</v>
      </c>
    </row>
    <row r="40" spans="2:6" ht="22.5" customHeight="1">
      <c r="B40" s="3">
        <f>B39+1</f>
        <v>21</v>
      </c>
      <c r="C40" s="30" t="s">
        <v>48</v>
      </c>
      <c r="D40" s="28"/>
      <c r="E40" s="29"/>
      <c r="F40" s="11">
        <f>300000</f>
        <v>300000</v>
      </c>
    </row>
    <row r="41" spans="2:6" ht="36" customHeight="1">
      <c r="B41" s="3">
        <f>B40+1</f>
        <v>22</v>
      </c>
      <c r="C41" s="54" t="s">
        <v>25</v>
      </c>
      <c r="D41" s="55"/>
      <c r="E41" s="55"/>
      <c r="F41" s="11" t="e">
        <f>#REF!</f>
        <v>#REF!</v>
      </c>
    </row>
    <row r="42" spans="2:6" ht="26.25" customHeight="1">
      <c r="B42" s="3"/>
      <c r="C42" s="90" t="s">
        <v>19</v>
      </c>
      <c r="D42" s="72"/>
      <c r="E42" s="73"/>
      <c r="F42" s="14" t="e">
        <f>SUM(F6:F26)-F14</f>
        <v>#REF!</v>
      </c>
    </row>
    <row r="43" spans="2:6" ht="23.25" customHeight="1">
      <c r="B43" s="3"/>
      <c r="C43" s="91" t="s">
        <v>20</v>
      </c>
      <c r="D43" s="92"/>
      <c r="E43" s="92"/>
      <c r="F43" s="14">
        <f>F38</f>
        <v>9000000</v>
      </c>
    </row>
    <row r="44" spans="2:6" ht="26.25" customHeight="1">
      <c r="B44" s="3"/>
      <c r="C44" s="90" t="s">
        <v>32</v>
      </c>
      <c r="D44" s="72"/>
      <c r="E44" s="73"/>
      <c r="F44" s="14" t="e">
        <f>F27+F32+F36</f>
        <v>#REF!</v>
      </c>
    </row>
    <row r="45" spans="2:6" ht="22.5" customHeight="1">
      <c r="B45" s="3"/>
      <c r="C45" s="90" t="s">
        <v>21</v>
      </c>
      <c r="D45" s="72"/>
      <c r="E45" s="73"/>
      <c r="F45" s="14" t="e">
        <f>SUM(F39:F41)</f>
        <v>#REF!</v>
      </c>
    </row>
    <row r="46" spans="2:6" ht="16.5">
      <c r="B46" s="2"/>
      <c r="C46" s="93" t="s">
        <v>3</v>
      </c>
      <c r="D46" s="92"/>
      <c r="E46" s="92"/>
      <c r="F46" s="14" t="e">
        <f>F42+F43+F44+F45</f>
        <v>#REF!</v>
      </c>
    </row>
    <row r="47" spans="2:6" ht="15.75" customHeight="1"/>
    <row r="48" spans="2:6" ht="15.75" customHeight="1">
      <c r="F48" s="6"/>
    </row>
    <row r="49" spans="1:6" ht="15.75" customHeight="1"/>
    <row r="50" spans="1:6" ht="15.75" customHeight="1">
      <c r="E50" s="12"/>
    </row>
    <row r="51" spans="1:6" ht="15.75" customHeight="1"/>
    <row r="52" spans="1:6" ht="15.75" customHeight="1"/>
    <row r="53" spans="1:6" s="4" customFormat="1" ht="18.75" customHeight="1">
      <c r="B53" s="16" t="s">
        <v>27</v>
      </c>
      <c r="E53" s="9"/>
      <c r="F53" s="5"/>
    </row>
    <row r="54" spans="1:6" ht="18.75">
      <c r="B54" s="16" t="s">
        <v>18</v>
      </c>
      <c r="C54" s="1"/>
      <c r="F54" s="15" t="s">
        <v>28</v>
      </c>
    </row>
    <row r="59" spans="1:6" s="8" customFormat="1">
      <c r="A59" s="10"/>
      <c r="C59" s="7"/>
      <c r="D59" s="7"/>
      <c r="E59" s="7"/>
      <c r="F59" s="7"/>
    </row>
  </sheetData>
  <mergeCells count="41">
    <mergeCell ref="C42:E42"/>
    <mergeCell ref="C43:E43"/>
    <mergeCell ref="C44:E44"/>
    <mergeCell ref="C45:E45"/>
    <mergeCell ref="C46:E46"/>
    <mergeCell ref="C41:E41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28:E28"/>
    <mergeCell ref="C15:E15"/>
    <mergeCell ref="C17:E17"/>
    <mergeCell ref="C18:E18"/>
    <mergeCell ref="C19:E19"/>
    <mergeCell ref="C20:E20"/>
    <mergeCell ref="C21:E21"/>
    <mergeCell ref="C23:E23"/>
    <mergeCell ref="C25:E25"/>
    <mergeCell ref="C26:E26"/>
    <mergeCell ref="C27:E27"/>
    <mergeCell ref="C14:E14"/>
    <mergeCell ref="B1:C1"/>
    <mergeCell ref="E1:F1"/>
    <mergeCell ref="C3:F3"/>
    <mergeCell ref="C5:E5"/>
    <mergeCell ref="C6:E6"/>
    <mergeCell ref="C7:E7"/>
    <mergeCell ref="C8:E8"/>
    <mergeCell ref="C10:E10"/>
    <mergeCell ref="C11:E11"/>
    <mergeCell ref="C12:E12"/>
    <mergeCell ref="C13:E13"/>
    <mergeCell ref="C9:E9"/>
  </mergeCells>
  <pageMargins left="0.78740157480314965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XFD1"/>
    </sheetView>
  </sheetViews>
  <sheetFormatPr defaultRowHeight="15"/>
  <cols>
    <col min="1" max="1" width="6.25" style="7" customWidth="1"/>
    <col min="2" max="2" width="48" style="7" customWidth="1"/>
    <col min="3" max="3" width="13.625" style="7" customWidth="1"/>
    <col min="4" max="4" width="10.75" style="7" customWidth="1"/>
    <col min="5" max="5" width="11.375" style="7" customWidth="1"/>
    <col min="6" max="6" width="9" style="7"/>
    <col min="7" max="7" width="14.75" style="7" customWidth="1"/>
    <col min="8" max="16384" width="9" style="7"/>
  </cols>
  <sheetData>
    <row r="1" spans="1:5" ht="93" customHeight="1">
      <c r="A1" s="56" t="s">
        <v>26</v>
      </c>
      <c r="B1" s="57"/>
      <c r="C1" s="58" t="s">
        <v>49</v>
      </c>
      <c r="D1" s="97"/>
      <c r="E1" s="97"/>
    </row>
    <row r="2" spans="1:5" ht="14.25" customHeight="1">
      <c r="B2" s="32"/>
      <c r="C2" s="33"/>
      <c r="D2" s="33"/>
      <c r="E2" s="33"/>
    </row>
    <row r="3" spans="1:5" ht="92.25" customHeight="1">
      <c r="A3" s="98" t="s">
        <v>50</v>
      </c>
      <c r="B3" s="99"/>
      <c r="C3" s="99"/>
      <c r="D3" s="99"/>
      <c r="E3" s="99"/>
    </row>
    <row r="4" spans="1:5" ht="13.5" customHeight="1">
      <c r="B4" s="32"/>
      <c r="C4" s="33"/>
      <c r="D4" s="33"/>
      <c r="E4" s="33"/>
    </row>
    <row r="5" spans="1:5">
      <c r="E5" s="34" t="s">
        <v>51</v>
      </c>
    </row>
    <row r="6" spans="1:5" ht="36.75" customHeight="1">
      <c r="A6" s="35" t="s">
        <v>8</v>
      </c>
      <c r="B6" s="100" t="s">
        <v>52</v>
      </c>
      <c r="C6" s="73"/>
      <c r="D6" s="101" t="s">
        <v>31</v>
      </c>
      <c r="E6" s="102"/>
    </row>
    <row r="7" spans="1:5" ht="49.5" customHeight="1">
      <c r="A7" s="36">
        <v>1</v>
      </c>
      <c r="B7" s="94" t="s">
        <v>53</v>
      </c>
      <c r="C7" s="79"/>
      <c r="D7" s="95">
        <v>140000</v>
      </c>
      <c r="E7" s="96"/>
    </row>
    <row r="8" spans="1:5" ht="49.5" customHeight="1">
      <c r="A8" s="36">
        <f t="shared" ref="A8:A13" si="0">A7+1</f>
        <v>2</v>
      </c>
      <c r="B8" s="94" t="s">
        <v>54</v>
      </c>
      <c r="C8" s="79"/>
      <c r="D8" s="95">
        <v>20000</v>
      </c>
      <c r="E8" s="96"/>
    </row>
    <row r="9" spans="1:5" ht="31.5" customHeight="1">
      <c r="A9" s="36">
        <f t="shared" si="0"/>
        <v>3</v>
      </c>
      <c r="B9" s="94" t="s">
        <v>55</v>
      </c>
      <c r="C9" s="79"/>
      <c r="D9" s="95">
        <v>40000</v>
      </c>
      <c r="E9" s="96"/>
    </row>
    <row r="10" spans="1:5" ht="40.5" customHeight="1">
      <c r="A10" s="36">
        <f t="shared" si="0"/>
        <v>4</v>
      </c>
      <c r="B10" s="94" t="s">
        <v>56</v>
      </c>
      <c r="C10" s="79"/>
      <c r="D10" s="95">
        <v>300000</v>
      </c>
      <c r="E10" s="96"/>
    </row>
    <row r="11" spans="1:5" ht="33.75" customHeight="1">
      <c r="A11" s="36">
        <f t="shared" si="0"/>
        <v>5</v>
      </c>
      <c r="B11" s="103" t="s">
        <v>57</v>
      </c>
      <c r="C11" s="79"/>
      <c r="D11" s="104">
        <v>100000</v>
      </c>
      <c r="E11" s="105"/>
    </row>
    <row r="12" spans="1:5" ht="27" customHeight="1">
      <c r="A12" s="36">
        <f t="shared" si="0"/>
        <v>6</v>
      </c>
      <c r="B12" s="103" t="s">
        <v>58</v>
      </c>
      <c r="C12" s="79"/>
      <c r="D12" s="104">
        <v>200000</v>
      </c>
      <c r="E12" s="105"/>
    </row>
    <row r="13" spans="1:5" ht="30" customHeight="1">
      <c r="A13" s="36">
        <f t="shared" si="0"/>
        <v>7</v>
      </c>
      <c r="B13" s="103" t="s">
        <v>59</v>
      </c>
      <c r="C13" s="79"/>
      <c r="D13" s="104">
        <v>300000</v>
      </c>
      <c r="E13" s="105"/>
    </row>
    <row r="14" spans="1:5" ht="30" customHeight="1">
      <c r="A14" s="37"/>
      <c r="B14" s="106" t="s">
        <v>60</v>
      </c>
      <c r="C14" s="73"/>
      <c r="D14" s="107">
        <f>SUM(D7:D12)</f>
        <v>800000</v>
      </c>
      <c r="E14" s="108"/>
    </row>
    <row r="15" spans="1:5" ht="30" customHeight="1">
      <c r="A15" s="37"/>
      <c r="B15" s="106" t="s">
        <v>61</v>
      </c>
      <c r="C15" s="73"/>
      <c r="D15" s="107">
        <f>SUM(D13:D13)</f>
        <v>300000</v>
      </c>
      <c r="E15" s="108"/>
    </row>
    <row r="16" spans="1:5" ht="30" customHeight="1">
      <c r="A16" s="37"/>
      <c r="B16" s="106" t="s">
        <v>62</v>
      </c>
      <c r="C16" s="73"/>
      <c r="D16" s="107">
        <f>D14+D15</f>
        <v>1100000</v>
      </c>
      <c r="E16" s="108"/>
    </row>
    <row r="17" spans="1:5" ht="11.25" customHeight="1"/>
    <row r="18" spans="1:5" ht="13.5" customHeight="1">
      <c r="A18" s="38"/>
    </row>
    <row r="19" spans="1:5" ht="8.25" customHeight="1">
      <c r="A19" s="38"/>
    </row>
    <row r="20" spans="1:5" s="4" customFormat="1" ht="29.25" customHeight="1">
      <c r="A20" s="39" t="s">
        <v>63</v>
      </c>
    </row>
    <row r="21" spans="1:5" ht="18.75">
      <c r="A21" s="40" t="s">
        <v>18</v>
      </c>
      <c r="B21" s="1"/>
      <c r="E21" s="15" t="s">
        <v>64</v>
      </c>
    </row>
  </sheetData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7:C7"/>
    <mergeCell ref="D7:E7"/>
    <mergeCell ref="A1:B1"/>
    <mergeCell ref="C1:E1"/>
    <mergeCell ref="A3:E3"/>
    <mergeCell ref="B6:C6"/>
    <mergeCell ref="D6:E6"/>
  </mergeCells>
  <pageMargins left="0.59055118110236227" right="0.59055118110236227" top="0.78740157480314965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XFD1"/>
    </sheetView>
  </sheetViews>
  <sheetFormatPr defaultRowHeight="15"/>
  <cols>
    <col min="1" max="1" width="6.25" style="7" customWidth="1"/>
    <col min="2" max="2" width="48" style="7" customWidth="1"/>
    <col min="3" max="3" width="13.625" style="7" customWidth="1"/>
    <col min="4" max="4" width="10.75" style="7" customWidth="1"/>
    <col min="5" max="5" width="11.375" style="7" customWidth="1"/>
    <col min="6" max="6" width="9" style="7"/>
    <col min="7" max="7" width="14.75" style="7" customWidth="1"/>
    <col min="8" max="16384" width="9" style="7"/>
  </cols>
  <sheetData>
    <row r="1" spans="1:5" ht="93" customHeight="1">
      <c r="A1" s="56" t="s">
        <v>26</v>
      </c>
      <c r="B1" s="57"/>
      <c r="C1" s="58" t="s">
        <v>49</v>
      </c>
      <c r="D1" s="97"/>
      <c r="E1" s="97"/>
    </row>
    <row r="2" spans="1:5" ht="14.25" customHeight="1">
      <c r="B2" s="32"/>
      <c r="C2" s="33"/>
      <c r="D2" s="33"/>
      <c r="E2" s="33"/>
    </row>
    <row r="3" spans="1:5" ht="92.25" customHeight="1">
      <c r="A3" s="98" t="s">
        <v>50</v>
      </c>
      <c r="B3" s="99"/>
      <c r="C3" s="99"/>
      <c r="D3" s="99"/>
      <c r="E3" s="99"/>
    </row>
    <row r="4" spans="1:5" ht="13.5" customHeight="1">
      <c r="B4" s="32"/>
      <c r="C4" s="33"/>
      <c r="D4" s="33"/>
      <c r="E4" s="33"/>
    </row>
    <row r="5" spans="1:5">
      <c r="E5" s="34" t="s">
        <v>51</v>
      </c>
    </row>
    <row r="6" spans="1:5" ht="36.75" customHeight="1">
      <c r="A6" s="35" t="s">
        <v>8</v>
      </c>
      <c r="B6" s="100" t="s">
        <v>52</v>
      </c>
      <c r="C6" s="73"/>
      <c r="D6" s="101" t="s">
        <v>31</v>
      </c>
      <c r="E6" s="102"/>
    </row>
    <row r="7" spans="1:5" ht="49.5" customHeight="1">
      <c r="A7" s="36">
        <v>1</v>
      </c>
      <c r="B7" s="94" t="s">
        <v>53</v>
      </c>
      <c r="C7" s="79"/>
      <c r="D7" s="95">
        <v>140000</v>
      </c>
      <c r="E7" s="96"/>
    </row>
    <row r="8" spans="1:5" ht="49.5" customHeight="1">
      <c r="A8" s="36">
        <f t="shared" ref="A8:A13" si="0">A7+1</f>
        <v>2</v>
      </c>
      <c r="B8" s="94" t="s">
        <v>54</v>
      </c>
      <c r="C8" s="79"/>
      <c r="D8" s="95">
        <v>20000</v>
      </c>
      <c r="E8" s="96"/>
    </row>
    <row r="9" spans="1:5" ht="31.5" customHeight="1">
      <c r="A9" s="36">
        <f t="shared" si="0"/>
        <v>3</v>
      </c>
      <c r="B9" s="94" t="s">
        <v>55</v>
      </c>
      <c r="C9" s="79"/>
      <c r="D9" s="95">
        <v>40000</v>
      </c>
      <c r="E9" s="96"/>
    </row>
    <row r="10" spans="1:5" ht="40.5" customHeight="1">
      <c r="A10" s="36">
        <f t="shared" si="0"/>
        <v>4</v>
      </c>
      <c r="B10" s="94" t="s">
        <v>56</v>
      </c>
      <c r="C10" s="79"/>
      <c r="D10" s="95">
        <v>300000</v>
      </c>
      <c r="E10" s="96"/>
    </row>
    <row r="11" spans="1:5" ht="33.75" customHeight="1">
      <c r="A11" s="36">
        <f t="shared" si="0"/>
        <v>5</v>
      </c>
      <c r="B11" s="103" t="s">
        <v>57</v>
      </c>
      <c r="C11" s="79"/>
      <c r="D11" s="104">
        <v>100000</v>
      </c>
      <c r="E11" s="105"/>
    </row>
    <row r="12" spans="1:5" ht="27" customHeight="1">
      <c r="A12" s="36">
        <f t="shared" si="0"/>
        <v>6</v>
      </c>
      <c r="B12" s="103" t="s">
        <v>58</v>
      </c>
      <c r="C12" s="79"/>
      <c r="D12" s="104">
        <v>200000</v>
      </c>
      <c r="E12" s="105"/>
    </row>
    <row r="13" spans="1:5" ht="30" customHeight="1">
      <c r="A13" s="36">
        <f t="shared" si="0"/>
        <v>7</v>
      </c>
      <c r="B13" s="103" t="s">
        <v>59</v>
      </c>
      <c r="C13" s="79"/>
      <c r="D13" s="104">
        <v>300000</v>
      </c>
      <c r="E13" s="105"/>
    </row>
    <row r="14" spans="1:5" ht="30" customHeight="1">
      <c r="A14" s="37"/>
      <c r="B14" s="106" t="s">
        <v>60</v>
      </c>
      <c r="C14" s="73"/>
      <c r="D14" s="107">
        <f>SUM(D7:D12)</f>
        <v>800000</v>
      </c>
      <c r="E14" s="108"/>
    </row>
    <row r="15" spans="1:5" ht="30" customHeight="1">
      <c r="A15" s="37"/>
      <c r="B15" s="106" t="s">
        <v>61</v>
      </c>
      <c r="C15" s="73"/>
      <c r="D15" s="107">
        <f>SUM(D13:D13)</f>
        <v>300000</v>
      </c>
      <c r="E15" s="108"/>
    </row>
    <row r="16" spans="1:5" ht="30" customHeight="1">
      <c r="A16" s="37"/>
      <c r="B16" s="106" t="s">
        <v>62</v>
      </c>
      <c r="C16" s="73"/>
      <c r="D16" s="107">
        <f>D14+D15</f>
        <v>1100000</v>
      </c>
      <c r="E16" s="108"/>
    </row>
    <row r="17" spans="1:5" ht="11.25" customHeight="1"/>
    <row r="18" spans="1:5" ht="13.5" customHeight="1">
      <c r="A18" s="38"/>
    </row>
    <row r="19" spans="1:5" ht="8.25" customHeight="1">
      <c r="A19" s="38"/>
    </row>
    <row r="20" spans="1:5" s="4" customFormat="1" ht="29.25" customHeight="1">
      <c r="A20" s="39" t="s">
        <v>63</v>
      </c>
    </row>
    <row r="21" spans="1:5" ht="18.75">
      <c r="A21" s="40" t="s">
        <v>18</v>
      </c>
      <c r="B21" s="1"/>
      <c r="E21" s="15" t="s">
        <v>64</v>
      </c>
    </row>
  </sheetData>
  <mergeCells count="25">
    <mergeCell ref="B16:C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B14:C14"/>
    <mergeCell ref="B15:C15"/>
    <mergeCell ref="D16:E16"/>
    <mergeCell ref="A1:B1"/>
    <mergeCell ref="C1:E1"/>
    <mergeCell ref="A3:E3"/>
    <mergeCell ref="D14:E14"/>
    <mergeCell ref="D15:E15"/>
    <mergeCell ref="B6:C6"/>
    <mergeCell ref="B7:C7"/>
    <mergeCell ref="B8:C8"/>
    <mergeCell ref="B9:C9"/>
    <mergeCell ref="D6:E6"/>
    <mergeCell ref="D7:E7"/>
    <mergeCell ref="D8:E8"/>
  </mergeCells>
  <pageMargins left="0.59055118110236227" right="0.59055118110236227" top="0.78740157480314965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XFD1"/>
    </sheetView>
  </sheetViews>
  <sheetFormatPr defaultRowHeight="15"/>
  <cols>
    <col min="1" max="1" width="6.25" style="7" customWidth="1"/>
    <col min="2" max="2" width="48" style="7" customWidth="1"/>
    <col min="3" max="3" width="11.625" style="7" customWidth="1"/>
    <col min="4" max="4" width="10.75" style="7" customWidth="1"/>
    <col min="5" max="5" width="11.375" style="7" customWidth="1"/>
    <col min="6" max="6" width="9" style="7"/>
    <col min="7" max="7" width="14.75" style="7" customWidth="1"/>
    <col min="8" max="16384" width="9" style="7"/>
  </cols>
  <sheetData>
    <row r="1" spans="1:7" ht="93" customHeight="1">
      <c r="A1" s="56" t="s">
        <v>26</v>
      </c>
      <c r="B1" s="57"/>
      <c r="C1" s="58" t="s">
        <v>49</v>
      </c>
      <c r="D1" s="118"/>
      <c r="E1" s="118"/>
    </row>
    <row r="2" spans="1:7">
      <c r="A2" s="41"/>
      <c r="B2" s="41"/>
      <c r="C2" s="41"/>
      <c r="D2" s="41"/>
      <c r="E2" s="41"/>
    </row>
    <row r="3" spans="1:7">
      <c r="A3" s="41"/>
      <c r="B3" s="41"/>
      <c r="C3" s="41"/>
      <c r="D3" s="41"/>
      <c r="E3" s="41"/>
    </row>
    <row r="4" spans="1:7" ht="51" customHeight="1">
      <c r="A4" s="41"/>
      <c r="B4" s="119" t="s">
        <v>65</v>
      </c>
      <c r="C4" s="120"/>
      <c r="D4" s="120"/>
      <c r="E4" s="120"/>
    </row>
    <row r="5" spans="1:7" ht="16.5" customHeight="1">
      <c r="A5" s="41"/>
      <c r="B5" s="42"/>
      <c r="C5" s="43"/>
      <c r="D5" s="43"/>
      <c r="E5" s="43"/>
    </row>
    <row r="6" spans="1:7">
      <c r="A6" s="41"/>
      <c r="B6" s="41"/>
      <c r="C6" s="41"/>
      <c r="D6" s="41"/>
      <c r="E6" s="44" t="s">
        <v>51</v>
      </c>
    </row>
    <row r="7" spans="1:7" ht="36" customHeight="1">
      <c r="A7" s="31" t="s">
        <v>66</v>
      </c>
      <c r="B7" s="116" t="s">
        <v>52</v>
      </c>
      <c r="C7" s="73"/>
      <c r="D7" s="121" t="s">
        <v>31</v>
      </c>
      <c r="E7" s="73"/>
    </row>
    <row r="8" spans="1:7" ht="36" customHeight="1">
      <c r="A8" s="31"/>
      <c r="B8" s="116" t="s">
        <v>67</v>
      </c>
      <c r="C8" s="73"/>
      <c r="D8" s="122">
        <f>D9+D10</f>
        <v>353500</v>
      </c>
      <c r="E8" s="73"/>
    </row>
    <row r="9" spans="1:7" ht="33.75" customHeight="1">
      <c r="A9" s="45">
        <v>2240</v>
      </c>
      <c r="B9" s="112" t="s">
        <v>68</v>
      </c>
      <c r="C9" s="73"/>
      <c r="D9" s="114">
        <v>199000</v>
      </c>
      <c r="E9" s="73"/>
    </row>
    <row r="10" spans="1:7" ht="27" customHeight="1">
      <c r="A10" s="45">
        <v>2240</v>
      </c>
      <c r="B10" s="112" t="s">
        <v>69</v>
      </c>
      <c r="C10" s="73"/>
      <c r="D10" s="114">
        <f>154500</f>
        <v>154500</v>
      </c>
      <c r="E10" s="115"/>
    </row>
    <row r="11" spans="1:7" ht="24.75" customHeight="1">
      <c r="A11" s="45"/>
      <c r="B11" s="116" t="s">
        <v>70</v>
      </c>
      <c r="C11" s="117"/>
      <c r="D11" s="110">
        <f>D12</f>
        <v>520000</v>
      </c>
      <c r="E11" s="111"/>
      <c r="G11" s="1"/>
    </row>
    <row r="12" spans="1:7" ht="46.5" customHeight="1">
      <c r="A12" s="45">
        <v>3122</v>
      </c>
      <c r="B12" s="112" t="s">
        <v>71</v>
      </c>
      <c r="C12" s="113" t="s">
        <v>72</v>
      </c>
      <c r="D12" s="114">
        <v>520000</v>
      </c>
      <c r="E12" s="115"/>
    </row>
    <row r="13" spans="1:7" ht="36.75" customHeight="1">
      <c r="A13" s="45">
        <v>3122</v>
      </c>
      <c r="B13" s="112" t="s">
        <v>73</v>
      </c>
      <c r="C13" s="113" t="s">
        <v>74</v>
      </c>
      <c r="D13" s="114">
        <v>512000</v>
      </c>
      <c r="E13" s="115"/>
    </row>
    <row r="14" spans="1:7" ht="29.25" customHeight="1">
      <c r="A14" s="46"/>
      <c r="B14" s="109" t="s">
        <v>75</v>
      </c>
      <c r="C14" s="73"/>
      <c r="D14" s="110">
        <f>D9+D10</f>
        <v>353500</v>
      </c>
      <c r="E14" s="111"/>
    </row>
    <row r="15" spans="1:7" ht="29.25" customHeight="1">
      <c r="A15" s="46"/>
      <c r="B15" s="109" t="s">
        <v>76</v>
      </c>
      <c r="C15" s="73"/>
      <c r="D15" s="110">
        <f>D12+D13</f>
        <v>1032000</v>
      </c>
      <c r="E15" s="111"/>
    </row>
    <row r="16" spans="1:7" ht="29.25" customHeight="1">
      <c r="A16" s="46"/>
      <c r="B16" s="109" t="s">
        <v>77</v>
      </c>
      <c r="C16" s="73"/>
      <c r="D16" s="110">
        <f>D14+D15</f>
        <v>1385500</v>
      </c>
      <c r="E16" s="111"/>
    </row>
    <row r="17" spans="1:5" ht="18.75">
      <c r="A17" s="47"/>
      <c r="B17" s="41"/>
      <c r="C17" s="41"/>
      <c r="D17" s="41"/>
      <c r="E17" s="41"/>
    </row>
    <row r="18" spans="1:5" ht="18.75">
      <c r="A18" s="47"/>
      <c r="B18" s="41"/>
      <c r="C18" s="41"/>
      <c r="D18" s="41"/>
      <c r="E18" s="48"/>
    </row>
    <row r="19" spans="1:5" ht="18.75">
      <c r="A19" s="47"/>
      <c r="B19" s="41"/>
      <c r="C19" s="49"/>
      <c r="D19" s="49"/>
      <c r="E19" s="49"/>
    </row>
    <row r="20" spans="1:5" ht="18.75">
      <c r="A20" s="47"/>
      <c r="B20" s="41"/>
      <c r="C20" s="49"/>
      <c r="D20" s="49"/>
      <c r="E20" s="49"/>
    </row>
    <row r="21" spans="1:5" s="4" customFormat="1" ht="32.25" customHeight="1">
      <c r="A21" s="50" t="s">
        <v>63</v>
      </c>
      <c r="B21" s="51"/>
      <c r="C21" s="51"/>
      <c r="D21" s="51"/>
      <c r="E21" s="51"/>
    </row>
    <row r="22" spans="1:5" ht="18.75">
      <c r="A22" s="52" t="s">
        <v>18</v>
      </c>
      <c r="B22" s="48"/>
      <c r="E22" s="53" t="s">
        <v>78</v>
      </c>
    </row>
    <row r="23" spans="1:5">
      <c r="A23" s="41"/>
      <c r="B23" s="41"/>
      <c r="C23" s="41"/>
      <c r="D23" s="41"/>
      <c r="E23" s="41"/>
    </row>
    <row r="24" spans="1:5">
      <c r="A24" s="41"/>
      <c r="B24" s="41"/>
      <c r="C24" s="41"/>
      <c r="D24" s="41"/>
      <c r="E24" s="41"/>
    </row>
  </sheetData>
  <mergeCells count="23">
    <mergeCell ref="B8:C8"/>
    <mergeCell ref="D8:E8"/>
    <mergeCell ref="A1:B1"/>
    <mergeCell ref="C1:E1"/>
    <mergeCell ref="B4:E4"/>
    <mergeCell ref="B7:C7"/>
    <mergeCell ref="D7:E7"/>
    <mergeCell ref="B9:C9"/>
    <mergeCell ref="D9:E9"/>
    <mergeCell ref="B10:C10"/>
    <mergeCell ref="D10:E10"/>
    <mergeCell ref="B11:C11"/>
    <mergeCell ref="D11:E11"/>
    <mergeCell ref="B15:C15"/>
    <mergeCell ref="D15:E15"/>
    <mergeCell ref="B16:C16"/>
    <mergeCell ref="D16:E16"/>
    <mergeCell ref="B12:C12"/>
    <mergeCell ref="D12:E12"/>
    <mergeCell ref="B13:C13"/>
    <mergeCell ref="D13:E13"/>
    <mergeCell ref="B14:C14"/>
    <mergeCell ref="D14:E14"/>
  </mergeCells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527"/>
  <sheetViews>
    <sheetView zoomScale="110" zoomScaleNormal="110" workbookViewId="0">
      <pane ySplit="3" topLeftCell="A115" activePane="bottomLeft" state="frozen"/>
      <selection pane="bottomLeft" activeCell="C1" sqref="C1:E1"/>
    </sheetView>
  </sheetViews>
  <sheetFormatPr defaultColWidth="9" defaultRowHeight="15"/>
  <cols>
    <col min="1" max="1" width="3.875" style="130" customWidth="1"/>
    <col min="2" max="2" width="48.375" style="175" customWidth="1"/>
    <col min="3" max="3" width="15.5" style="130" customWidth="1"/>
    <col min="4" max="4" width="9.625" style="130" customWidth="1"/>
    <col min="5" max="5" width="9.75" style="130" customWidth="1"/>
    <col min="6" max="16384" width="9" style="130"/>
  </cols>
  <sheetData>
    <row r="1" spans="1:70" s="127" customFormat="1" ht="111.75" customHeight="1">
      <c r="A1" s="123" t="s">
        <v>26</v>
      </c>
      <c r="B1" s="124"/>
      <c r="C1" s="125" t="s">
        <v>49</v>
      </c>
      <c r="D1" s="126"/>
      <c r="E1" s="126"/>
    </row>
    <row r="2" spans="1:70" s="128" customFormat="1" ht="44.25" customHeight="1">
      <c r="B2" s="129" t="s">
        <v>177</v>
      </c>
      <c r="C2" s="176"/>
      <c r="D2" s="176"/>
      <c r="E2" s="176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</row>
    <row r="3" spans="1:70" s="136" customFormat="1" ht="44.25" customHeight="1">
      <c r="A3" s="131" t="s">
        <v>79</v>
      </c>
      <c r="B3" s="132" t="s">
        <v>80</v>
      </c>
      <c r="C3" s="133"/>
      <c r="D3" s="134" t="s">
        <v>81</v>
      </c>
      <c r="E3" s="135" t="s">
        <v>82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</row>
    <row r="4" spans="1:70" ht="20.25" customHeight="1">
      <c r="A4" s="137"/>
      <c r="B4" s="138" t="s">
        <v>83</v>
      </c>
      <c r="C4" s="139"/>
      <c r="D4" s="140">
        <f>SUM(D5:D24)</f>
        <v>23540000</v>
      </c>
      <c r="E4" s="141"/>
    </row>
    <row r="5" spans="1:70" ht="32.25" customHeight="1">
      <c r="A5" s="142">
        <v>1</v>
      </c>
      <c r="B5" s="143" t="s">
        <v>84</v>
      </c>
      <c r="C5" s="144"/>
      <c r="D5" s="145">
        <v>2000000</v>
      </c>
      <c r="E5" s="141"/>
    </row>
    <row r="6" spans="1:70" ht="30" customHeight="1">
      <c r="A6" s="142">
        <f t="shared" ref="A6:A24" si="0">A5+1</f>
        <v>2</v>
      </c>
      <c r="B6" s="143" t="s">
        <v>85</v>
      </c>
      <c r="C6" s="144"/>
      <c r="D6" s="145">
        <v>1000000</v>
      </c>
      <c r="E6" s="141"/>
    </row>
    <row r="7" spans="1:70" ht="33" customHeight="1">
      <c r="A7" s="142">
        <f t="shared" si="0"/>
        <v>3</v>
      </c>
      <c r="B7" s="143" t="s">
        <v>86</v>
      </c>
      <c r="C7" s="144"/>
      <c r="D7" s="145">
        <v>5000000</v>
      </c>
      <c r="E7" s="141"/>
    </row>
    <row r="8" spans="1:70" ht="38.25" customHeight="1">
      <c r="A8" s="142">
        <f t="shared" si="0"/>
        <v>4</v>
      </c>
      <c r="B8" s="143" t="s">
        <v>87</v>
      </c>
      <c r="C8" s="144"/>
      <c r="D8" s="145">
        <v>1000000</v>
      </c>
      <c r="E8" s="141"/>
    </row>
    <row r="9" spans="1:70" ht="27.75" customHeight="1">
      <c r="A9" s="142">
        <f t="shared" si="0"/>
        <v>5</v>
      </c>
      <c r="B9" s="146" t="s">
        <v>88</v>
      </c>
      <c r="C9" s="144"/>
      <c r="D9" s="145">
        <v>1000000</v>
      </c>
      <c r="E9" s="141"/>
    </row>
    <row r="10" spans="1:70" ht="24" customHeight="1">
      <c r="A10" s="142">
        <f t="shared" si="0"/>
        <v>6</v>
      </c>
      <c r="B10" s="146" t="s">
        <v>89</v>
      </c>
      <c r="C10" s="144"/>
      <c r="D10" s="145">
        <v>2000000</v>
      </c>
      <c r="E10" s="141"/>
    </row>
    <row r="11" spans="1:70" ht="39.75" customHeight="1">
      <c r="A11" s="142">
        <f t="shared" si="0"/>
        <v>7</v>
      </c>
      <c r="B11" s="146" t="s">
        <v>90</v>
      </c>
      <c r="C11" s="144"/>
      <c r="D11" s="145">
        <v>1000000</v>
      </c>
      <c r="E11" s="141"/>
    </row>
    <row r="12" spans="1:70" ht="25.5" customHeight="1">
      <c r="A12" s="142">
        <f t="shared" si="0"/>
        <v>8</v>
      </c>
      <c r="B12" s="146" t="s">
        <v>91</v>
      </c>
      <c r="C12" s="144"/>
      <c r="D12" s="145">
        <v>2000000</v>
      </c>
      <c r="E12" s="141"/>
    </row>
    <row r="13" spans="1:70" ht="30.75" customHeight="1">
      <c r="A13" s="142">
        <f t="shared" si="0"/>
        <v>9</v>
      </c>
      <c r="B13" s="146" t="s">
        <v>92</v>
      </c>
      <c r="C13" s="144"/>
      <c r="D13" s="145">
        <v>2000000</v>
      </c>
      <c r="E13" s="141"/>
    </row>
    <row r="14" spans="1:70" ht="37.5" customHeight="1">
      <c r="A14" s="142">
        <f t="shared" si="0"/>
        <v>10</v>
      </c>
      <c r="B14" s="146" t="s">
        <v>93</v>
      </c>
      <c r="C14" s="144"/>
      <c r="D14" s="145">
        <v>1000000</v>
      </c>
      <c r="E14" s="141"/>
    </row>
    <row r="15" spans="1:70" ht="35.25" customHeight="1">
      <c r="A15" s="142">
        <f t="shared" si="0"/>
        <v>11</v>
      </c>
      <c r="B15" s="146" t="s">
        <v>94</v>
      </c>
      <c r="C15" s="144"/>
      <c r="D15" s="145">
        <v>2300000</v>
      </c>
      <c r="E15" s="141"/>
    </row>
    <row r="16" spans="1:70" ht="36" customHeight="1">
      <c r="A16" s="142">
        <f t="shared" si="0"/>
        <v>12</v>
      </c>
      <c r="B16" s="146" t="s">
        <v>95</v>
      </c>
      <c r="C16" s="144"/>
      <c r="D16" s="145">
        <v>930000</v>
      </c>
      <c r="E16" s="141"/>
    </row>
    <row r="17" spans="1:5" ht="30.75" customHeight="1">
      <c r="A17" s="142">
        <f t="shared" si="0"/>
        <v>13</v>
      </c>
      <c r="B17" s="147" t="s">
        <v>96</v>
      </c>
      <c r="C17" s="144"/>
      <c r="D17" s="145">
        <v>50000</v>
      </c>
      <c r="E17" s="141"/>
    </row>
    <row r="18" spans="1:5" ht="33" customHeight="1">
      <c r="A18" s="142">
        <f t="shared" si="0"/>
        <v>14</v>
      </c>
      <c r="B18" s="147" t="s">
        <v>97</v>
      </c>
      <c r="C18" s="144"/>
      <c r="D18" s="145">
        <v>50000</v>
      </c>
      <c r="E18" s="141"/>
    </row>
    <row r="19" spans="1:5" ht="26.25" customHeight="1">
      <c r="A19" s="142">
        <f t="shared" si="0"/>
        <v>15</v>
      </c>
      <c r="B19" s="147" t="s">
        <v>98</v>
      </c>
      <c r="C19" s="144"/>
      <c r="D19" s="145">
        <v>160000</v>
      </c>
      <c r="E19" s="141"/>
    </row>
    <row r="20" spans="1:5" ht="30" customHeight="1">
      <c r="A20" s="142">
        <f t="shared" si="0"/>
        <v>16</v>
      </c>
      <c r="B20" s="147" t="s">
        <v>99</v>
      </c>
      <c r="C20" s="144"/>
      <c r="D20" s="145">
        <v>300000</v>
      </c>
      <c r="E20" s="141"/>
    </row>
    <row r="21" spans="1:5" ht="33" customHeight="1">
      <c r="A21" s="142">
        <f t="shared" si="0"/>
        <v>17</v>
      </c>
      <c r="B21" s="147" t="s">
        <v>100</v>
      </c>
      <c r="C21" s="144"/>
      <c r="D21" s="145">
        <v>500000</v>
      </c>
      <c r="E21" s="141"/>
    </row>
    <row r="22" spans="1:5" ht="32.25" customHeight="1">
      <c r="A22" s="142">
        <f t="shared" si="0"/>
        <v>18</v>
      </c>
      <c r="B22" s="147" t="s">
        <v>101</v>
      </c>
      <c r="C22" s="144"/>
      <c r="D22" s="145">
        <v>350000</v>
      </c>
      <c r="E22" s="141"/>
    </row>
    <row r="23" spans="1:5" ht="39.75" customHeight="1">
      <c r="A23" s="142">
        <f t="shared" si="0"/>
        <v>19</v>
      </c>
      <c r="B23" s="147" t="s">
        <v>102</v>
      </c>
      <c r="C23" s="144"/>
      <c r="D23" s="145">
        <v>400000</v>
      </c>
      <c r="E23" s="141"/>
    </row>
    <row r="24" spans="1:5" ht="33" customHeight="1">
      <c r="A24" s="142">
        <f t="shared" si="0"/>
        <v>20</v>
      </c>
      <c r="B24" s="147" t="s">
        <v>103</v>
      </c>
      <c r="C24" s="144"/>
      <c r="D24" s="148">
        <v>500000</v>
      </c>
      <c r="E24" s="141"/>
    </row>
    <row r="25" spans="1:5" ht="27" customHeight="1">
      <c r="A25" s="142"/>
      <c r="B25" s="149" t="s">
        <v>104</v>
      </c>
      <c r="C25" s="144"/>
      <c r="D25" s="148">
        <f t="shared" ref="D25" si="1">SUM(D26:D38)</f>
        <v>5904500</v>
      </c>
      <c r="E25" s="141"/>
    </row>
    <row r="26" spans="1:5" ht="35.25" customHeight="1">
      <c r="A26" s="142">
        <f>A24+1</f>
        <v>21</v>
      </c>
      <c r="B26" s="146" t="s">
        <v>105</v>
      </c>
      <c r="C26" s="144"/>
      <c r="D26" s="148">
        <v>925500</v>
      </c>
      <c r="E26" s="141"/>
    </row>
    <row r="27" spans="1:5" ht="27" customHeight="1">
      <c r="A27" s="142">
        <f t="shared" ref="A27:A63" si="2">A26+1</f>
        <v>22</v>
      </c>
      <c r="B27" s="146" t="s">
        <v>106</v>
      </c>
      <c r="C27" s="144"/>
      <c r="D27" s="148">
        <v>400000</v>
      </c>
      <c r="E27" s="141"/>
    </row>
    <row r="28" spans="1:5" ht="30.75" customHeight="1">
      <c r="A28" s="142">
        <f t="shared" si="2"/>
        <v>23</v>
      </c>
      <c r="B28" s="146" t="s">
        <v>107</v>
      </c>
      <c r="C28" s="144"/>
      <c r="D28" s="148">
        <v>907000</v>
      </c>
      <c r="E28" s="141"/>
    </row>
    <row r="29" spans="1:5" ht="26.25" customHeight="1">
      <c r="A29" s="142">
        <f t="shared" si="2"/>
        <v>24</v>
      </c>
      <c r="B29" s="146" t="s">
        <v>108</v>
      </c>
      <c r="C29" s="144"/>
      <c r="D29" s="148">
        <v>200000</v>
      </c>
      <c r="E29" s="141"/>
    </row>
    <row r="30" spans="1:5" ht="37.5" customHeight="1">
      <c r="A30" s="142">
        <f t="shared" si="2"/>
        <v>25</v>
      </c>
      <c r="B30" s="146" t="s">
        <v>109</v>
      </c>
      <c r="C30" s="144"/>
      <c r="D30" s="148">
        <v>1000000</v>
      </c>
      <c r="E30" s="141"/>
    </row>
    <row r="31" spans="1:5" ht="31.5" customHeight="1">
      <c r="A31" s="142">
        <f t="shared" si="2"/>
        <v>26</v>
      </c>
      <c r="B31" s="146" t="s">
        <v>110</v>
      </c>
      <c r="C31" s="144"/>
      <c r="D31" s="148">
        <v>1499000</v>
      </c>
      <c r="E31" s="141"/>
    </row>
    <row r="32" spans="1:5" ht="27.75" customHeight="1">
      <c r="A32" s="142">
        <f t="shared" si="2"/>
        <v>27</v>
      </c>
      <c r="B32" s="146" t="s">
        <v>111</v>
      </c>
      <c r="C32" s="144"/>
      <c r="D32" s="148">
        <v>112000</v>
      </c>
      <c r="E32" s="141"/>
    </row>
    <row r="33" spans="1:5" ht="30" customHeight="1">
      <c r="A33" s="142">
        <f t="shared" si="2"/>
        <v>28</v>
      </c>
      <c r="B33" s="147" t="s">
        <v>112</v>
      </c>
      <c r="C33" s="144"/>
      <c r="D33" s="148">
        <v>112000</v>
      </c>
      <c r="E33" s="141"/>
    </row>
    <row r="34" spans="1:5" ht="32.25" customHeight="1">
      <c r="A34" s="142">
        <f t="shared" si="2"/>
        <v>29</v>
      </c>
      <c r="B34" s="147" t="s">
        <v>113</v>
      </c>
      <c r="C34" s="144"/>
      <c r="D34" s="148">
        <v>150000</v>
      </c>
      <c r="E34" s="141"/>
    </row>
    <row r="35" spans="1:5" ht="25.5" customHeight="1">
      <c r="A35" s="142">
        <f t="shared" si="2"/>
        <v>30</v>
      </c>
      <c r="B35" s="147" t="s">
        <v>114</v>
      </c>
      <c r="C35" s="144"/>
      <c r="D35" s="148">
        <v>50000</v>
      </c>
      <c r="E35" s="141"/>
    </row>
    <row r="36" spans="1:5" ht="29.25" customHeight="1">
      <c r="A36" s="142">
        <f t="shared" si="2"/>
        <v>31</v>
      </c>
      <c r="B36" s="147" t="s">
        <v>115</v>
      </c>
      <c r="C36" s="144"/>
      <c r="D36" s="148">
        <v>100000</v>
      </c>
      <c r="E36" s="141"/>
    </row>
    <row r="37" spans="1:5" ht="36.75" customHeight="1">
      <c r="A37" s="142">
        <f t="shared" si="2"/>
        <v>32</v>
      </c>
      <c r="B37" s="147" t="s">
        <v>116</v>
      </c>
      <c r="C37" s="144"/>
      <c r="D37" s="148">
        <v>49000</v>
      </c>
      <c r="E37" s="141"/>
    </row>
    <row r="38" spans="1:5" ht="37.5" customHeight="1">
      <c r="A38" s="142">
        <f t="shared" si="2"/>
        <v>33</v>
      </c>
      <c r="B38" s="147" t="s">
        <v>117</v>
      </c>
      <c r="C38" s="144"/>
      <c r="D38" s="148">
        <v>400000</v>
      </c>
      <c r="E38" s="141"/>
    </row>
    <row r="39" spans="1:5" ht="27.75" customHeight="1">
      <c r="A39" s="142"/>
      <c r="B39" s="149" t="s">
        <v>118</v>
      </c>
      <c r="C39" s="144"/>
      <c r="D39" s="148">
        <f t="shared" ref="D39" si="3">SUM(D40:D63)</f>
        <v>11071386</v>
      </c>
      <c r="E39" s="141"/>
    </row>
    <row r="40" spans="1:5" ht="40.5" customHeight="1">
      <c r="A40" s="142">
        <f>A38+1</f>
        <v>34</v>
      </c>
      <c r="B40" s="146" t="s">
        <v>119</v>
      </c>
      <c r="C40" s="144"/>
      <c r="D40" s="148">
        <v>80000</v>
      </c>
      <c r="E40" s="141"/>
    </row>
    <row r="41" spans="1:5" ht="37.5" customHeight="1">
      <c r="A41" s="142">
        <f t="shared" si="2"/>
        <v>35</v>
      </c>
      <c r="B41" s="146" t="s">
        <v>120</v>
      </c>
      <c r="C41" s="144"/>
      <c r="D41" s="148">
        <v>220000</v>
      </c>
      <c r="E41" s="141"/>
    </row>
    <row r="42" spans="1:5" ht="37.5" customHeight="1">
      <c r="A42" s="142">
        <f t="shared" si="2"/>
        <v>36</v>
      </c>
      <c r="B42" s="146" t="s">
        <v>121</v>
      </c>
      <c r="C42" s="144"/>
      <c r="D42" s="148">
        <v>760000</v>
      </c>
      <c r="E42" s="141"/>
    </row>
    <row r="43" spans="1:5" ht="39.75" customHeight="1">
      <c r="A43" s="142">
        <f>A42+1</f>
        <v>37</v>
      </c>
      <c r="B43" s="146" t="s">
        <v>122</v>
      </c>
      <c r="C43" s="144"/>
      <c r="D43" s="148">
        <v>630000</v>
      </c>
      <c r="E43" s="141"/>
    </row>
    <row r="44" spans="1:5" ht="33" customHeight="1">
      <c r="A44" s="142">
        <f t="shared" si="2"/>
        <v>38</v>
      </c>
      <c r="B44" s="146" t="s">
        <v>123</v>
      </c>
      <c r="C44" s="144"/>
      <c r="D44" s="148">
        <v>500000</v>
      </c>
      <c r="E44" s="141"/>
    </row>
    <row r="45" spans="1:5" ht="38.25" customHeight="1">
      <c r="A45" s="142">
        <f t="shared" si="2"/>
        <v>39</v>
      </c>
      <c r="B45" s="146" t="s">
        <v>124</v>
      </c>
      <c r="C45" s="144"/>
      <c r="D45" s="148">
        <v>700000</v>
      </c>
      <c r="E45" s="141"/>
    </row>
    <row r="46" spans="1:5" ht="40.5" customHeight="1">
      <c r="A46" s="142">
        <f t="shared" si="2"/>
        <v>40</v>
      </c>
      <c r="B46" s="146" t="s">
        <v>125</v>
      </c>
      <c r="C46" s="144"/>
      <c r="D46" s="148">
        <v>450000</v>
      </c>
      <c r="E46" s="141"/>
    </row>
    <row r="47" spans="1:5" ht="41.25" customHeight="1">
      <c r="A47" s="142">
        <f t="shared" si="2"/>
        <v>41</v>
      </c>
      <c r="B47" s="146" t="s">
        <v>126</v>
      </c>
      <c r="C47" s="144"/>
      <c r="D47" s="148">
        <v>1537000</v>
      </c>
      <c r="E47" s="141"/>
    </row>
    <row r="48" spans="1:5" ht="39" customHeight="1">
      <c r="A48" s="142">
        <f t="shared" si="2"/>
        <v>42</v>
      </c>
      <c r="B48" s="146" t="s">
        <v>127</v>
      </c>
      <c r="C48" s="144"/>
      <c r="D48" s="148">
        <v>207000</v>
      </c>
      <c r="E48" s="141"/>
    </row>
    <row r="49" spans="1:5" ht="35.25" customHeight="1">
      <c r="A49" s="142">
        <f t="shared" si="2"/>
        <v>43</v>
      </c>
      <c r="B49" s="146" t="s">
        <v>128</v>
      </c>
      <c r="C49" s="144"/>
      <c r="D49" s="148">
        <v>397000</v>
      </c>
      <c r="E49" s="141"/>
    </row>
    <row r="50" spans="1:5" ht="41.25" customHeight="1">
      <c r="A50" s="142">
        <f t="shared" si="2"/>
        <v>44</v>
      </c>
      <c r="B50" s="146" t="s">
        <v>129</v>
      </c>
      <c r="C50" s="144"/>
      <c r="D50" s="148">
        <v>555000</v>
      </c>
      <c r="E50" s="141"/>
    </row>
    <row r="51" spans="1:5" ht="33" customHeight="1">
      <c r="A51" s="142">
        <f t="shared" si="2"/>
        <v>45</v>
      </c>
      <c r="B51" s="146" t="s">
        <v>130</v>
      </c>
      <c r="C51" s="144"/>
      <c r="D51" s="148">
        <v>889500</v>
      </c>
      <c r="E51" s="141"/>
    </row>
    <row r="52" spans="1:5" ht="38.25" customHeight="1">
      <c r="A52" s="142">
        <f t="shared" si="2"/>
        <v>46</v>
      </c>
      <c r="B52" s="146" t="s">
        <v>131</v>
      </c>
      <c r="C52" s="144"/>
      <c r="D52" s="148">
        <v>297886</v>
      </c>
      <c r="E52" s="141"/>
    </row>
    <row r="53" spans="1:5" ht="38.25" customHeight="1">
      <c r="A53" s="142">
        <f t="shared" si="2"/>
        <v>47</v>
      </c>
      <c r="B53" s="146" t="s">
        <v>132</v>
      </c>
      <c r="C53" s="144"/>
      <c r="D53" s="148">
        <v>500000</v>
      </c>
      <c r="E53" s="141"/>
    </row>
    <row r="54" spans="1:5" ht="39.75" customHeight="1">
      <c r="A54" s="142">
        <f t="shared" si="2"/>
        <v>48</v>
      </c>
      <c r="B54" s="146" t="s">
        <v>133</v>
      </c>
      <c r="C54" s="144"/>
      <c r="D54" s="148">
        <v>500000</v>
      </c>
      <c r="E54" s="141"/>
    </row>
    <row r="55" spans="1:5" ht="36.75" customHeight="1">
      <c r="A55" s="142">
        <f t="shared" si="2"/>
        <v>49</v>
      </c>
      <c r="B55" s="146" t="s">
        <v>134</v>
      </c>
      <c r="C55" s="144"/>
      <c r="D55" s="148">
        <v>500000</v>
      </c>
      <c r="E55" s="141"/>
    </row>
    <row r="56" spans="1:5" ht="38.25" customHeight="1">
      <c r="A56" s="142">
        <f t="shared" si="2"/>
        <v>50</v>
      </c>
      <c r="B56" s="146" t="s">
        <v>135</v>
      </c>
      <c r="C56" s="144"/>
      <c r="D56" s="148">
        <v>200000</v>
      </c>
      <c r="E56" s="141"/>
    </row>
    <row r="57" spans="1:5" ht="37.5" customHeight="1">
      <c r="A57" s="142">
        <f t="shared" si="2"/>
        <v>51</v>
      </c>
      <c r="B57" s="146" t="s">
        <v>136</v>
      </c>
      <c r="C57" s="144"/>
      <c r="D57" s="148">
        <v>250000</v>
      </c>
      <c r="E57" s="141"/>
    </row>
    <row r="58" spans="1:5" ht="39" customHeight="1">
      <c r="A58" s="142">
        <f t="shared" si="2"/>
        <v>52</v>
      </c>
      <c r="B58" s="146" t="s">
        <v>137</v>
      </c>
      <c r="C58" s="144"/>
      <c r="D58" s="148">
        <v>298000</v>
      </c>
      <c r="E58" s="141"/>
    </row>
    <row r="59" spans="1:5" ht="42.75" customHeight="1">
      <c r="A59" s="142">
        <f t="shared" si="2"/>
        <v>53</v>
      </c>
      <c r="B59" s="146" t="s">
        <v>138</v>
      </c>
      <c r="C59" s="144"/>
      <c r="D59" s="148">
        <v>500000</v>
      </c>
      <c r="E59" s="141"/>
    </row>
    <row r="60" spans="1:5" ht="37.5" customHeight="1">
      <c r="A60" s="142">
        <f t="shared" si="2"/>
        <v>54</v>
      </c>
      <c r="B60" s="146" t="s">
        <v>139</v>
      </c>
      <c r="C60" s="144"/>
      <c r="D60" s="148">
        <v>150000</v>
      </c>
      <c r="E60" s="141"/>
    </row>
    <row r="61" spans="1:5" ht="36.75" customHeight="1">
      <c r="A61" s="142">
        <f t="shared" si="2"/>
        <v>55</v>
      </c>
      <c r="B61" s="147" t="s">
        <v>140</v>
      </c>
      <c r="C61" s="144"/>
      <c r="D61" s="148">
        <v>350000</v>
      </c>
      <c r="E61" s="141"/>
    </row>
    <row r="62" spans="1:5" ht="42" customHeight="1">
      <c r="A62" s="142">
        <f t="shared" si="2"/>
        <v>56</v>
      </c>
      <c r="B62" s="147" t="s">
        <v>141</v>
      </c>
      <c r="C62" s="144"/>
      <c r="D62" s="148">
        <v>200000</v>
      </c>
      <c r="E62" s="141"/>
    </row>
    <row r="63" spans="1:5" ht="39" customHeight="1">
      <c r="A63" s="142">
        <f t="shared" si="2"/>
        <v>57</v>
      </c>
      <c r="B63" s="147" t="s">
        <v>142</v>
      </c>
      <c r="C63" s="144"/>
      <c r="D63" s="148">
        <v>400000</v>
      </c>
      <c r="E63" s="141"/>
    </row>
    <row r="64" spans="1:5" ht="31.5" customHeight="1">
      <c r="A64" s="142"/>
      <c r="B64" s="149" t="s">
        <v>143</v>
      </c>
      <c r="C64" s="144"/>
      <c r="D64" s="148">
        <f t="shared" ref="D64" si="4">SUM(D65:D68)</f>
        <v>1426707</v>
      </c>
      <c r="E64" s="141"/>
    </row>
    <row r="65" spans="1:5" ht="30.75" customHeight="1">
      <c r="A65" s="142">
        <f>A63+1</f>
        <v>58</v>
      </c>
      <c r="B65" s="143" t="s">
        <v>144</v>
      </c>
      <c r="C65" s="144"/>
      <c r="D65" s="148">
        <v>30000</v>
      </c>
      <c r="E65" s="141"/>
    </row>
    <row r="66" spans="1:5" ht="42.75" customHeight="1">
      <c r="A66" s="142">
        <f>A65+1</f>
        <v>59</v>
      </c>
      <c r="B66" s="143" t="s">
        <v>145</v>
      </c>
      <c r="C66" s="144"/>
      <c r="D66" s="148">
        <v>125000</v>
      </c>
      <c r="E66" s="141"/>
    </row>
    <row r="67" spans="1:5" ht="40.5" customHeight="1">
      <c r="A67" s="142">
        <f>A66+1</f>
        <v>60</v>
      </c>
      <c r="B67" s="143" t="s">
        <v>146</v>
      </c>
      <c r="C67" s="144"/>
      <c r="D67" s="148">
        <v>71707</v>
      </c>
      <c r="E67" s="141"/>
    </row>
    <row r="68" spans="1:5" ht="37.5" customHeight="1">
      <c r="A68" s="142">
        <f>A67+1</f>
        <v>61</v>
      </c>
      <c r="B68" s="146" t="s">
        <v>147</v>
      </c>
      <c r="C68" s="144"/>
      <c r="D68" s="148">
        <v>1200000</v>
      </c>
      <c r="E68" s="141"/>
    </row>
    <row r="69" spans="1:5" ht="23.25" customHeight="1">
      <c r="A69" s="142"/>
      <c r="B69" s="149" t="s">
        <v>148</v>
      </c>
      <c r="C69" s="144"/>
      <c r="D69" s="150">
        <f t="shared" ref="D69" si="5">SUM(D70:D84)</f>
        <v>1814424</v>
      </c>
      <c r="E69" s="141"/>
    </row>
    <row r="70" spans="1:5" ht="35.25" customHeight="1">
      <c r="A70" s="142">
        <f>A68+1</f>
        <v>62</v>
      </c>
      <c r="B70" s="146" t="s">
        <v>149</v>
      </c>
      <c r="C70" s="144"/>
      <c r="D70" s="148">
        <v>150000</v>
      </c>
      <c r="E70" s="141"/>
    </row>
    <row r="71" spans="1:5" ht="32.25" customHeight="1">
      <c r="A71" s="142">
        <f t="shared" ref="A71:A84" si="6">A70+1</f>
        <v>63</v>
      </c>
      <c r="B71" s="146" t="s">
        <v>150</v>
      </c>
      <c r="C71" s="144"/>
      <c r="D71" s="148">
        <v>350000</v>
      </c>
      <c r="E71" s="141"/>
    </row>
    <row r="72" spans="1:5" ht="30.75" customHeight="1">
      <c r="A72" s="142">
        <f t="shared" si="6"/>
        <v>64</v>
      </c>
      <c r="B72" s="146" t="s">
        <v>151</v>
      </c>
      <c r="C72" s="144"/>
      <c r="D72" s="148">
        <v>100000</v>
      </c>
      <c r="E72" s="141"/>
    </row>
    <row r="73" spans="1:5" ht="32.25" customHeight="1">
      <c r="A73" s="142">
        <f t="shared" si="6"/>
        <v>65</v>
      </c>
      <c r="B73" s="146" t="s">
        <v>152</v>
      </c>
      <c r="C73" s="144"/>
      <c r="D73" s="148">
        <v>250000</v>
      </c>
      <c r="E73" s="141"/>
    </row>
    <row r="74" spans="1:5" ht="36.75" customHeight="1">
      <c r="A74" s="142">
        <f t="shared" si="6"/>
        <v>66</v>
      </c>
      <c r="B74" s="146" t="s">
        <v>153</v>
      </c>
      <c r="C74" s="144"/>
      <c r="D74" s="148">
        <v>50000</v>
      </c>
      <c r="E74" s="141"/>
    </row>
    <row r="75" spans="1:5" ht="39" customHeight="1">
      <c r="A75" s="142">
        <f t="shared" si="6"/>
        <v>67</v>
      </c>
      <c r="B75" s="146" t="s">
        <v>154</v>
      </c>
      <c r="C75" s="144"/>
      <c r="D75" s="148">
        <v>50000</v>
      </c>
      <c r="E75" s="141"/>
    </row>
    <row r="76" spans="1:5" ht="38.25" customHeight="1">
      <c r="A76" s="142">
        <f t="shared" si="6"/>
        <v>68</v>
      </c>
      <c r="B76" s="146" t="s">
        <v>155</v>
      </c>
      <c r="C76" s="144"/>
      <c r="D76" s="148">
        <v>50000</v>
      </c>
      <c r="E76" s="141"/>
    </row>
    <row r="77" spans="1:5" ht="39.75" customHeight="1">
      <c r="A77" s="142">
        <f t="shared" si="6"/>
        <v>69</v>
      </c>
      <c r="B77" s="146" t="s">
        <v>156</v>
      </c>
      <c r="C77" s="144"/>
      <c r="D77" s="148">
        <v>50000</v>
      </c>
      <c r="E77" s="141"/>
    </row>
    <row r="78" spans="1:5" ht="40.5" customHeight="1">
      <c r="A78" s="142">
        <f t="shared" si="6"/>
        <v>70</v>
      </c>
      <c r="B78" s="146" t="s">
        <v>157</v>
      </c>
      <c r="C78" s="144"/>
      <c r="D78" s="148">
        <v>100000</v>
      </c>
      <c r="E78" s="141"/>
    </row>
    <row r="79" spans="1:5" ht="37.5" customHeight="1">
      <c r="A79" s="142">
        <f t="shared" si="6"/>
        <v>71</v>
      </c>
      <c r="B79" s="146" t="s">
        <v>158</v>
      </c>
      <c r="C79" s="144"/>
      <c r="D79" s="148">
        <v>70000</v>
      </c>
      <c r="E79" s="141"/>
    </row>
    <row r="80" spans="1:5" ht="36" customHeight="1">
      <c r="A80" s="142">
        <f t="shared" si="6"/>
        <v>72</v>
      </c>
      <c r="B80" s="146" t="s">
        <v>159</v>
      </c>
      <c r="C80" s="144"/>
      <c r="D80" s="148">
        <v>100000</v>
      </c>
      <c r="E80" s="141"/>
    </row>
    <row r="81" spans="1:70" ht="37.5" customHeight="1">
      <c r="A81" s="142">
        <f t="shared" si="6"/>
        <v>73</v>
      </c>
      <c r="B81" s="146" t="s">
        <v>160</v>
      </c>
      <c r="C81" s="144"/>
      <c r="D81" s="148">
        <v>100000</v>
      </c>
      <c r="E81" s="141"/>
    </row>
    <row r="82" spans="1:70" ht="33" customHeight="1">
      <c r="A82" s="142">
        <f t="shared" si="6"/>
        <v>74</v>
      </c>
      <c r="B82" s="146" t="s">
        <v>161</v>
      </c>
      <c r="C82" s="144"/>
      <c r="D82" s="148">
        <v>100000</v>
      </c>
      <c r="E82" s="141"/>
    </row>
    <row r="83" spans="1:70" ht="30.75" customHeight="1">
      <c r="A83" s="142">
        <f t="shared" si="6"/>
        <v>75</v>
      </c>
      <c r="B83" s="146" t="s">
        <v>162</v>
      </c>
      <c r="C83" s="144"/>
      <c r="D83" s="148">
        <v>150000</v>
      </c>
      <c r="E83" s="141"/>
    </row>
    <row r="84" spans="1:70" ht="36.75" customHeight="1">
      <c r="A84" s="142">
        <f t="shared" si="6"/>
        <v>76</v>
      </c>
      <c r="B84" s="146" t="s">
        <v>163</v>
      </c>
      <c r="C84" s="144"/>
      <c r="D84" s="148">
        <v>144424</v>
      </c>
      <c r="E84" s="141"/>
    </row>
    <row r="85" spans="1:70" ht="25.5" customHeight="1">
      <c r="A85" s="142"/>
      <c r="B85" s="149" t="s">
        <v>164</v>
      </c>
      <c r="C85" s="144"/>
      <c r="D85" s="148">
        <f t="shared" ref="D85" si="7">SUM(D86:D86)</f>
        <v>299000</v>
      </c>
      <c r="E85" s="141"/>
    </row>
    <row r="86" spans="1:70" ht="38.25" customHeight="1">
      <c r="A86" s="142">
        <f>A84+1</f>
        <v>77</v>
      </c>
      <c r="B86" s="146" t="s">
        <v>165</v>
      </c>
      <c r="C86" s="144"/>
      <c r="D86" s="148">
        <v>299000</v>
      </c>
      <c r="E86" s="141"/>
    </row>
    <row r="87" spans="1:70" ht="32.25" customHeight="1">
      <c r="A87" s="142"/>
      <c r="B87" s="149" t="s">
        <v>166</v>
      </c>
      <c r="C87" s="144"/>
      <c r="D87" s="148">
        <f t="shared" ref="D87" si="8">SUM(D88:D91)</f>
        <v>1011000</v>
      </c>
      <c r="E87" s="141"/>
    </row>
    <row r="88" spans="1:70" ht="38.25" customHeight="1">
      <c r="A88" s="142">
        <f>A86+1</f>
        <v>78</v>
      </c>
      <c r="B88" s="151" t="s">
        <v>167</v>
      </c>
      <c r="C88" s="144"/>
      <c r="D88" s="148">
        <v>300000</v>
      </c>
      <c r="E88" s="141"/>
    </row>
    <row r="89" spans="1:70" ht="41.25" customHeight="1">
      <c r="A89" s="142">
        <f t="shared" ref="A89:A91" si="9">A88+1</f>
        <v>79</v>
      </c>
      <c r="B89" s="151" t="s">
        <v>168</v>
      </c>
      <c r="C89" s="144"/>
      <c r="D89" s="148">
        <v>111000</v>
      </c>
      <c r="E89" s="141"/>
    </row>
    <row r="90" spans="1:70" ht="45.75" customHeight="1">
      <c r="A90" s="142">
        <f t="shared" si="9"/>
        <v>80</v>
      </c>
      <c r="B90" s="146" t="s">
        <v>169</v>
      </c>
      <c r="C90" s="144"/>
      <c r="D90" s="148">
        <v>300000</v>
      </c>
      <c r="E90" s="141"/>
    </row>
    <row r="91" spans="1:70" ht="41.25" customHeight="1">
      <c r="A91" s="142">
        <f t="shared" si="9"/>
        <v>81</v>
      </c>
      <c r="B91" s="146" t="s">
        <v>170</v>
      </c>
      <c r="C91" s="144"/>
      <c r="D91" s="148">
        <v>300000</v>
      </c>
      <c r="E91" s="141"/>
    </row>
    <row r="92" spans="1:70" ht="33" customHeight="1">
      <c r="A92" s="142"/>
      <c r="B92" s="152" t="s">
        <v>171</v>
      </c>
      <c r="C92" s="144"/>
      <c r="D92" s="148">
        <f t="shared" ref="D92" si="10">D93+D94</f>
        <v>1200000</v>
      </c>
      <c r="E92" s="141"/>
    </row>
    <row r="93" spans="1:70" ht="39" customHeight="1">
      <c r="A93" s="142">
        <f>A91+1</f>
        <v>82</v>
      </c>
      <c r="B93" s="143" t="s">
        <v>172</v>
      </c>
      <c r="C93" s="144"/>
      <c r="D93" s="148">
        <v>400000</v>
      </c>
      <c r="E93" s="141"/>
    </row>
    <row r="94" spans="1:70" ht="43.5" customHeight="1">
      <c r="A94" s="142">
        <f>A93+1</f>
        <v>83</v>
      </c>
      <c r="B94" s="143" t="s">
        <v>173</v>
      </c>
      <c r="C94" s="144"/>
      <c r="D94" s="148">
        <v>800000</v>
      </c>
      <c r="E94" s="141"/>
    </row>
    <row r="95" spans="1:70" ht="27.75" customHeight="1">
      <c r="A95" s="153"/>
      <c r="B95" s="154" t="s">
        <v>174</v>
      </c>
      <c r="C95" s="155"/>
      <c r="D95" s="156">
        <f>D4+D25+D39+D64+D85+D87+D92+D69</f>
        <v>46267017</v>
      </c>
      <c r="E95" s="157"/>
    </row>
    <row r="96" spans="1:70" s="162" customFormat="1" ht="24" hidden="1" customHeight="1">
      <c r="A96" s="158"/>
      <c r="B96" s="159" t="s">
        <v>175</v>
      </c>
      <c r="C96" s="160"/>
      <c r="D96" s="161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</row>
    <row r="97" spans="1:70" s="162" customFormat="1" ht="14.25" customHeight="1">
      <c r="A97" s="163"/>
      <c r="B97" s="164"/>
      <c r="C97" s="165"/>
      <c r="D97" s="165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</row>
    <row r="98" spans="1:70" s="162" customFormat="1" ht="23.25" customHeight="1">
      <c r="A98" s="163"/>
      <c r="B98" s="164"/>
      <c r="C98" s="165"/>
      <c r="D98" s="165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</row>
    <row r="99" spans="1:70" s="162" customFormat="1" ht="11.25" customHeight="1">
      <c r="A99" s="163"/>
      <c r="B99" s="164"/>
      <c r="C99" s="165"/>
      <c r="D99" s="165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</row>
    <row r="100" spans="1:70" s="162" customFormat="1" ht="17.25" customHeight="1">
      <c r="A100" s="163"/>
      <c r="B100" s="164"/>
      <c r="C100" s="165"/>
      <c r="D100" s="165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</row>
    <row r="101" spans="1:70" s="162" customFormat="1" ht="12" customHeight="1">
      <c r="A101" s="166"/>
      <c r="B101" s="167"/>
      <c r="C101" s="168"/>
      <c r="D101" s="168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</row>
    <row r="102" spans="1:70" s="171" customFormat="1" ht="27" customHeight="1">
      <c r="A102" s="170" t="s">
        <v>63</v>
      </c>
      <c r="C102" s="170"/>
      <c r="D102" s="170"/>
    </row>
    <row r="103" spans="1:70" s="171" customFormat="1" ht="17.25" customHeight="1">
      <c r="A103" s="170" t="s">
        <v>176</v>
      </c>
      <c r="B103" s="172"/>
      <c r="C103" s="173"/>
      <c r="D103" s="173"/>
      <c r="E103" s="174" t="s">
        <v>28</v>
      </c>
    </row>
    <row r="104" spans="1:70" s="171" customFormat="1" ht="15.75" customHeight="1">
      <c r="A104" s="169"/>
      <c r="C104" s="173"/>
      <c r="D104" s="173"/>
    </row>
    <row r="526" spans="2:70">
      <c r="B526" s="130"/>
      <c r="V526" s="128"/>
      <c r="W526" s="128"/>
      <c r="X526" s="128"/>
      <c r="Y526" s="128"/>
      <c r="AK526" s="128"/>
      <c r="AL526" s="128"/>
      <c r="AM526" s="128"/>
      <c r="AN526" s="128"/>
      <c r="AZ526" s="128"/>
      <c r="BA526" s="128"/>
      <c r="BB526" s="128"/>
      <c r="BC526" s="128"/>
      <c r="BO526" s="128"/>
      <c r="BP526" s="128"/>
      <c r="BQ526" s="128"/>
      <c r="BR526" s="128"/>
    </row>
    <row r="527" spans="2:70">
      <c r="B527" s="130"/>
      <c r="G527" s="128"/>
      <c r="H527" s="128"/>
      <c r="I527" s="128"/>
      <c r="J527" s="128"/>
    </row>
  </sheetData>
  <mergeCells count="189">
    <mergeCell ref="B95:C95"/>
    <mergeCell ref="D95:E95"/>
    <mergeCell ref="B2:E2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A1:B1"/>
    <mergeCell ref="C1:E1"/>
    <mergeCell ref="B3:C3"/>
    <mergeCell ref="D3:E3"/>
    <mergeCell ref="B4:C4"/>
    <mergeCell ref="D4:E4"/>
  </mergeCells>
  <pageMargins left="0.70866141732283472" right="0.70866141732283472" top="0.78740157480314965" bottom="0.47244094488188981" header="0.59055118110236227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471"/>
  <sheetViews>
    <sheetView tabSelected="1" zoomScale="110" zoomScaleNormal="110" workbookViewId="0">
      <pane ySplit="3" topLeftCell="A4" activePane="bottomLeft" state="frozen"/>
      <selection pane="bottomLeft" activeCell="B39" sqref="B39:C39"/>
    </sheetView>
  </sheetViews>
  <sheetFormatPr defaultColWidth="9" defaultRowHeight="15"/>
  <cols>
    <col min="1" max="1" width="3.875" style="130" customWidth="1"/>
    <col min="2" max="2" width="48.375" style="175" customWidth="1"/>
    <col min="3" max="3" width="15.5" style="130" customWidth="1"/>
    <col min="4" max="4" width="9.625" style="130" customWidth="1"/>
    <col min="5" max="5" width="9.75" style="130" customWidth="1"/>
    <col min="6" max="16384" width="9" style="130"/>
  </cols>
  <sheetData>
    <row r="1" spans="1:70" s="127" customFormat="1" ht="104.25" customHeight="1">
      <c r="A1" s="123" t="s">
        <v>26</v>
      </c>
      <c r="B1" s="124"/>
      <c r="C1" s="125" t="s">
        <v>49</v>
      </c>
      <c r="D1" s="126"/>
      <c r="E1" s="126"/>
    </row>
    <row r="2" spans="1:70" s="128" customFormat="1" ht="58.5" customHeight="1">
      <c r="B2" s="129" t="s">
        <v>178</v>
      </c>
      <c r="C2" s="176"/>
      <c r="D2" s="176"/>
      <c r="E2" s="176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</row>
    <row r="3" spans="1:70" s="136" customFormat="1" ht="44.25" customHeight="1">
      <c r="A3" s="131" t="s">
        <v>79</v>
      </c>
      <c r="B3" s="132" t="s">
        <v>80</v>
      </c>
      <c r="C3" s="133"/>
      <c r="D3" s="134" t="s">
        <v>81</v>
      </c>
      <c r="E3" s="135" t="s">
        <v>82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</row>
    <row r="4" spans="1:70" ht="20.25" customHeight="1">
      <c r="A4" s="137"/>
      <c r="B4" s="138" t="s">
        <v>179</v>
      </c>
      <c r="C4" s="139"/>
      <c r="D4" s="178">
        <f>SUM(D5:D9)</f>
        <v>4500000</v>
      </c>
      <c r="E4" s="141"/>
    </row>
    <row r="5" spans="1:70" ht="30" customHeight="1">
      <c r="A5" s="142">
        <v>1</v>
      </c>
      <c r="B5" s="143" t="s">
        <v>180</v>
      </c>
      <c r="C5" s="144"/>
      <c r="D5" s="145">
        <v>396700</v>
      </c>
      <c r="E5" s="141"/>
    </row>
    <row r="6" spans="1:70" ht="30" customHeight="1">
      <c r="A6" s="142">
        <f>A5+1</f>
        <v>2</v>
      </c>
      <c r="B6" s="177" t="s">
        <v>184</v>
      </c>
      <c r="C6" s="70"/>
      <c r="D6" s="145">
        <f>925334</f>
        <v>925334</v>
      </c>
      <c r="E6" s="73"/>
    </row>
    <row r="7" spans="1:70" ht="30" customHeight="1">
      <c r="A7" s="142">
        <f>A6+1</f>
        <v>3</v>
      </c>
      <c r="B7" s="177" t="s">
        <v>183</v>
      </c>
      <c r="C7" s="70"/>
      <c r="D7" s="145">
        <f>2282110</f>
        <v>2282110</v>
      </c>
      <c r="E7" s="73"/>
    </row>
    <row r="8" spans="1:70" ht="33" customHeight="1">
      <c r="A8" s="142">
        <f t="shared" ref="A8:A9" si="0">A7+1</f>
        <v>4</v>
      </c>
      <c r="B8" s="147" t="s">
        <v>182</v>
      </c>
      <c r="C8" s="144"/>
      <c r="D8" s="148">
        <f>524856</f>
        <v>524856</v>
      </c>
      <c r="E8" s="141"/>
    </row>
    <row r="9" spans="1:70" ht="33" customHeight="1">
      <c r="A9" s="142">
        <f t="shared" si="0"/>
        <v>5</v>
      </c>
      <c r="B9" s="147" t="s">
        <v>181</v>
      </c>
      <c r="C9" s="144"/>
      <c r="D9" s="148">
        <f>371000</f>
        <v>371000</v>
      </c>
      <c r="E9" s="141"/>
    </row>
    <row r="10" spans="1:70" ht="27" customHeight="1">
      <c r="A10" s="142"/>
      <c r="B10" s="138" t="s">
        <v>185</v>
      </c>
      <c r="C10" s="139"/>
      <c r="D10" s="179">
        <f>SUM(D11)</f>
        <v>750000</v>
      </c>
      <c r="E10" s="180"/>
    </row>
    <row r="11" spans="1:70" ht="35.25" customHeight="1">
      <c r="A11" s="142">
        <f>A9+1</f>
        <v>6</v>
      </c>
      <c r="B11" s="146" t="s">
        <v>187</v>
      </c>
      <c r="C11" s="144"/>
      <c r="D11" s="148">
        <v>750000</v>
      </c>
      <c r="E11" s="141"/>
    </row>
    <row r="12" spans="1:70" ht="29.25" customHeight="1">
      <c r="A12" s="142"/>
      <c r="B12" s="138" t="s">
        <v>186</v>
      </c>
      <c r="C12" s="139"/>
      <c r="D12" s="179">
        <f>SUM(D13)</f>
        <v>400000</v>
      </c>
      <c r="E12" s="180"/>
    </row>
    <row r="13" spans="1:70" ht="35.25" customHeight="1">
      <c r="A13" s="142">
        <f>A11+1</f>
        <v>7</v>
      </c>
      <c r="B13" s="146" t="s">
        <v>188</v>
      </c>
      <c r="C13" s="144"/>
      <c r="D13" s="148">
        <v>400000</v>
      </c>
      <c r="E13" s="141"/>
    </row>
    <row r="14" spans="1:70" ht="29.25" customHeight="1">
      <c r="A14" s="142"/>
      <c r="B14" s="138" t="s">
        <v>189</v>
      </c>
      <c r="C14" s="139"/>
      <c r="D14" s="179">
        <f>SUM(D15:D15)</f>
        <v>800000</v>
      </c>
      <c r="E14" s="180"/>
    </row>
    <row r="15" spans="1:70" ht="35.25" customHeight="1">
      <c r="A15" s="142">
        <f>A13+1</f>
        <v>8</v>
      </c>
      <c r="B15" s="146" t="s">
        <v>190</v>
      </c>
      <c r="C15" s="144"/>
      <c r="D15" s="148">
        <v>800000</v>
      </c>
      <c r="E15" s="141"/>
    </row>
    <row r="16" spans="1:70" ht="33" customHeight="1">
      <c r="A16" s="142"/>
      <c r="B16" s="152" t="s">
        <v>171</v>
      </c>
      <c r="C16" s="144"/>
      <c r="D16" s="179">
        <f>SUM(D17:E38)</f>
        <v>12900000</v>
      </c>
      <c r="E16" s="180"/>
    </row>
    <row r="17" spans="1:5" ht="39" customHeight="1">
      <c r="A17" s="142">
        <f>A15+1</f>
        <v>9</v>
      </c>
      <c r="B17" s="143" t="s">
        <v>191</v>
      </c>
      <c r="C17" s="70"/>
      <c r="D17" s="148">
        <v>270000</v>
      </c>
      <c r="E17" s="141"/>
    </row>
    <row r="18" spans="1:5" ht="43.5" customHeight="1">
      <c r="A18" s="142">
        <f>A17+1</f>
        <v>10</v>
      </c>
      <c r="B18" s="143" t="s">
        <v>210</v>
      </c>
      <c r="C18" s="70"/>
      <c r="D18" s="148">
        <v>299255</v>
      </c>
      <c r="E18" s="141"/>
    </row>
    <row r="19" spans="1:5" ht="43.5" customHeight="1">
      <c r="A19" s="142">
        <f t="shared" ref="A19:A38" si="1">A18+1</f>
        <v>11</v>
      </c>
      <c r="B19" s="143" t="s">
        <v>211</v>
      </c>
      <c r="C19" s="70"/>
      <c r="D19" s="148">
        <v>108520</v>
      </c>
      <c r="E19" s="141"/>
    </row>
    <row r="20" spans="1:5" ht="39" customHeight="1">
      <c r="A20" s="142">
        <f t="shared" si="1"/>
        <v>12</v>
      </c>
      <c r="B20" s="143" t="s">
        <v>192</v>
      </c>
      <c r="C20" s="70"/>
      <c r="D20" s="148">
        <v>100000</v>
      </c>
      <c r="E20" s="141"/>
    </row>
    <row r="21" spans="1:5" ht="43.5" customHeight="1">
      <c r="A21" s="142">
        <f t="shared" si="1"/>
        <v>13</v>
      </c>
      <c r="B21" s="143" t="s">
        <v>193</v>
      </c>
      <c r="C21" s="70"/>
      <c r="D21" s="148">
        <v>150000</v>
      </c>
      <c r="E21" s="141"/>
    </row>
    <row r="22" spans="1:5" ht="43.5" customHeight="1">
      <c r="A22" s="142">
        <f t="shared" si="1"/>
        <v>14</v>
      </c>
      <c r="B22" s="143" t="s">
        <v>194</v>
      </c>
      <c r="C22" s="70"/>
      <c r="D22" s="148">
        <v>25000</v>
      </c>
      <c r="E22" s="141"/>
    </row>
    <row r="23" spans="1:5" ht="43.5" customHeight="1">
      <c r="A23" s="142">
        <f t="shared" si="1"/>
        <v>15</v>
      </c>
      <c r="B23" s="143" t="s">
        <v>195</v>
      </c>
      <c r="C23" s="70"/>
      <c r="D23" s="148">
        <v>140000</v>
      </c>
      <c r="E23" s="141"/>
    </row>
    <row r="24" spans="1:5" ht="43.5" customHeight="1">
      <c r="A24" s="142">
        <f t="shared" si="1"/>
        <v>16</v>
      </c>
      <c r="B24" s="143" t="s">
        <v>196</v>
      </c>
      <c r="C24" s="70"/>
      <c r="D24" s="148">
        <v>299000</v>
      </c>
      <c r="E24" s="141"/>
    </row>
    <row r="25" spans="1:5" ht="43.5" customHeight="1">
      <c r="A25" s="142">
        <f t="shared" si="1"/>
        <v>17</v>
      </c>
      <c r="B25" s="143" t="s">
        <v>197</v>
      </c>
      <c r="C25" s="70"/>
      <c r="D25" s="148">
        <v>38570</v>
      </c>
      <c r="E25" s="141"/>
    </row>
    <row r="26" spans="1:5" ht="43.5" customHeight="1">
      <c r="A26" s="142">
        <f t="shared" si="1"/>
        <v>18</v>
      </c>
      <c r="B26" s="143" t="s">
        <v>198</v>
      </c>
      <c r="C26" s="70"/>
      <c r="D26" s="148">
        <v>120000</v>
      </c>
      <c r="E26" s="141"/>
    </row>
    <row r="27" spans="1:5" ht="43.5" customHeight="1">
      <c r="A27" s="142">
        <f t="shared" si="1"/>
        <v>19</v>
      </c>
      <c r="B27" s="143" t="s">
        <v>199</v>
      </c>
      <c r="C27" s="70"/>
      <c r="D27" s="148">
        <v>288670</v>
      </c>
      <c r="E27" s="141"/>
    </row>
    <row r="28" spans="1:5" ht="43.5" customHeight="1">
      <c r="A28" s="142">
        <f t="shared" si="1"/>
        <v>20</v>
      </c>
      <c r="B28" s="143" t="s">
        <v>200</v>
      </c>
      <c r="C28" s="70"/>
      <c r="D28" s="148">
        <v>121860</v>
      </c>
      <c r="E28" s="141"/>
    </row>
    <row r="29" spans="1:5" ht="43.5" customHeight="1">
      <c r="A29" s="142">
        <f t="shared" si="1"/>
        <v>21</v>
      </c>
      <c r="B29" s="143" t="s">
        <v>201</v>
      </c>
      <c r="C29" s="70"/>
      <c r="D29" s="148">
        <v>83035</v>
      </c>
      <c r="E29" s="141"/>
    </row>
    <row r="30" spans="1:5" ht="43.5" customHeight="1">
      <c r="A30" s="142">
        <f t="shared" si="1"/>
        <v>22</v>
      </c>
      <c r="B30" s="143" t="s">
        <v>202</v>
      </c>
      <c r="C30" s="70"/>
      <c r="D30" s="148">
        <v>40000</v>
      </c>
      <c r="E30" s="141"/>
    </row>
    <row r="31" spans="1:5" ht="43.5" customHeight="1">
      <c r="A31" s="142">
        <f t="shared" si="1"/>
        <v>23</v>
      </c>
      <c r="B31" s="143" t="s">
        <v>203</v>
      </c>
      <c r="C31" s="70"/>
      <c r="D31" s="148">
        <v>25000</v>
      </c>
      <c r="E31" s="141"/>
    </row>
    <row r="32" spans="1:5" ht="43.5" customHeight="1">
      <c r="A32" s="142">
        <f t="shared" si="1"/>
        <v>24</v>
      </c>
      <c r="B32" s="143" t="s">
        <v>204</v>
      </c>
      <c r="C32" s="70"/>
      <c r="D32" s="148">
        <v>61500</v>
      </c>
      <c r="E32" s="141"/>
    </row>
    <row r="33" spans="1:70" ht="43.5" customHeight="1">
      <c r="A33" s="142">
        <f t="shared" si="1"/>
        <v>25</v>
      </c>
      <c r="B33" s="143" t="s">
        <v>205</v>
      </c>
      <c r="C33" s="70"/>
      <c r="D33" s="148">
        <v>219960</v>
      </c>
      <c r="E33" s="141"/>
    </row>
    <row r="34" spans="1:70" ht="43.5" customHeight="1">
      <c r="A34" s="142">
        <f t="shared" si="1"/>
        <v>26</v>
      </c>
      <c r="B34" s="143" t="s">
        <v>212</v>
      </c>
      <c r="C34" s="70"/>
      <c r="D34" s="148">
        <v>134000</v>
      </c>
      <c r="E34" s="141"/>
    </row>
    <row r="35" spans="1:70" ht="43.5" customHeight="1">
      <c r="A35" s="142">
        <f t="shared" si="1"/>
        <v>27</v>
      </c>
      <c r="B35" s="143" t="s">
        <v>206</v>
      </c>
      <c r="C35" s="70"/>
      <c r="D35" s="148">
        <v>126000</v>
      </c>
      <c r="E35" s="141"/>
    </row>
    <row r="36" spans="1:70" ht="43.5" customHeight="1">
      <c r="A36" s="142">
        <f t="shared" si="1"/>
        <v>28</v>
      </c>
      <c r="B36" s="143" t="s">
        <v>207</v>
      </c>
      <c r="C36" s="70"/>
      <c r="D36" s="148">
        <v>200000</v>
      </c>
      <c r="E36" s="73"/>
    </row>
    <row r="37" spans="1:70" ht="43.5" customHeight="1">
      <c r="A37" s="142">
        <f t="shared" si="1"/>
        <v>29</v>
      </c>
      <c r="B37" s="143" t="s">
        <v>208</v>
      </c>
      <c r="C37" s="70"/>
      <c r="D37" s="148">
        <v>149630</v>
      </c>
      <c r="E37" s="141"/>
    </row>
    <row r="38" spans="1:70" ht="43.5" customHeight="1">
      <c r="A38" s="142">
        <f t="shared" si="1"/>
        <v>30</v>
      </c>
      <c r="B38" s="143" t="s">
        <v>209</v>
      </c>
      <c r="C38" s="70"/>
      <c r="D38" s="148">
        <v>9900000</v>
      </c>
      <c r="E38" s="141"/>
    </row>
    <row r="39" spans="1:70" ht="27.75" customHeight="1">
      <c r="A39" s="153"/>
      <c r="B39" s="181" t="s">
        <v>213</v>
      </c>
      <c r="C39" s="155"/>
      <c r="D39" s="156">
        <f>D4+D10+D12+D14+D16</f>
        <v>19350000</v>
      </c>
      <c r="E39" s="157"/>
    </row>
    <row r="40" spans="1:70" s="162" customFormat="1" ht="24" hidden="1" customHeight="1">
      <c r="A40" s="158"/>
      <c r="B40" s="159" t="s">
        <v>175</v>
      </c>
      <c r="C40" s="160"/>
      <c r="D40" s="161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</row>
    <row r="41" spans="1:70" s="162" customFormat="1" ht="14.25" customHeight="1">
      <c r="A41" s="163"/>
      <c r="B41" s="164"/>
      <c r="C41" s="165"/>
      <c r="D41" s="165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</row>
    <row r="42" spans="1:70" s="162" customFormat="1" ht="23.25" customHeight="1">
      <c r="A42" s="163"/>
      <c r="B42" s="164"/>
      <c r="C42" s="165"/>
      <c r="D42" s="165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</row>
    <row r="43" spans="1:70" s="162" customFormat="1" ht="11.25" customHeight="1">
      <c r="A43" s="163"/>
      <c r="B43" s="164"/>
      <c r="C43" s="165"/>
      <c r="D43" s="165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</row>
    <row r="44" spans="1:70" s="162" customFormat="1" ht="17.25" customHeight="1">
      <c r="A44" s="163"/>
      <c r="B44" s="164"/>
      <c r="C44" s="165"/>
      <c r="D44" s="165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</row>
    <row r="45" spans="1:70" s="162" customFormat="1" ht="12" customHeight="1">
      <c r="A45" s="166"/>
      <c r="B45" s="167"/>
      <c r="C45" s="168"/>
      <c r="D45" s="16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</row>
    <row r="46" spans="1:70" s="171" customFormat="1" ht="27" customHeight="1">
      <c r="A46" s="170" t="s">
        <v>63</v>
      </c>
      <c r="C46" s="170"/>
      <c r="D46" s="170"/>
    </row>
    <row r="47" spans="1:70" s="171" customFormat="1" ht="17.25" customHeight="1">
      <c r="A47" s="170" t="s">
        <v>176</v>
      </c>
      <c r="B47" s="172"/>
      <c r="C47" s="173"/>
      <c r="D47" s="173"/>
      <c r="E47" s="174" t="s">
        <v>28</v>
      </c>
    </row>
    <row r="48" spans="1:70" s="171" customFormat="1" ht="15.75" customHeight="1">
      <c r="A48" s="169"/>
      <c r="C48" s="173"/>
      <c r="D48" s="173"/>
    </row>
    <row r="470" spans="2:70">
      <c r="B470" s="130"/>
      <c r="V470" s="128"/>
      <c r="W470" s="128"/>
      <c r="X470" s="128"/>
      <c r="Y470" s="128"/>
      <c r="AK470" s="128"/>
      <c r="AL470" s="128"/>
      <c r="AM470" s="128"/>
      <c r="AN470" s="128"/>
      <c r="AZ470" s="128"/>
      <c r="BA470" s="128"/>
      <c r="BB470" s="128"/>
      <c r="BC470" s="128"/>
      <c r="BO470" s="128"/>
      <c r="BP470" s="128"/>
      <c r="BQ470" s="128"/>
      <c r="BR470" s="128"/>
    </row>
    <row r="471" spans="2:70">
      <c r="B471" s="130"/>
      <c r="G471" s="128"/>
      <c r="H471" s="128"/>
      <c r="I471" s="128"/>
      <c r="J471" s="128"/>
    </row>
  </sheetData>
  <mergeCells count="77">
    <mergeCell ref="B39:C39"/>
    <mergeCell ref="D39:E39"/>
    <mergeCell ref="B8:C8"/>
    <mergeCell ref="D8:E8"/>
    <mergeCell ref="B7:C7"/>
    <mergeCell ref="D7:E7"/>
    <mergeCell ref="B16:C16"/>
    <mergeCell ref="D16:E16"/>
    <mergeCell ref="B17:C17"/>
    <mergeCell ref="D17:E17"/>
    <mergeCell ref="D38:E38"/>
    <mergeCell ref="B38:C38"/>
    <mergeCell ref="B37:C37"/>
    <mergeCell ref="D37:E37"/>
    <mergeCell ref="B35:C35"/>
    <mergeCell ref="B36:C36"/>
    <mergeCell ref="D36:E36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D35:E35"/>
    <mergeCell ref="B18:C18"/>
    <mergeCell ref="D18:E18"/>
    <mergeCell ref="B19:C19"/>
    <mergeCell ref="D19:E19"/>
    <mergeCell ref="B14:C14"/>
    <mergeCell ref="D14:E14"/>
    <mergeCell ref="B15:C15"/>
    <mergeCell ref="D15:E15"/>
    <mergeCell ref="B11:C11"/>
    <mergeCell ref="D11:E11"/>
    <mergeCell ref="B12:C12"/>
    <mergeCell ref="D12:E12"/>
    <mergeCell ref="B13:C13"/>
    <mergeCell ref="D13:E13"/>
    <mergeCell ref="B9:C9"/>
    <mergeCell ref="D9:E9"/>
    <mergeCell ref="B10:C10"/>
    <mergeCell ref="D10:E10"/>
    <mergeCell ref="B20:C20"/>
    <mergeCell ref="D20:E20"/>
    <mergeCell ref="B21:C21"/>
    <mergeCell ref="D21:E21"/>
    <mergeCell ref="B22:C22"/>
    <mergeCell ref="D22:E22"/>
    <mergeCell ref="B5:C5"/>
    <mergeCell ref="D5:E5"/>
    <mergeCell ref="B6:C6"/>
    <mergeCell ref="D6:E6"/>
    <mergeCell ref="A1:B1"/>
    <mergeCell ref="C1:E1"/>
    <mergeCell ref="B2:E2"/>
    <mergeCell ref="B3:C3"/>
    <mergeCell ref="D3:E3"/>
    <mergeCell ref="B4:C4"/>
    <mergeCell ref="D4:E4"/>
  </mergeCells>
  <pageMargins left="0.70866141732283472" right="0.70866141732283472" top="0.78740157480314965" bottom="0.47244094488188981" header="0.59055118110236227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1" sqref="N21"/>
    </sheetView>
  </sheetViews>
  <sheetFormatPr defaultRowHeight="15"/>
  <cols>
    <col min="2" max="3" width="9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6030</vt:lpstr>
      <vt:lpstr>6090</vt:lpstr>
      <vt:lpstr>7691</vt:lpstr>
      <vt:lpstr>8311</vt:lpstr>
      <vt:lpstr>Фонд розвитку </vt:lpstr>
      <vt:lpstr>Статути</vt:lpstr>
      <vt:lpstr>Лист1</vt:lpstr>
      <vt:lpstr>'6030'!Заголовки_для_печати</vt:lpstr>
      <vt:lpstr>Статути!Заголовки_для_печати</vt:lpstr>
      <vt:lpstr>'Фонд розвитку '!Заголовки_для_печати</vt:lpstr>
      <vt:lpstr>'6030'!Область_печати</vt:lpstr>
      <vt:lpstr>Статути!Область_печати</vt:lpstr>
      <vt:lpstr>'Фонд розвитку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2022-01-28T14:05:30Z</cp:lastPrinted>
  <dcterms:created xsi:type="dcterms:W3CDTF">2014-09-15T16:50:02Z</dcterms:created>
  <dcterms:modified xsi:type="dcterms:W3CDTF">2022-01-28T14:05:59Z</dcterms:modified>
</cp:coreProperties>
</file>