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паспорт (17.01)" sheetId="24" r:id="rId1"/>
    <sheet name="паспорт 26.04" sheetId="20" state="hidden" r:id="rId2"/>
    <sheet name="паспорт 01.04" sheetId="19" state="hidden" r:id="rId3"/>
    <sheet name="паспорт 01.03)" sheetId="18" state="hidden" r:id="rId4"/>
    <sheet name="паспорт 01.02 (2)" sheetId="17" state="hidden" r:id="rId5"/>
    <sheet name="паспорт 01.02" sheetId="14" state="hidden" r:id="rId6"/>
    <sheet name="паспорт11.12" sheetId="16" state="hidden" r:id="rId7"/>
    <sheet name="паспорт з 13.10.2022" sheetId="4" state="hidden" r:id="rId8"/>
    <sheet name="звіт з 01.01.2020" sheetId="3" state="hidden" r:id="rId9"/>
  </sheets>
  <definedNames>
    <definedName name="_xlnm.Print_Area" localSheetId="8">'звіт з 01.01.2020'!$A$1:$M$75</definedName>
    <definedName name="_xlnm.Print_Area" localSheetId="0">'паспорт (17.01)'!$A$1:$G$266</definedName>
    <definedName name="_xlnm.Print_Area" localSheetId="5">'паспорт 01.02'!$A$1:$G$433</definedName>
    <definedName name="_xlnm.Print_Area" localSheetId="4">'паспорт 01.02 (2)'!$A$1:$G$357</definedName>
    <definedName name="_xlnm.Print_Area" localSheetId="3">'паспорт 01.03)'!$A$1:$G$357</definedName>
    <definedName name="_xlnm.Print_Area" localSheetId="2">'паспорт 01.04'!$A$1:$G$402</definedName>
    <definedName name="_xlnm.Print_Area" localSheetId="1">'паспорт 26.04'!$A$1:$G$438</definedName>
    <definedName name="_xlnm.Print_Area" localSheetId="7">'паспорт з 13.10.2022'!$A$1:$G$354</definedName>
    <definedName name="_xlnm.Print_Area" localSheetId="6">паспорт11.12!$A$1:$G$496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4" i="24"/>
  <c r="F104"/>
  <c r="F120"/>
  <c r="F109"/>
  <c r="G109" s="1"/>
  <c r="F229"/>
  <c r="F226" s="1"/>
  <c r="F244"/>
  <c r="G244" s="1"/>
  <c r="G241"/>
  <c r="F85"/>
  <c r="G85" s="1"/>
  <c r="G103"/>
  <c r="F101"/>
  <c r="G101" s="1"/>
  <c r="G99"/>
  <c r="G97"/>
  <c r="F253"/>
  <c r="G253" s="1"/>
  <c r="G251"/>
  <c r="G249"/>
  <c r="F71"/>
  <c r="G243"/>
  <c r="G240"/>
  <c r="G238"/>
  <c r="F68" s="1"/>
  <c r="F67"/>
  <c r="G231"/>
  <c r="G223"/>
  <c r="G222"/>
  <c r="F220"/>
  <c r="G219"/>
  <c r="G217"/>
  <c r="F203"/>
  <c r="F205" s="1"/>
  <c r="G205" s="1"/>
  <c r="G201"/>
  <c r="G199"/>
  <c r="F138"/>
  <c r="F140" s="1"/>
  <c r="G140" s="1"/>
  <c r="G136"/>
  <c r="G134"/>
  <c r="F129"/>
  <c r="F131" s="1"/>
  <c r="G131" s="1"/>
  <c r="G127"/>
  <c r="G125"/>
  <c r="F156"/>
  <c r="G154"/>
  <c r="G152"/>
  <c r="F183"/>
  <c r="F185" s="1"/>
  <c r="G185" s="1"/>
  <c r="G181"/>
  <c r="G179"/>
  <c r="F147"/>
  <c r="F149" s="1"/>
  <c r="G149" s="1"/>
  <c r="G145"/>
  <c r="G143"/>
  <c r="F194"/>
  <c r="F196" s="1"/>
  <c r="G196" s="1"/>
  <c r="G193"/>
  <c r="G191"/>
  <c r="G190"/>
  <c r="G188"/>
  <c r="G122"/>
  <c r="G118"/>
  <c r="G120"/>
  <c r="F212"/>
  <c r="G212" s="1"/>
  <c r="G210"/>
  <c r="G208"/>
  <c r="F174"/>
  <c r="G172"/>
  <c r="G170"/>
  <c r="F165"/>
  <c r="G165" s="1"/>
  <c r="G163"/>
  <c r="G161"/>
  <c r="G94"/>
  <c r="F92"/>
  <c r="G92" s="1"/>
  <c r="G90"/>
  <c r="G88"/>
  <c r="E71"/>
  <c r="F70"/>
  <c r="F69"/>
  <c r="F66"/>
  <c r="F65"/>
  <c r="F63"/>
  <c r="F62"/>
  <c r="F61"/>
  <c r="F60"/>
  <c r="E59"/>
  <c r="F59" s="1"/>
  <c r="F58"/>
  <c r="F57"/>
  <c r="F56"/>
  <c r="F55"/>
  <c r="F54"/>
  <c r="F53"/>
  <c r="F52"/>
  <c r="F51"/>
  <c r="F50"/>
  <c r="F49"/>
  <c r="F48"/>
  <c r="F47"/>
  <c r="F46"/>
  <c r="F45"/>
  <c r="F111" l="1"/>
  <c r="G111"/>
  <c r="F233"/>
  <c r="G233" s="1"/>
  <c r="G107"/>
  <c r="G220"/>
  <c r="F176"/>
  <c r="G176" s="1"/>
  <c r="G174"/>
  <c r="F158"/>
  <c r="G158" s="1"/>
  <c r="G156"/>
  <c r="F44"/>
  <c r="G194"/>
  <c r="G183"/>
  <c r="F43"/>
  <c r="G147"/>
  <c r="F167"/>
  <c r="G167" s="1"/>
  <c r="F214"/>
  <c r="G214" s="1"/>
  <c r="F64"/>
  <c r="G116"/>
  <c r="G129"/>
  <c r="G138"/>
  <c r="G203"/>
  <c r="G229"/>
  <c r="G226" s="1"/>
  <c r="E72" l="1"/>
  <c r="F72"/>
  <c r="F403" i="20"/>
  <c r="F352"/>
  <c r="F354" s="1"/>
  <c r="G354" s="1"/>
  <c r="G350"/>
  <c r="G348"/>
  <c r="F343"/>
  <c r="F345" s="1"/>
  <c r="G345" s="1"/>
  <c r="G341"/>
  <c r="G339"/>
  <c r="F334"/>
  <c r="F336" s="1"/>
  <c r="G336" s="1"/>
  <c r="G332"/>
  <c r="G330"/>
  <c r="F325"/>
  <c r="F327" s="1"/>
  <c r="G327" s="1"/>
  <c r="G323"/>
  <c r="G321"/>
  <c r="F245"/>
  <c r="F171"/>
  <c r="G334" l="1"/>
  <c r="G352"/>
  <c r="G343"/>
  <c r="G325"/>
  <c r="F425" l="1"/>
  <c r="G425" s="1"/>
  <c r="G423"/>
  <c r="G421"/>
  <c r="F416"/>
  <c r="G416" s="1"/>
  <c r="G414"/>
  <c r="G412"/>
  <c r="G405"/>
  <c r="F407"/>
  <c r="G407" s="1"/>
  <c r="F398"/>
  <c r="G398" s="1"/>
  <c r="G396"/>
  <c r="G394"/>
  <c r="F389"/>
  <c r="G389" s="1"/>
  <c r="G387"/>
  <c r="G385"/>
  <c r="F380"/>
  <c r="G380" s="1"/>
  <c r="G378"/>
  <c r="G376"/>
  <c r="F371"/>
  <c r="G371" s="1"/>
  <c r="G369"/>
  <c r="G367"/>
  <c r="F68" s="1"/>
  <c r="G360"/>
  <c r="F358"/>
  <c r="F362" s="1"/>
  <c r="G362" s="1"/>
  <c r="F355"/>
  <c r="E65" s="1"/>
  <c r="F65" s="1"/>
  <c r="F316"/>
  <c r="F318" s="1"/>
  <c r="G318" s="1"/>
  <c r="G314"/>
  <c r="G312"/>
  <c r="F307"/>
  <c r="F309" s="1"/>
  <c r="G309" s="1"/>
  <c r="G305"/>
  <c r="G303"/>
  <c r="F289"/>
  <c r="F291" s="1"/>
  <c r="G291" s="1"/>
  <c r="G287"/>
  <c r="G285"/>
  <c r="G279"/>
  <c r="G277"/>
  <c r="G276"/>
  <c r="F274"/>
  <c r="G271"/>
  <c r="G269"/>
  <c r="G267"/>
  <c r="G265"/>
  <c r="F260"/>
  <c r="F262" s="1"/>
  <c r="G262" s="1"/>
  <c r="G259"/>
  <c r="G257"/>
  <c r="G256"/>
  <c r="G254"/>
  <c r="G251"/>
  <c r="F249"/>
  <c r="G249" s="1"/>
  <c r="G247"/>
  <c r="G245"/>
  <c r="F239"/>
  <c r="F242" s="1"/>
  <c r="G242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F103"/>
  <c r="F105" s="1"/>
  <c r="G105" s="1"/>
  <c r="G101"/>
  <c r="G99"/>
  <c r="G95"/>
  <c r="F93"/>
  <c r="G93" s="1"/>
  <c r="G91"/>
  <c r="G89"/>
  <c r="F89"/>
  <c r="F86"/>
  <c r="G86" s="1"/>
  <c r="E72"/>
  <c r="F71"/>
  <c r="F70"/>
  <c r="F69"/>
  <c r="F67"/>
  <c r="F66"/>
  <c r="F64"/>
  <c r="F63"/>
  <c r="F62"/>
  <c r="F61"/>
  <c r="F60"/>
  <c r="E60"/>
  <c r="F59"/>
  <c r="F58"/>
  <c r="F57"/>
  <c r="F56"/>
  <c r="F55"/>
  <c r="F54"/>
  <c r="F53"/>
  <c r="F52"/>
  <c r="F51"/>
  <c r="F50"/>
  <c r="F49"/>
  <c r="F48"/>
  <c r="F47"/>
  <c r="F46"/>
  <c r="F44"/>
  <c r="F389" i="19"/>
  <c r="G389" s="1"/>
  <c r="G387"/>
  <c r="G385"/>
  <c r="F380"/>
  <c r="G380" s="1"/>
  <c r="G378"/>
  <c r="G376"/>
  <c r="F367"/>
  <c r="F316"/>
  <c r="G316" s="1"/>
  <c r="G314"/>
  <c r="G312"/>
  <c r="F307"/>
  <c r="G307" s="1"/>
  <c r="G305"/>
  <c r="G303"/>
  <c r="F289"/>
  <c r="G287"/>
  <c r="G285"/>
  <c r="G207"/>
  <c r="G209"/>
  <c r="F211"/>
  <c r="G211" s="1"/>
  <c r="F291" l="1"/>
  <c r="G291" s="1"/>
  <c r="F318"/>
  <c r="E43" i="20"/>
  <c r="F43" s="1"/>
  <c r="F280"/>
  <c r="G280" s="1"/>
  <c r="F96"/>
  <c r="E45" s="1"/>
  <c r="F45" s="1"/>
  <c r="F73" s="1"/>
  <c r="F309" i="19"/>
  <c r="G239" i="20"/>
  <c r="G103"/>
  <c r="G112"/>
  <c r="G121"/>
  <c r="G130"/>
  <c r="G139"/>
  <c r="G148"/>
  <c r="G157"/>
  <c r="G166"/>
  <c r="G274"/>
  <c r="G96" s="1"/>
  <c r="G403"/>
  <c r="F72" s="1"/>
  <c r="G184"/>
  <c r="G193"/>
  <c r="G202"/>
  <c r="G211"/>
  <c r="G220"/>
  <c r="G229"/>
  <c r="G175"/>
  <c r="G289"/>
  <c r="G307"/>
  <c r="G316"/>
  <c r="G358"/>
  <c r="G355" s="1"/>
  <c r="G318" i="19"/>
  <c r="G309"/>
  <c r="F213"/>
  <c r="G213" s="1"/>
  <c r="G289"/>
  <c r="F371"/>
  <c r="G371" s="1"/>
  <c r="G369"/>
  <c r="G367"/>
  <c r="F72" s="1"/>
  <c r="F362"/>
  <c r="G362" s="1"/>
  <c r="G360"/>
  <c r="G358"/>
  <c r="F353"/>
  <c r="G353" s="1"/>
  <c r="G351"/>
  <c r="G349"/>
  <c r="F344"/>
  <c r="G344" s="1"/>
  <c r="G342"/>
  <c r="G340"/>
  <c r="F69" s="1"/>
  <c r="F335"/>
  <c r="G335" s="1"/>
  <c r="G333"/>
  <c r="G331"/>
  <c r="F68" s="1"/>
  <c r="G324"/>
  <c r="F322"/>
  <c r="F319" s="1"/>
  <c r="G279"/>
  <c r="G277"/>
  <c r="G276"/>
  <c r="F274"/>
  <c r="G271"/>
  <c r="G269"/>
  <c r="G267"/>
  <c r="G265"/>
  <c r="F260"/>
  <c r="F262" s="1"/>
  <c r="G262" s="1"/>
  <c r="G259"/>
  <c r="G257"/>
  <c r="G256"/>
  <c r="G254"/>
  <c r="G251"/>
  <c r="F249"/>
  <c r="G249" s="1"/>
  <c r="G247"/>
  <c r="G245"/>
  <c r="F239"/>
  <c r="F242" s="1"/>
  <c r="G242" s="1"/>
  <c r="G236"/>
  <c r="G234"/>
  <c r="F229"/>
  <c r="F231" s="1"/>
  <c r="G231" s="1"/>
  <c r="G227"/>
  <c r="G225"/>
  <c r="F220"/>
  <c r="F222" s="1"/>
  <c r="G222" s="1"/>
  <c r="G218"/>
  <c r="G216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F103"/>
  <c r="F105" s="1"/>
  <c r="G105" s="1"/>
  <c r="G101"/>
  <c r="G99"/>
  <c r="G95"/>
  <c r="G91"/>
  <c r="F89"/>
  <c r="H74"/>
  <c r="E72"/>
  <c r="F71"/>
  <c r="F70"/>
  <c r="F67"/>
  <c r="H71" s="1"/>
  <c r="F66"/>
  <c r="F64"/>
  <c r="F63"/>
  <c r="F62"/>
  <c r="F61"/>
  <c r="E60"/>
  <c r="F60" s="1"/>
  <c r="F59"/>
  <c r="F58"/>
  <c r="F57"/>
  <c r="H57" s="1"/>
  <c r="F56"/>
  <c r="H56" s="1"/>
  <c r="F55"/>
  <c r="H55" s="1"/>
  <c r="F54"/>
  <c r="H54" s="1"/>
  <c r="F53"/>
  <c r="H53" s="1"/>
  <c r="F52"/>
  <c r="H52" s="1"/>
  <c r="F51"/>
  <c r="H51" s="1"/>
  <c r="F50"/>
  <c r="F49"/>
  <c r="H49" s="1"/>
  <c r="F48"/>
  <c r="H48" s="1"/>
  <c r="F47"/>
  <c r="H47" s="1"/>
  <c r="F46"/>
  <c r="H46" s="1"/>
  <c r="F44"/>
  <c r="H44" s="1"/>
  <c r="F280" l="1"/>
  <c r="G280" s="1"/>
  <c r="F96"/>
  <c r="G96"/>
  <c r="E73" i="20"/>
  <c r="F326" i="19"/>
  <c r="G326" s="1"/>
  <c r="E65"/>
  <c r="F65" s="1"/>
  <c r="H65" s="1"/>
  <c r="E45"/>
  <c r="F45" s="1"/>
  <c r="H45" s="1"/>
  <c r="F93"/>
  <c r="G93" s="1"/>
  <c r="F86"/>
  <c r="G86" s="1"/>
  <c r="G274"/>
  <c r="G103"/>
  <c r="G112"/>
  <c r="G121"/>
  <c r="G130"/>
  <c r="G139"/>
  <c r="G148"/>
  <c r="G157"/>
  <c r="G166"/>
  <c r="G175"/>
  <c r="G184"/>
  <c r="G193"/>
  <c r="G202"/>
  <c r="G220"/>
  <c r="G229"/>
  <c r="G239"/>
  <c r="E43"/>
  <c r="F43" s="1"/>
  <c r="H43" s="1"/>
  <c r="G89"/>
  <c r="G322"/>
  <c r="G319" s="1"/>
  <c r="E73" l="1"/>
  <c r="F73"/>
  <c r="H73" s="1"/>
  <c r="F344" i="18"/>
  <c r="G344" s="1"/>
  <c r="G342"/>
  <c r="G340"/>
  <c r="F335"/>
  <c r="G335" s="1"/>
  <c r="G333"/>
  <c r="G331"/>
  <c r="F326"/>
  <c r="G326" s="1"/>
  <c r="G324"/>
  <c r="G322"/>
  <c r="F317"/>
  <c r="G317" s="1"/>
  <c r="G315"/>
  <c r="G313"/>
  <c r="F69" s="1"/>
  <c r="F308"/>
  <c r="G308" s="1"/>
  <c r="G306"/>
  <c r="G304"/>
  <c r="F299"/>
  <c r="G299" s="1"/>
  <c r="G297"/>
  <c r="F295"/>
  <c r="G295" s="1"/>
  <c r="G292" s="1"/>
  <c r="F292"/>
  <c r="E65" s="1"/>
  <c r="G288"/>
  <c r="G286"/>
  <c r="G285"/>
  <c r="F283"/>
  <c r="F289" s="1"/>
  <c r="G280"/>
  <c r="G278"/>
  <c r="G276"/>
  <c r="G274"/>
  <c r="F269"/>
  <c r="F271" s="1"/>
  <c r="G271" s="1"/>
  <c r="G268"/>
  <c r="G266"/>
  <c r="G265"/>
  <c r="G263"/>
  <c r="G260"/>
  <c r="F258"/>
  <c r="G256"/>
  <c r="G254"/>
  <c r="G258" s="1"/>
  <c r="F248"/>
  <c r="F251" s="1"/>
  <c r="G251" s="1"/>
  <c r="G245"/>
  <c r="G243"/>
  <c r="F238"/>
  <c r="F240" s="1"/>
  <c r="G240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G104"/>
  <c r="F102"/>
  <c r="G102" s="1"/>
  <c r="G100"/>
  <c r="G98"/>
  <c r="G95"/>
  <c r="F93"/>
  <c r="G93" s="1"/>
  <c r="G91"/>
  <c r="G89"/>
  <c r="F89"/>
  <c r="F86"/>
  <c r="G86" s="1"/>
  <c r="H74"/>
  <c r="F72"/>
  <c r="E72"/>
  <c r="F71"/>
  <c r="F70"/>
  <c r="F68"/>
  <c r="F67"/>
  <c r="H71" s="1"/>
  <c r="F66"/>
  <c r="F64"/>
  <c r="F63"/>
  <c r="F62"/>
  <c r="F61"/>
  <c r="F60"/>
  <c r="E60"/>
  <c r="F59"/>
  <c r="F58"/>
  <c r="H57"/>
  <c r="F57"/>
  <c r="F56"/>
  <c r="H56" s="1"/>
  <c r="H55"/>
  <c r="F55"/>
  <c r="F54"/>
  <c r="H54" s="1"/>
  <c r="H53"/>
  <c r="F53"/>
  <c r="F52"/>
  <c r="H52" s="1"/>
  <c r="H51"/>
  <c r="F51"/>
  <c r="F50"/>
  <c r="F49"/>
  <c r="H49" s="1"/>
  <c r="F48"/>
  <c r="H48" s="1"/>
  <c r="F47"/>
  <c r="H47" s="1"/>
  <c r="F46"/>
  <c r="H46" s="1"/>
  <c r="F44"/>
  <c r="H44" s="1"/>
  <c r="E43"/>
  <c r="F43" s="1"/>
  <c r="H43" s="1"/>
  <c r="E45" i="17"/>
  <c r="F45" s="1"/>
  <c r="F105"/>
  <c r="G288"/>
  <c r="G286"/>
  <c r="G285"/>
  <c r="G283"/>
  <c r="F283"/>
  <c r="F289" s="1"/>
  <c r="G289" s="1"/>
  <c r="F102"/>
  <c r="F65" i="18" l="1"/>
  <c r="F73" s="1"/>
  <c r="H73" s="1"/>
  <c r="F105"/>
  <c r="E45" s="1"/>
  <c r="F45" s="1"/>
  <c r="H45" s="1"/>
  <c r="G289"/>
  <c r="H65"/>
  <c r="G112"/>
  <c r="G121"/>
  <c r="G130"/>
  <c r="G139"/>
  <c r="G148"/>
  <c r="G157"/>
  <c r="G166"/>
  <c r="G175"/>
  <c r="G184"/>
  <c r="G193"/>
  <c r="G202"/>
  <c r="G211"/>
  <c r="G220"/>
  <c r="G229"/>
  <c r="G238"/>
  <c r="G248"/>
  <c r="G283"/>
  <c r="G105" s="1"/>
  <c r="F344" i="17"/>
  <c r="G344" s="1"/>
  <c r="G342"/>
  <c r="G340"/>
  <c r="F335"/>
  <c r="G335" s="1"/>
  <c r="G333"/>
  <c r="G331"/>
  <c r="F326"/>
  <c r="G326" s="1"/>
  <c r="G324"/>
  <c r="G322"/>
  <c r="F317"/>
  <c r="G317" s="1"/>
  <c r="G315"/>
  <c r="G313"/>
  <c r="F308"/>
  <c r="G308" s="1"/>
  <c r="G306"/>
  <c r="G304"/>
  <c r="G297"/>
  <c r="F295"/>
  <c r="G280"/>
  <c r="G278"/>
  <c r="G276"/>
  <c r="G274"/>
  <c r="F269"/>
  <c r="F271" s="1"/>
  <c r="G271" s="1"/>
  <c r="G268"/>
  <c r="G266"/>
  <c r="G265"/>
  <c r="G263"/>
  <c r="G260"/>
  <c r="F258"/>
  <c r="G256"/>
  <c r="G254"/>
  <c r="F248"/>
  <c r="F251" s="1"/>
  <c r="G251" s="1"/>
  <c r="G245"/>
  <c r="G243"/>
  <c r="F238"/>
  <c r="F240" s="1"/>
  <c r="G240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G104"/>
  <c r="G102"/>
  <c r="G100"/>
  <c r="G98"/>
  <c r="G95"/>
  <c r="G91"/>
  <c r="F89"/>
  <c r="H74"/>
  <c r="F72"/>
  <c r="E72"/>
  <c r="H71"/>
  <c r="F71"/>
  <c r="F70"/>
  <c r="F69"/>
  <c r="F68"/>
  <c r="F67"/>
  <c r="F66"/>
  <c r="F64"/>
  <c r="F63"/>
  <c r="F62"/>
  <c r="F61"/>
  <c r="E60"/>
  <c r="F60" s="1"/>
  <c r="F59"/>
  <c r="F58"/>
  <c r="F57"/>
  <c r="H57" s="1"/>
  <c r="F56"/>
  <c r="H56" s="1"/>
  <c r="F55"/>
  <c r="H55" s="1"/>
  <c r="F54"/>
  <c r="H54" s="1"/>
  <c r="F53"/>
  <c r="H53" s="1"/>
  <c r="F52"/>
  <c r="H52" s="1"/>
  <c r="F51"/>
  <c r="H51" s="1"/>
  <c r="F50"/>
  <c r="F49"/>
  <c r="H49" s="1"/>
  <c r="F48"/>
  <c r="H48" s="1"/>
  <c r="F47"/>
  <c r="H47" s="1"/>
  <c r="F46"/>
  <c r="H46" s="1"/>
  <c r="F44"/>
  <c r="H44" s="1"/>
  <c r="F71" i="14"/>
  <c r="F70"/>
  <c r="F59"/>
  <c r="E60"/>
  <c r="E45" s="1"/>
  <c r="F181"/>
  <c r="F345"/>
  <c r="F334"/>
  <c r="F296"/>
  <c r="F298" s="1"/>
  <c r="G298" s="1"/>
  <c r="G294"/>
  <c r="G292"/>
  <c r="F278"/>
  <c r="F280" s="1"/>
  <c r="G280" s="1"/>
  <c r="G276"/>
  <c r="G274"/>
  <c r="F269"/>
  <c r="G269" s="1"/>
  <c r="G267"/>
  <c r="G265"/>
  <c r="F260"/>
  <c r="F262" s="1"/>
  <c r="G262" s="1"/>
  <c r="G258"/>
  <c r="G256"/>
  <c r="F251"/>
  <c r="F253" s="1"/>
  <c r="G253" s="1"/>
  <c r="G249"/>
  <c r="G247"/>
  <c r="F224"/>
  <c r="F226" s="1"/>
  <c r="G226" s="1"/>
  <c r="G222"/>
  <c r="G220"/>
  <c r="F215"/>
  <c r="F217" s="1"/>
  <c r="G217" s="1"/>
  <c r="G213"/>
  <c r="G211"/>
  <c r="F206"/>
  <c r="F208" s="1"/>
  <c r="G208" s="1"/>
  <c r="G204"/>
  <c r="G202"/>
  <c r="F197"/>
  <c r="F199" s="1"/>
  <c r="G199" s="1"/>
  <c r="G195"/>
  <c r="G193"/>
  <c r="F411"/>
  <c r="G411" s="1"/>
  <c r="G409"/>
  <c r="G407"/>
  <c r="F402"/>
  <c r="G402" s="1"/>
  <c r="G400"/>
  <c r="G398"/>
  <c r="F371"/>
  <c r="G363"/>
  <c r="F360"/>
  <c r="G365"/>
  <c r="G362"/>
  <c r="G360"/>
  <c r="F63"/>
  <c r="F64"/>
  <c r="F66"/>
  <c r="F299" i="17" l="1"/>
  <c r="G299" s="1"/>
  <c r="F292"/>
  <c r="E65" s="1"/>
  <c r="F65" s="1"/>
  <c r="F357" i="14"/>
  <c r="G105" i="17"/>
  <c r="E73" i="18"/>
  <c r="F93" i="17"/>
  <c r="G93" s="1"/>
  <c r="F86"/>
  <c r="G112"/>
  <c r="G121"/>
  <c r="G130"/>
  <c r="G139"/>
  <c r="G148"/>
  <c r="G157"/>
  <c r="G166"/>
  <c r="G175"/>
  <c r="G184"/>
  <c r="G193"/>
  <c r="G202"/>
  <c r="G211"/>
  <c r="G220"/>
  <c r="G229"/>
  <c r="G238"/>
  <c r="G248"/>
  <c r="G258"/>
  <c r="H45"/>
  <c r="H65"/>
  <c r="G89"/>
  <c r="G295"/>
  <c r="G292" s="1"/>
  <c r="F366" i="14"/>
  <c r="G366" s="1"/>
  <c r="G296"/>
  <c r="G278"/>
  <c r="F271"/>
  <c r="G271" s="1"/>
  <c r="G260"/>
  <c r="G251"/>
  <c r="G224"/>
  <c r="G215"/>
  <c r="G206"/>
  <c r="G197"/>
  <c r="E43" i="17" l="1"/>
  <c r="G86"/>
  <c r="E73"/>
  <c r="F43" l="1"/>
  <c r="F73" s="1"/>
  <c r="H73" s="1"/>
  <c r="E43" i="14"/>
  <c r="H43" i="17" l="1"/>
  <c r="F377" i="16"/>
  <c r="F351"/>
  <c r="F313"/>
  <c r="F295"/>
  <c r="F286" l="1"/>
  <c r="F483"/>
  <c r="G483" s="1"/>
  <c r="G481"/>
  <c r="G479"/>
  <c r="F83" s="1"/>
  <c r="F474"/>
  <c r="G474" s="1"/>
  <c r="G472"/>
  <c r="G470"/>
  <c r="F82" s="1"/>
  <c r="F465"/>
  <c r="G465" s="1"/>
  <c r="G463"/>
  <c r="G461"/>
  <c r="F81" s="1"/>
  <c r="F456"/>
  <c r="G456" s="1"/>
  <c r="G454"/>
  <c r="G452"/>
  <c r="F449"/>
  <c r="F446"/>
  <c r="F448" s="1"/>
  <c r="G448" s="1"/>
  <c r="G444"/>
  <c r="G442"/>
  <c r="G430"/>
  <c r="F428"/>
  <c r="G428" s="1"/>
  <c r="G426"/>
  <c r="G424"/>
  <c r="G399"/>
  <c r="G397"/>
  <c r="G395"/>
  <c r="G393"/>
  <c r="G390"/>
  <c r="F388"/>
  <c r="G388" s="1"/>
  <c r="G387"/>
  <c r="G385"/>
  <c r="G384"/>
  <c r="G382"/>
  <c r="G379"/>
  <c r="G377"/>
  <c r="G375"/>
  <c r="G373"/>
  <c r="F370"/>
  <c r="G370" s="1"/>
  <c r="G367"/>
  <c r="G365"/>
  <c r="G364"/>
  <c r="G362"/>
  <c r="G359"/>
  <c r="G356"/>
  <c r="G354"/>
  <c r="G353"/>
  <c r="F357"/>
  <c r="F345"/>
  <c r="G345" s="1"/>
  <c r="G342"/>
  <c r="G340"/>
  <c r="G333"/>
  <c r="F331"/>
  <c r="E67" s="1"/>
  <c r="F67" s="1"/>
  <c r="F326"/>
  <c r="F328" s="1"/>
  <c r="G328" s="1"/>
  <c r="G324"/>
  <c r="G322"/>
  <c r="F317"/>
  <c r="G317" s="1"/>
  <c r="G315"/>
  <c r="G313"/>
  <c r="F308"/>
  <c r="F310" s="1"/>
  <c r="G310" s="1"/>
  <c r="G306"/>
  <c r="G304"/>
  <c r="F299"/>
  <c r="F301" s="1"/>
  <c r="G301" s="1"/>
  <c r="G297"/>
  <c r="G295"/>
  <c r="G288"/>
  <c r="G282"/>
  <c r="F280"/>
  <c r="G280" s="1"/>
  <c r="G278"/>
  <c r="G276"/>
  <c r="G273"/>
  <c r="G269"/>
  <c r="G267"/>
  <c r="G264"/>
  <c r="G262"/>
  <c r="G260"/>
  <c r="G258"/>
  <c r="G255"/>
  <c r="G253"/>
  <c r="G251"/>
  <c r="G249"/>
  <c r="G246"/>
  <c r="G244"/>
  <c r="G242"/>
  <c r="G240"/>
  <c r="G237"/>
  <c r="G235"/>
  <c r="G233"/>
  <c r="G231"/>
  <c r="G228"/>
  <c r="G226"/>
  <c r="G224"/>
  <c r="G222"/>
  <c r="G219"/>
  <c r="F217"/>
  <c r="G217" s="1"/>
  <c r="G215"/>
  <c r="G213"/>
  <c r="G210"/>
  <c r="F208"/>
  <c r="G208" s="1"/>
  <c r="G206"/>
  <c r="G204"/>
  <c r="F201"/>
  <c r="G201" s="1"/>
  <c r="G200"/>
  <c r="G198"/>
  <c r="G196"/>
  <c r="G194"/>
  <c r="G191"/>
  <c r="G189"/>
  <c r="G187"/>
  <c r="G185"/>
  <c r="G182"/>
  <c r="G180"/>
  <c r="G178"/>
  <c r="G176"/>
  <c r="G173"/>
  <c r="G171"/>
  <c r="G169"/>
  <c r="G167"/>
  <c r="G164"/>
  <c r="G162"/>
  <c r="G160"/>
  <c r="G158"/>
  <c r="G155"/>
  <c r="G153"/>
  <c r="G152"/>
  <c r="G150"/>
  <c r="G149"/>
  <c r="G147"/>
  <c r="G144"/>
  <c r="G142"/>
  <c r="G140"/>
  <c r="G138"/>
  <c r="G135"/>
  <c r="G133"/>
  <c r="G131"/>
  <c r="G129"/>
  <c r="G126"/>
  <c r="G124"/>
  <c r="G123"/>
  <c r="G121"/>
  <c r="G120"/>
  <c r="G118"/>
  <c r="G115"/>
  <c r="G111"/>
  <c r="F109"/>
  <c r="F113" s="1"/>
  <c r="G113" s="1"/>
  <c r="G106"/>
  <c r="G104"/>
  <c r="G102"/>
  <c r="F100"/>
  <c r="G100" s="1"/>
  <c r="H85"/>
  <c r="E83"/>
  <c r="E82"/>
  <c r="E81"/>
  <c r="F80"/>
  <c r="F78"/>
  <c r="E78"/>
  <c r="E77"/>
  <c r="F77" s="1"/>
  <c r="E76"/>
  <c r="F76" s="1"/>
  <c r="F75"/>
  <c r="E75"/>
  <c r="E74"/>
  <c r="F74" s="1"/>
  <c r="F73"/>
  <c r="E72"/>
  <c r="F72" s="1"/>
  <c r="E71"/>
  <c r="F71" s="1"/>
  <c r="E70"/>
  <c r="F70" s="1"/>
  <c r="E69"/>
  <c r="F69" s="1"/>
  <c r="E68"/>
  <c r="F68" s="1"/>
  <c r="E66"/>
  <c r="F66" s="1"/>
  <c r="E65"/>
  <c r="F65" s="1"/>
  <c r="F64"/>
  <c r="E64"/>
  <c r="E63"/>
  <c r="F63" s="1"/>
  <c r="E60"/>
  <c r="F60" s="1"/>
  <c r="E59"/>
  <c r="F59" s="1"/>
  <c r="E58"/>
  <c r="E57"/>
  <c r="F57" s="1"/>
  <c r="E55"/>
  <c r="F55" s="1"/>
  <c r="E54"/>
  <c r="F54" s="1"/>
  <c r="E53"/>
  <c r="F53" s="1"/>
  <c r="E52"/>
  <c r="F52" s="1"/>
  <c r="F51"/>
  <c r="F50"/>
  <c r="F49"/>
  <c r="F48"/>
  <c r="F47"/>
  <c r="F46"/>
  <c r="F45"/>
  <c r="E72" i="14"/>
  <c r="E65" s="1"/>
  <c r="F420"/>
  <c r="G420" s="1"/>
  <c r="G418"/>
  <c r="G416"/>
  <c r="F72" s="1"/>
  <c r="H83" i="16" s="1"/>
  <c r="F79" l="1"/>
  <c r="F319"/>
  <c r="G319" s="1"/>
  <c r="G449"/>
  <c r="F290"/>
  <c r="G290" s="1"/>
  <c r="E56"/>
  <c r="F56" s="1"/>
  <c r="F283"/>
  <c r="G109"/>
  <c r="F335"/>
  <c r="G335" s="1"/>
  <c r="F348"/>
  <c r="G348" s="1"/>
  <c r="E79"/>
  <c r="G299"/>
  <c r="E62"/>
  <c r="F62" s="1"/>
  <c r="F61" s="1"/>
  <c r="G286"/>
  <c r="E44"/>
  <c r="F58"/>
  <c r="G308"/>
  <c r="G326"/>
  <c r="G331"/>
  <c r="G446"/>
  <c r="G351"/>
  <c r="G357" s="1"/>
  <c r="F292" l="1"/>
  <c r="G292" s="1"/>
  <c r="F337"/>
  <c r="G337" s="1"/>
  <c r="G283"/>
  <c r="E61"/>
  <c r="E84" s="1"/>
  <c r="F44"/>
  <c r="F50" i="14"/>
  <c r="H66" i="16" s="1"/>
  <c r="F305" i="14"/>
  <c r="G305" s="1"/>
  <c r="G303"/>
  <c r="G301"/>
  <c r="F84" i="16" l="1"/>
  <c r="F307" i="14"/>
  <c r="G307" s="1"/>
  <c r="F393" l="1"/>
  <c r="G393" s="1"/>
  <c r="G391"/>
  <c r="G389"/>
  <c r="F384"/>
  <c r="G384" s="1"/>
  <c r="G382"/>
  <c r="G380"/>
  <c r="F68" s="1"/>
  <c r="H81" i="16" s="1"/>
  <c r="G373" i="14"/>
  <c r="H75" i="16"/>
  <c r="G356" i="14"/>
  <c r="G354"/>
  <c r="G352"/>
  <c r="G350"/>
  <c r="F347"/>
  <c r="G347" s="1"/>
  <c r="G344"/>
  <c r="G342"/>
  <c r="G341"/>
  <c r="G339"/>
  <c r="G336"/>
  <c r="G332"/>
  <c r="G330"/>
  <c r="F324"/>
  <c r="F327" s="1"/>
  <c r="G327" s="1"/>
  <c r="G321"/>
  <c r="G319"/>
  <c r="F314"/>
  <c r="F316" s="1"/>
  <c r="G316" s="1"/>
  <c r="G312"/>
  <c r="G310"/>
  <c r="F287"/>
  <c r="F289" s="1"/>
  <c r="G289" s="1"/>
  <c r="G285"/>
  <c r="G283"/>
  <c r="F242"/>
  <c r="F244" s="1"/>
  <c r="G244" s="1"/>
  <c r="G240"/>
  <c r="G238"/>
  <c r="F233"/>
  <c r="F235" s="1"/>
  <c r="G235" s="1"/>
  <c r="G231"/>
  <c r="G229"/>
  <c r="F188"/>
  <c r="F190" s="1"/>
  <c r="G190" s="1"/>
  <c r="G186"/>
  <c r="G184"/>
  <c r="G180"/>
  <c r="G178"/>
  <c r="G176"/>
  <c r="G174"/>
  <c r="G171"/>
  <c r="G169"/>
  <c r="G167"/>
  <c r="G165"/>
  <c r="G162"/>
  <c r="G160"/>
  <c r="G158"/>
  <c r="G156"/>
  <c r="G153"/>
  <c r="G151"/>
  <c r="G149"/>
  <c r="G147"/>
  <c r="G144"/>
  <c r="G142"/>
  <c r="G140"/>
  <c r="G138"/>
  <c r="G135"/>
  <c r="G133"/>
  <c r="G132"/>
  <c r="G130"/>
  <c r="G129"/>
  <c r="G127"/>
  <c r="G124"/>
  <c r="G122"/>
  <c r="G120"/>
  <c r="G118"/>
  <c r="G115"/>
  <c r="G113"/>
  <c r="G111"/>
  <c r="G109"/>
  <c r="G106"/>
  <c r="G104"/>
  <c r="G103"/>
  <c r="G101"/>
  <c r="G100"/>
  <c r="G98"/>
  <c r="G95"/>
  <c r="G91"/>
  <c r="F89"/>
  <c r="F86" s="1"/>
  <c r="H74"/>
  <c r="F69"/>
  <c r="H82" i="16" s="1"/>
  <c r="F67" i="14"/>
  <c r="F65" s="1"/>
  <c r="F62"/>
  <c r="H78" i="16" s="1"/>
  <c r="F61" i="14"/>
  <c r="H77" i="16" s="1"/>
  <c r="F60" i="14"/>
  <c r="H76" i="16" s="1"/>
  <c r="F58" i="14"/>
  <c r="H74" i="16" s="1"/>
  <c r="F57" i="14"/>
  <c r="H73" i="16" s="1"/>
  <c r="F56" i="14"/>
  <c r="H72" i="16" s="1"/>
  <c r="F55" i="14"/>
  <c r="H71" i="16" s="1"/>
  <c r="F54" i="14"/>
  <c r="H70" i="16" s="1"/>
  <c r="F53" i="14"/>
  <c r="H69" i="16" s="1"/>
  <c r="F52" i="14"/>
  <c r="H68" i="16" s="1"/>
  <c r="F51" i="14"/>
  <c r="H67" i="16" s="1"/>
  <c r="F49" i="14"/>
  <c r="H65" i="16" s="1"/>
  <c r="F48" i="14"/>
  <c r="H64" i="16" s="1"/>
  <c r="F47" i="14"/>
  <c r="H63" i="16" s="1"/>
  <c r="H60"/>
  <c r="H59"/>
  <c r="H58"/>
  <c r="H57"/>
  <c r="H55"/>
  <c r="H54"/>
  <c r="H53"/>
  <c r="H52"/>
  <c r="H51"/>
  <c r="H50"/>
  <c r="H49"/>
  <c r="H48"/>
  <c r="H47"/>
  <c r="H46"/>
  <c r="F44" i="14"/>
  <c r="H45" i="16" s="1"/>
  <c r="G181" i="14" l="1"/>
  <c r="E73"/>
  <c r="F46"/>
  <c r="H46" s="1"/>
  <c r="H80" i="16"/>
  <c r="H65" i="14"/>
  <c r="G89"/>
  <c r="G86" s="1"/>
  <c r="F93"/>
  <c r="G93" s="1"/>
  <c r="H49"/>
  <c r="H54"/>
  <c r="H51"/>
  <c r="H55"/>
  <c r="H44"/>
  <c r="H47"/>
  <c r="H52"/>
  <c r="H56"/>
  <c r="H48"/>
  <c r="H53"/>
  <c r="H57"/>
  <c r="H56" i="16"/>
  <c r="H71" i="14"/>
  <c r="F375"/>
  <c r="G375" s="1"/>
  <c r="G334"/>
  <c r="G188"/>
  <c r="G233"/>
  <c r="G242"/>
  <c r="G287"/>
  <c r="G314"/>
  <c r="G324"/>
  <c r="G371"/>
  <c r="G357" s="1"/>
  <c r="H79" i="16" l="1"/>
  <c r="H62"/>
  <c r="F45" i="14"/>
  <c r="H61" i="16" s="1"/>
  <c r="F43" i="14"/>
  <c r="H45" l="1"/>
  <c r="H44" i="16"/>
  <c r="F73" i="14"/>
  <c r="H43"/>
  <c r="H73" l="1"/>
  <c r="H84" i="16"/>
  <c r="F193" i="4"/>
  <c r="F197"/>
  <c r="F46" l="1"/>
  <c r="E72" l="1"/>
  <c r="F72" s="1"/>
  <c r="G344"/>
  <c r="F342"/>
  <c r="G342" s="1"/>
  <c r="G340"/>
  <c r="G338"/>
  <c r="F319"/>
  <c r="E69" s="1"/>
  <c r="G316"/>
  <c r="G312"/>
  <c r="G314"/>
  <c r="F274"/>
  <c r="E68" l="1"/>
  <c r="F68" s="1"/>
  <c r="G310"/>
  <c r="E64"/>
  <c r="F64" s="1"/>
  <c r="E62"/>
  <c r="E57"/>
  <c r="F57" s="1"/>
  <c r="F329"/>
  <c r="G335"/>
  <c r="G331"/>
  <c r="F333" l="1"/>
  <c r="E71"/>
  <c r="E70" s="1"/>
  <c r="F62"/>
  <c r="G329"/>
  <c r="G333" l="1"/>
  <c r="G326" s="1"/>
  <c r="F326"/>
  <c r="F70"/>
  <c r="F71"/>
  <c r="G325"/>
  <c r="G321"/>
  <c r="E67"/>
  <c r="F67" s="1"/>
  <c r="E66"/>
  <c r="F66" s="1"/>
  <c r="G307"/>
  <c r="G303"/>
  <c r="G305"/>
  <c r="G298"/>
  <c r="G294"/>
  <c r="G296"/>
  <c r="F283"/>
  <c r="E65" s="1"/>
  <c r="F65" s="1"/>
  <c r="G289"/>
  <c r="G285"/>
  <c r="F278"/>
  <c r="G278" s="1"/>
  <c r="E63"/>
  <c r="F63" s="1"/>
  <c r="G280"/>
  <c r="G276"/>
  <c r="G274"/>
  <c r="G271"/>
  <c r="G267"/>
  <c r="G265"/>
  <c r="G262"/>
  <c r="G258"/>
  <c r="G256"/>
  <c r="G260"/>
  <c r="G253"/>
  <c r="G249"/>
  <c r="F238"/>
  <c r="E60" s="1"/>
  <c r="F60" s="1"/>
  <c r="G244"/>
  <c r="G240"/>
  <c r="E59"/>
  <c r="F59" s="1"/>
  <c r="G235"/>
  <c r="G231"/>
  <c r="F202"/>
  <c r="E56" l="1"/>
  <c r="F56" s="1"/>
  <c r="F190"/>
  <c r="F242"/>
  <c r="G242" s="1"/>
  <c r="F287"/>
  <c r="G287" s="1"/>
  <c r="E55"/>
  <c r="G233"/>
  <c r="G251"/>
  <c r="E61"/>
  <c r="F61" s="1"/>
  <c r="F323"/>
  <c r="G323" s="1"/>
  <c r="F69"/>
  <c r="G269"/>
  <c r="G283"/>
  <c r="G319"/>
  <c r="G301"/>
  <c r="G292"/>
  <c r="G247"/>
  <c r="G238"/>
  <c r="G229"/>
  <c r="G208"/>
  <c r="F206"/>
  <c r="G206" s="1"/>
  <c r="G204"/>
  <c r="G202"/>
  <c r="G199"/>
  <c r="G197"/>
  <c r="G195"/>
  <c r="G193"/>
  <c r="G226"/>
  <c r="G222"/>
  <c r="G217"/>
  <c r="G215"/>
  <c r="G213"/>
  <c r="G211"/>
  <c r="G189"/>
  <c r="G187"/>
  <c r="G180"/>
  <c r="G176"/>
  <c r="G171"/>
  <c r="G167"/>
  <c r="G162"/>
  <c r="G158"/>
  <c r="F55" l="1"/>
  <c r="G160"/>
  <c r="E50"/>
  <c r="G178"/>
  <c r="E52"/>
  <c r="F52" s="1"/>
  <c r="G224"/>
  <c r="E58"/>
  <c r="E54" s="1"/>
  <c r="G169"/>
  <c r="E51"/>
  <c r="F51" s="1"/>
  <c r="G185"/>
  <c r="E53"/>
  <c r="F53" s="1"/>
  <c r="G190"/>
  <c r="G220"/>
  <c r="G165"/>
  <c r="G183"/>
  <c r="G174"/>
  <c r="G156"/>
  <c r="E73" l="1"/>
  <c r="F58"/>
  <c r="F54"/>
  <c r="E42"/>
  <c r="F42" s="1"/>
  <c r="F50"/>
  <c r="G153"/>
  <c r="G151"/>
  <c r="G149"/>
  <c r="G141"/>
  <c r="G138"/>
  <c r="G112"/>
  <c r="G109"/>
  <c r="G113"/>
  <c r="G115"/>
  <c r="G110"/>
  <c r="F98"/>
  <c r="F100" s="1"/>
  <c r="F89"/>
  <c r="F93" s="1"/>
  <c r="G104"/>
  <c r="G102"/>
  <c r="F44"/>
  <c r="G118" l="1"/>
  <c r="G107"/>
  <c r="G100"/>
  <c r="G98"/>
  <c r="F45" l="1"/>
  <c r="F49"/>
  <c r="F48"/>
  <c r="F47"/>
  <c r="G147"/>
  <c r="G144"/>
  <c r="G142"/>
  <c r="G139"/>
  <c r="G136"/>
  <c r="G133"/>
  <c r="G131"/>
  <c r="G129"/>
  <c r="G127"/>
  <c r="G124"/>
  <c r="G122"/>
  <c r="G120"/>
  <c r="G93" l="1"/>
  <c r="G95"/>
  <c r="G91"/>
  <c r="F43" l="1"/>
  <c r="F73" l="1"/>
  <c r="G89"/>
</calcChain>
</file>

<file path=xl/sharedStrings.xml><?xml version="1.0" encoding="utf-8"?>
<sst xmlns="http://schemas.openxmlformats.org/spreadsheetml/2006/main" count="5612" uniqueCount="836">
  <si>
    <t>ЗАТВЕРДЖЕНО</t>
  </si>
  <si>
    <t>(найменування головного розпорядника коштів місцевого бюджету)</t>
  </si>
  <si>
    <t>Паспорт</t>
  </si>
  <si>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</si>
  <si>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</si>
  <si>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</si>
  <si>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</si>
  <si>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</si>
  <si>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</si>
  <si>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</si>
  <si>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</si>
  <si>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</si>
  <si>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</si>
  <si>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</si>
  <si>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</si>
  <si>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</si>
  <si>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</si>
  <si>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</si>
  <si>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</si>
  <si>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</si>
  <si>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</si>
  <si>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</si>
  <si>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</si>
  <si>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</si>
  <si>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</si>
  <si>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</si>
  <si>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</si>
  <si>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</si>
  <si>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</si>
  <si>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</si>
  <si>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</si>
  <si>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</si>
  <si>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</si>
  <si>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</si>
  <si>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</si>
  <si>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</si>
  <si>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</si>
  <si>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</si>
  <si>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</si>
  <si>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</si>
  <si>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</si>
  <si>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</si>
  <si>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</si>
  <si>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</si>
  <si>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</si>
  <si>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</si>
  <si>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</si>
  <si>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</si>
  <si>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</si>
  <si>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</si>
  <si>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</si>
  <si>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</si>
  <si>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</si>
  <si>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</si>
  <si>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</si>
  <si>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</si>
  <si>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</si>
  <si>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</si>
  <si>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</si>
  <si>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</si>
  <si>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</si>
  <si>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</si>
  <si>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</si>
  <si>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</si>
  <si>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</si>
  <si>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</si>
  <si>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</si>
  <si>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</si>
  <si>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</si>
  <si>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</si>
  <si>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</si>
  <si>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</si>
  <si>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</si>
  <si>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</si>
  <si>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</si>
  <si>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</si>
  <si>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</si>
  <si>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</si>
  <si>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</si>
  <si>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</si>
  <si>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</si>
  <si>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</si>
  <si>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</si>
  <si>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 xml:space="preserve"> </t>
  </si>
  <si>
    <t xml:space="preserve"> Управління комунального господарства Коломийської міської ради</t>
  </si>
  <si>
    <t>Управління комунального господарства Коломийської міської ради</t>
  </si>
  <si>
    <t>Мета бюджетної програми :</t>
  </si>
  <si>
    <t>Розрахунок</t>
  </si>
  <si>
    <t>%</t>
  </si>
  <si>
    <t>грн</t>
  </si>
  <si>
    <t>0490</t>
  </si>
  <si>
    <t>Реалізація інших заходів щодо соціально-економічного розвитку територій</t>
  </si>
  <si>
    <t xml:space="preserve"> Забезпечення розвитку інфраструктури території</t>
  </si>
  <si>
    <t>– здійснення заходів, які сприяють соціально-економічному розвитку адміністративно-територіальної одиниці</t>
  </si>
  <si>
    <t xml:space="preserve">–  забезпечення розвитку інфраструктури території </t>
  </si>
  <si>
    <t xml:space="preserve">1. Забезпечення розвитку інфраструктури території </t>
  </si>
  <si>
    <t>грн.</t>
  </si>
  <si>
    <t>од.</t>
  </si>
  <si>
    <t>кошторис проекту</t>
  </si>
  <si>
    <t>0953000000</t>
  </si>
  <si>
    <t>Наказ</t>
  </si>
  <si>
    <r>
      <t>___</t>
    </r>
    <r>
      <rPr>
        <u/>
        <sz val="12"/>
        <color rgb="FF000000"/>
        <rFont val="Times New Roman"/>
        <family val="1"/>
        <charset val="204"/>
      </rPr>
      <t>від ______________________</t>
    </r>
    <r>
      <rPr>
        <sz val="12"/>
        <color indexed="8"/>
        <rFont val="Times New Roman"/>
        <family val="1"/>
        <charset val="204"/>
      </rPr>
      <t>_ N ________</t>
    </r>
  </si>
  <si>
    <t>1.1.</t>
  </si>
  <si>
    <t>1.2.</t>
  </si>
  <si>
    <t>1.3.</t>
  </si>
  <si>
    <t>план робіт</t>
  </si>
  <si>
    <t>1.4.</t>
  </si>
  <si>
    <t>1.5.</t>
  </si>
  <si>
    <t>1.6.</t>
  </si>
  <si>
    <t>1.7.</t>
  </si>
  <si>
    <t>Провести нове будівництво водопроводу від вул.Гордієнка до вул.Косачівської в м.Коломиї</t>
  </si>
  <si>
    <t>Обсяг видатків на нове будівництво водопроводу від вул.Гордієнка до вул.Косачівської</t>
  </si>
  <si>
    <t>відсоток виконання завдання по новому будівництву водопроводу від вул.Гордієнка до вул.Косачівської</t>
  </si>
  <si>
    <t>м</t>
  </si>
  <si>
    <t>Провести нове будівництво майданчика  для системи підземного збору і зберігання сміття  в м.Коломиї</t>
  </si>
  <si>
    <t>Обсяг видатків на нове будівництво майданчика  для системи підземного збору і зберігання сміття</t>
  </si>
  <si>
    <t>кількість майданчиків для системи підземного збору і зберігання сміття , які планується побудувати</t>
  </si>
  <si>
    <t xml:space="preserve">середня вартість будівництва 1 майданчика для системи підземного збору і зберігання сміття </t>
  </si>
  <si>
    <t>відсоток виконання завдання по бу-дівництві майданчика для системи підземного збору і зберігання сміття  в м.Коломиї</t>
  </si>
  <si>
    <t>протяжність водопроводу від вул.Гордієнка до вул.Косачівської, який планується побудувати</t>
  </si>
  <si>
    <t>середня вартість будівництва 1 м водопроводу від вул.Гордієнка до вул.Косачівської</t>
  </si>
  <si>
    <t>Провести нове будівництво каналізаційної мережі по вул.Білейчука в с.Воскресинці Коломийської територіальної громади</t>
  </si>
  <si>
    <t>Обсяг видатків на нове будівництво каналізаційної мережі по вул.Білейчука в с.Воскресинці Коломийської територіальної громади</t>
  </si>
  <si>
    <t>кількість робочих проектів, необхідних для нового будівництва каналізаційної мережі по вул.Білейчука в с.Воскресинці Коломийської територіальної громади</t>
  </si>
  <si>
    <t>середня вартість виготовлення 1 проекту на нове будівництво каналізаційної мережі по вул.Білейчука в с.Воскресинці Коломийської територіальної громади</t>
  </si>
  <si>
    <t>відсоток виконання завдання по новому будівництву каналізаційної мережі по вул.Білейчука в с.Воскресинці Коломийської територіальної громади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</si>
  <si>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2022</t>
    </r>
    <r>
      <rPr>
        <b/>
        <sz val="12"/>
        <color indexed="8"/>
        <rFont val="Times New Roman"/>
        <family val="1"/>
        <charset val="204"/>
      </rPr>
      <t>___ рік</t>
    </r>
  </si>
  <si>
    <t>Провести нове будівництво каналізаційних мереж по вул.Франка в м.Коломия</t>
  </si>
  <si>
    <t>Провести нове будівництво каналізаційної мережі по вул.Станіславського, вул.Паторжинського вул.Григоренка в м.Коломиї</t>
  </si>
  <si>
    <t>Нове будівництво каналізаційної мережі по вул. Довбуша від будинку №84 до вул.Майданського в м. Коломиї</t>
  </si>
  <si>
    <t>1.1.Провести нове будівництво майданчика  для системи підземного збору і зберігання сміття  в м.Коломиї</t>
  </si>
  <si>
    <t>1.2.Провести нове будівництво водопроводу від вул.Гордієнка до вул.Косачівської в м.Коломиї</t>
  </si>
  <si>
    <t>1.3.Провести нове будівництво каналізаційної мережі по вул.Білейчука в с.Воскресинці Коломийської територіальної громади</t>
  </si>
  <si>
    <t xml:space="preserve">Протяжність каналізації, яку планується побудувати по вул.Білейчука в с.Воскресинці </t>
  </si>
  <si>
    <t xml:space="preserve">середня вартість будівництва 1 м.п. каналізаційної мережі  по вул.Білейчука в с.Воскресинці </t>
  </si>
  <si>
    <t>Провести нове будівництво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</t>
  </si>
  <si>
    <t>Кількість проектно-кошторисної документації, яку планується виготовити для проведення будівництва каналізаційної мережі по вул. Спортивній та вул. Молодіжній у с. Королівка Коломийської територіальної громади</t>
  </si>
  <si>
    <t xml:space="preserve">Обсяг видатків  на проведення нового будівництва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 </t>
  </si>
  <si>
    <t>середня вартість виготовлення 1 проектно-кошторисної документації для будівництва каналізаційної мережі по вул. Спортивній та вул. Молодіжній у с. Королівка</t>
  </si>
  <si>
    <t>відсоток  виконання завдання по новому будівництві каналізаційної мережі по вул. Спортивній та вул. Молодіжній у с. Королівка</t>
  </si>
  <si>
    <t>Обсяг видатків  на проведення нового будівництва каналізаційної мережі по вул. Франка</t>
  </si>
  <si>
    <t>середня вартість будівництва 1 м каналізаційної мережі по вул.Франка</t>
  </si>
  <si>
    <t>відсоток  виконання завдання по новому будівництві каналізаційної мережі по вул.Франка</t>
  </si>
  <si>
    <t>1.6. Провести нове будівництво каналізаційної мережі по вул.Станіславського, вул.Паторжинського вул.Григоренка в м.Коломиї</t>
  </si>
  <si>
    <t>Обсяг видатків  на проведення нового будівництва каналізаційної мережі по вул.Станіславського, вул.Паторжинського вул.Григоренка в м.Коломиї</t>
  </si>
  <si>
    <t>Кількість проектно-кошторисної документації, яку планується виготовити для проведення будівництва каналізаційної мережі по вул.Станіславського, вул.Паторжинського вул.Григоренка в м.Коломиї</t>
  </si>
  <si>
    <t>середня вартість будівництва 1 м каналізаційної мережі по вул.Станіславського, вул.Паторжинського вул.Григоренка в м.Коломиї</t>
  </si>
  <si>
    <t>середня вартість виготовлення 1 проектно-кошторисної документації для будівництва каналізаційної мережі по вул.Станіславського, вул.Паторжинського вул.Григоренка в м.Коломиї</t>
  </si>
  <si>
    <t>розрахунок</t>
  </si>
  <si>
    <t>відсоток  виконання завдання по новому будівництві каналізаційної мережі по вул.Станіславського, вул.Паторжинського вул.Григоренка в м.Коломиї</t>
  </si>
  <si>
    <t>протяжність каналізаційної мережі по вул.Станіславського, вул.Паторжинського вул.Григоренка в м.Коломиї, яку планується побудувати</t>
  </si>
  <si>
    <t>1.7.Нове будівництво каналізаційної мережі по вул. Довбуша від будинку №84 до вул.Майданського в м. Коломиї</t>
  </si>
  <si>
    <t>Обсяг видатків  на проведення нового будівництва каналізаційної мережі по вул. Довбуша від будинку №84 до вул.Майданського в м. Коломиї</t>
  </si>
  <si>
    <t>відсоток  виконання завдання по новому будівництві каналізаційної мережі по вул. Довбуша від будинку №84 до вул.Майданського в м. Коломиї</t>
  </si>
  <si>
    <t>рішення міської ради від 21.12.2022 р.№1659-25/2021</t>
  </si>
  <si>
    <t>1.4. Провести нове будівництво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</t>
  </si>
  <si>
    <t>Провести нове будівництво водопроводу від буд.№21а до буд.№55 по вул.Шарлая в м.Коломиї</t>
  </si>
  <si>
    <t>1.8.</t>
  </si>
  <si>
    <t>Обсяг видатків на нове будівництво водопроводу від буд.№21а до буд.№55 по вул.Шарлая</t>
  </si>
  <si>
    <t>Кошторис видатків</t>
  </si>
  <si>
    <t>відсоток виконання завдання по новому будівництву водопроводу від буд.№21а до буд.№55 по вул.Шарлая</t>
  </si>
  <si>
    <t>кількість робочих проектів, необхідних для нового будівництва водопроводу від буд.№21а до буд.№55 по вул.Шарлая,які підлягають експертизі</t>
  </si>
  <si>
    <t>середня вартість виготовлення 1 експертизи по проекту на нове будівництво водопроводу від буд.№21а до буд.№55 по вул.Шарлая</t>
  </si>
  <si>
    <t>Обсяг видатків на нове будівництво водопроводу по вул.Топоровського</t>
  </si>
  <si>
    <t>відсоток виконання завдання по новому будівництву водопроводу по вул.Топоровського</t>
  </si>
  <si>
    <t>кількість робочих проектів, необхідних для нового будівництва водопроводу по вул.Топоровського,які підлягають експертизі</t>
  </si>
  <si>
    <t>середня вартість виготовлення 1 експертизи по проекту на нове будівництво водопроводу по вул.Топоровського</t>
  </si>
  <si>
    <t>1.9.</t>
  </si>
  <si>
    <t>Провести нове будівництво водопроводу по вул.Топоровського в м.Коломиї</t>
  </si>
  <si>
    <t>Обсяг видатків на нове будівництво водопроводу по вул.Павлюка, Дорошенка, Граничній</t>
  </si>
  <si>
    <t>відсоток виконання завдання по новому будівництву водопроводу по вул.Павлюка, Дорошенка, Граничній</t>
  </si>
  <si>
    <t>1.10.Провести нове будівництво водопроводу по вул.Павлюка, Дорошенка, Граничній в м.Коломиї</t>
  </si>
  <si>
    <t>середня вартість виготовлення 1 експертизи по проекту на нове будівництво водопроводу по вул.Павлюка, Дорошенка, Граничній</t>
  </si>
  <si>
    <t>середня вартість будівництва 1 м водопроводу в с.Королівка</t>
  </si>
  <si>
    <t>1.11.</t>
  </si>
  <si>
    <t>1.10.</t>
  </si>
  <si>
    <t>Провести нове будівництво водопроводу по вул.Павлюка, Дорошенка, Граничній в м.Коломиї</t>
  </si>
  <si>
    <t>Обсяг видатків на: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</si>
  <si>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Кошторис</t>
  </si>
  <si>
    <t>Кількість об'єктів, на яких планується провести капітальний ремонт:Капітальний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</si>
  <si>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шт</t>
  </si>
  <si>
    <t>План робіт</t>
  </si>
  <si>
    <t>Середня вартість капітального ремонту по об'єкту:Капітальний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</si>
  <si>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Рівень готовності об'єкта:Капітальний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</si>
  <si>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Обсяг видатків на: 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</si>
  <si>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Кількість об'єктів, на яких планується провести капітальний ремонт:Капітальний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</si>
  <si>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Середня вартість капітального ремонту по об'єкту:Капітальний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</si>
  <si>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Рівень готовності об'єкта:Капітальний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</si>
  <si>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2.Капітальний ремонт обєктів</t>
  </si>
  <si>
    <t>Обсяг видатків на: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</si>
  <si>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2.1.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</si>
  <si>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Кількість об'єктів, на яких планується провести капітальний ремонт:Капітальний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</si>
  <si>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Середня вартість капітального ремонту по об'єкту:Капітальний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</si>
  <si>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Рівень готовності об'єкта:Капітальний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</si>
  <si>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2.3.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</si>
  <si>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2.4.Капітальний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</si>
  <si>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2.5.Капітальний ремонт в приміщенні будинку культури на вулиці Перемоги,24 у селі Корнич Коломийського району  Івано-Франківської області</t>
  </si>
  <si>
    <t>Обсяг видатків на: Капітальний ремонт в приміщенні будинку культури на вулиці Перемоги,24 у селі Корнич Коломийського району  Івано-Франківської області</t>
  </si>
  <si>
    <t>Кількість об'єктів, на яких планується провести капітальний ремонт:Капітальний ремонт в приміщенні будинку культури на вулиці Перемоги,24 у селі Корнич Коломийського району  Івано-Франківської області</t>
  </si>
  <si>
    <t>Середня вартість капітального ремонту по об'єкту:Капітальний ремонт в приміщенні будинку культури на вулиці Перемоги,24 у селі Корнич Коломийського району  Івано-Франківської області</t>
  </si>
  <si>
    <t>Рівень готовності об'єкта:Капітальний ремонт в приміщенні будинку культури на вулиці Перемоги,24 у селі Корнич Коломийського району  Івано-Франківської області</t>
  </si>
  <si>
    <t>Обсяг видатків на: Капітальний ремонт нежитлової будівлі на вулиці С.Петлюри,85А  в місті Коломиї Івано-Франківської області</t>
  </si>
  <si>
    <t>Кількість об'єктів, на яких планується провести капітальний ремонт:Капітальний ремонт нежитлової будівлі на вулиці С.Петлюри,85А  в місті Коломиї Івано-Франківської області</t>
  </si>
  <si>
    <t>Середня вартість капітального ремонту по об'єкту:Капітальний ремонт нежитлової будівлі на вулиці С.Петлюри,85А  в місті Коломиї Івано-Франківської області</t>
  </si>
  <si>
    <t>Рівень готовності об'єкта:Капітальний ремонт нежитлової будівлі на вулиці С.Петлюри,85А  в місті Коломиї Івано-Франківської області</t>
  </si>
  <si>
    <t>Обсяг видатків на: 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</si>
  <si>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Кількість об'єктів, на яких планується провести капітальний ремонт:Капітальний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</si>
  <si>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Середня вартість капітального ремонту по об'єкту:Капітальний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</si>
  <si>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Рівень готовності об'єкта:Капітальний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</si>
  <si>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Обсяг видатків на: Капітальний ремонт фасаду будівлі на вулиці Привокзальній,2 у місті Коломиї Івано-Франківської області</t>
  </si>
  <si>
    <t>Кількість об'єктів, на яких планується провести капітальний ремонт:Капітальний ремонт фасаду будівлі на вулиці Привокзальній,2 у місті Коломиї Івано-Франківської області</t>
  </si>
  <si>
    <t>Середня вартість капітального ремонту по об'єкту:Капітальний ремонт фасаду будівлі на вулиці Привокзальній,2 у місті Коломиї Івано-Франківської області</t>
  </si>
  <si>
    <t>Рівень готовності об'єкта:Капітальний ремонт фасаду будівлі на вулиці Привокзальній,2 у місті Коломиї Івано-Франківської області</t>
  </si>
  <si>
    <t>Обсяг видатків на: Капітальний ремонт фасаду будівлі на вулиці Українській, 68Б у селі Саджавка Надвірнянського району Івано-Франківської області</t>
  </si>
  <si>
    <t>Кількість об'єктів, на яких планується провести капітальний ремонт:Капітальний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</si>
  <si>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капітального ремонту по об'єкту:Капітальний ремонт фасаду будівлі на вулиці Українській, 68Б у селі Саджавка Надвірнянського району Івано-Франківської області</t>
  </si>
  <si>
    <t>Рівень готовності об'єкта:Капітальний ремонт фасаду будівлі на вулиці Українській, 68Б у селі Саджавка Надвірнянського району Івано-Франківської області</t>
  </si>
  <si>
    <t>Обсяг видатків на: Капітальний ремонт нежитлового приміщення центру надання адміністративних послуг по площі Привокзальній, 2А/1 в місті Коломиї</t>
  </si>
  <si>
    <t>Кількість об'єктів, на яких планується провести капітальний ремонт:Капітальний ремонт нежитлового приміщення центру надання адміністративних послуг по площі Привокзальній, 2А/1 в місті Коломиї</t>
  </si>
  <si>
    <t>Середня вартість капітального ремонту по об'єкту:Капітальний ремонт нежитлового приміщення центру надання адміністративних послуг по площі Привокзальній, 2А/1 в місті Коломиї</t>
  </si>
  <si>
    <t>Рівень готовності об'єкта:Капітальний ремонт нежитлового приміщення центру надання адміністративних послуг по площі Привокзальній, 2А/1 в місті Коломиї</t>
  </si>
  <si>
    <t>Обсяг видатків на: Капітальний ремонт горища будівлі на проспекті М.Грушевського,1 у місті Коломиї Івано-Франківської області</t>
  </si>
  <si>
    <t>Кількість об'єктів, на яких планується провести капітальний ремонт:Капітальний ремонт горища будівлі на проспекті М.Грушевського,1 у місті Коломиї Івано-Франківської області</t>
  </si>
  <si>
    <t>Середня вартість капітального ремонту по об'єкту:Капітальний ремонт горища будівлі на проспекті М.Грушевського,1 у місті Коломиї Івано-Франківської області</t>
  </si>
  <si>
    <t>Рівень готовності об'єкта:Капітальний ремонт горища будівлі на проспекті М.Грушевського,1 у місті Коломиї Івано-Франківської області</t>
  </si>
  <si>
    <t>2.2.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</si>
  <si>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</si>
  <si>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Кількість об'єктів, на яких планується провести капітальний ремонт:Капітальний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</si>
  <si>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Середня вартість капітального ремонту по об'єкту:Капітальний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</si>
  <si>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Рівень готовності об'єкта:Капітальний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</si>
  <si>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на: Капітальний ремонт нежитлового приміщення  на  вулиці Січових Стрільців, 1 у місті Коломиї  Івано-Франківської області</t>
  </si>
  <si>
    <t>Кількість об'єктів, на яких планується провести капітальний ремонт:Капітальний ремонт нежитлового приміщення  на  вулиці Січових Стрільців, 1 у місті Коломиї  Івано-Франківської області</t>
  </si>
  <si>
    <t>Середня вартість капітального ремонту по об'єкту:Капітальний ремонт нежитлового приміщення  на  вулиці Січових Стрільців, 1 у місті Коломиї  Івано-Франківської області</t>
  </si>
  <si>
    <t>Рівень готовності об'єкта:Капітальний ремонт нежитлового приміщення  на  вулиці Січових Стрільців, 1 у місті Коломиї  Івано-Франківської області</t>
  </si>
  <si>
    <t>Обсяг видатків на: Капітальний ремонт нежитлової будівлі на  вулиці Шевченка, 65 у селі Грушів Коломийського району Івано-Франківської області</t>
  </si>
  <si>
    <t>Кількість об'єктів, на яких планується провести капітальний ремонт:Капітальний ремонт нежитлової будівлі на  вулиці Шевченка, 65 у селі Грушів Коломийського району Івано-Франківської області</t>
  </si>
  <si>
    <t>Середня вартість капітального ремонту по об'єкту:Капітальний ремонт нежитлової будівлі на  вулиці Шевченка, 65 у селі Грушів Коломийського району Івано-Франківської області</t>
  </si>
  <si>
    <t>Рівень готовності об'єкта:Капітальний ремонт нежитлової будівлі на  вулиці Шевченка, 65 у селі Грушів Коломийського району Івано-Франківської області</t>
  </si>
  <si>
    <t>Обсяг видатків на: Капітальний ремонт нежитлового приміщення  на  вулиці Театральній, 21А у місті Коломиї  Івано-Франківської області</t>
  </si>
  <si>
    <t>Кількість об'єктів, на яких планується провести капітальний ремонт:Капітальний ремонт нежитлового приміщення  на  вулиці Театральній, 21А у місті Коломиї  Івано-Франківської області</t>
  </si>
  <si>
    <t>Середня вартість капітального ремонту по об'єкту:Капітальний ремонт нежитлового приміщення  на  вулиці Театральній, 21А у місті Коломиї  Івано-Франківської області</t>
  </si>
  <si>
    <t>Рівень готовності об'єкта:Капітальний ремонт нежитлового приміщення  на  вулиці Театральній, 21А у місті Коломиї  Івано-Франківської області</t>
  </si>
  <si>
    <t>3.Реконструкція обєктів</t>
  </si>
  <si>
    <t>3.1.Реконструкція площі Скорботи по вул. Січових Стрільців,1 в м. Коломия</t>
  </si>
  <si>
    <t>Обсяг видатків на Реконструкція площі Скорботи по вул. Січових Стрільців,1 в м. Коломия</t>
  </si>
  <si>
    <t>Кількість об'єктів, які планується рекоструювати: Реконструкція площі Скорботи по вул. Січових Стрільців,1 в м. Коломия</t>
  </si>
  <si>
    <t>Середня вартість обєкта, який планується реконструювати: Реконструкція площі Скорботи по вул. Січових Стрільців,1 в м. Коломия</t>
  </si>
  <si>
    <t>Рівень готовності  обєкта, який планується реконструювати: Реконструкція площі Скорботи по вул. Січових Стрільців,1 в м. Коломия</t>
  </si>
  <si>
    <t>2.1.</t>
  </si>
  <si>
    <t>2.2.</t>
  </si>
  <si>
    <t>2.3.</t>
  </si>
  <si>
    <t>2.4.</t>
  </si>
  <si>
    <t>2.5.</t>
  </si>
  <si>
    <t>2.6.</t>
  </si>
  <si>
    <t>2.7.</t>
  </si>
  <si>
    <t>2.8.</t>
  </si>
  <si>
    <t>2.13.</t>
  </si>
  <si>
    <t>2.14.</t>
  </si>
  <si>
    <t>3.1.</t>
  </si>
  <si>
    <t>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</si>
  <si>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</si>
  <si>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 xml:space="preserve">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</si>
  <si>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</si>
  <si>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Капітальний ремонт в приміщенні будинку культури на вулиці Перемоги,24 у селі Корнич Коломийського району  Івано-Франківської області</t>
  </si>
  <si>
    <t>Капітальний ремонт нежитлової будівлі на вулиці С.Петлюри,85А  в місті Коломиї Івано-Франківської області</t>
  </si>
  <si>
    <t>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</si>
  <si>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Капітальний ремонт фасаду будівлі на вулиці Привокзальній,2 у місті Коломиї Івано-Франківської області</t>
  </si>
  <si>
    <t>Капітальний ремонт фасаду будівлі на вулиці Українській, 68Б у селі Саджавка Надвірнянського району Івано-Франківської області</t>
  </si>
  <si>
    <t>Капітальний ремонт нежитлового приміщення центру надання адміністративних послуг по площі Привокзальній, 2А/1 в місті Коломиї</t>
  </si>
  <si>
    <t>Капітальний ремонт горища будівлі на проспекті М.Грушевського,1 у місті Коломиї Івано-Франківської області</t>
  </si>
  <si>
    <t>Капітальний ремонт нежитлового приміщення  на  вулиці Січових Стрільців, 1 у місті Коломиї  Івано-Франківської області</t>
  </si>
  <si>
    <t>Капітальний ремонт нежитлової будівлі на  вулиці Шевченка, 65 у селі Грушів Коломийського району Івано-Франківської області</t>
  </si>
  <si>
    <t>Капітальний ремонт нежитлового приміщення  на  вулиці Театральній, 21А у місті Коломиї  Івано-Франківської області</t>
  </si>
  <si>
    <t>Реконструкція площі Скорботи по вул. Січових Стрільців,1 в м. Коломия</t>
  </si>
  <si>
    <t>Провести нове будівництво водопроводу в с.Королівка Коломийської територіальної громади. Коригування</t>
  </si>
  <si>
    <t>1.11.Провести нове будівництво водопроводу в с.Королівка Коломийської територіальної громади. Коригування</t>
  </si>
  <si>
    <t>Обсяг видатків на нове будівництво водопроводу в с.Королівка Коломийської територіальної громади. Коригування</t>
  </si>
  <si>
    <t>протяжність водопроводу в с.Королівка,який планується побудувати (в тому числі коригування ПКД)</t>
  </si>
  <si>
    <t>відсоток виконання завдання по новому будівництву водопроводу в с.Королівка. Коригування</t>
  </si>
  <si>
    <t>кількість робочих проектів, необхідних для нового будівництва водопроводу по вул.Павлюка, Дорошенка, Граничній, які підлягають експертизі</t>
  </si>
  <si>
    <t>Обсяг видатків по об`єкту: Капітальний ремонт площі Відродження у м. Коломиї  Івано-Франківської області</t>
  </si>
  <si>
    <t>Кількість об'єктів, на яких планується провести капітальний ремонт по площі Відродження у м. Коломиї  Івано-Франківської області</t>
  </si>
  <si>
    <t>Середня вартість капітального ремонту об'єкту: Капітальний ремонт площі Відродження у м. Коломиї  Івано-Франківської області</t>
  </si>
  <si>
    <t>Рівень готовності об'єкта: Капітальний ремонт площі Відродження у м. Коломиї  Івано-Франківської області</t>
  </si>
  <si>
    <t>Капітальний ремонт площі Відродження у м. Коломиї  Івано-Франківської області</t>
  </si>
  <si>
    <t>рішення виконавчого комітету міської ради від 30.05.2022 р.№ 160</t>
  </si>
  <si>
    <t>1.5. Провести нове будівництво каналізаційних мереж по вул.Франка в м.Коломия</t>
  </si>
  <si>
    <t>1.9. Провести нове будівництво водопроводу по вул.Топоровського в м.Коломиї</t>
  </si>
  <si>
    <t>1.8. Провести нове будівництво водопроводу від буд.№21а до буд.№55 по вул.Шарлая в м. Коломиї</t>
  </si>
  <si>
    <t>2.7.Капітальний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</si>
  <si>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2.8.Капітальний ремонт фасаду будівлі на вулиці Привокзальній,2 у місті Коломиї Івано-Франківської області</t>
  </si>
  <si>
    <t>2.12.Капітальний ремонт нежитлового приміщення  на  вулиці Січових Стрільців, 1 у місті Коломиї  Івано-Франківської області</t>
  </si>
  <si>
    <t>2.13.Капітальний ремонт нежитлової будівлі на  вулиці Шевченка, 65 у селі Грушів Коломийського району Івано-Франківської області</t>
  </si>
  <si>
    <t>Кількість проектно-кошторисної документації, яку планується виготовити для проведення будівництва каналізаційної мережі по вул. Довбуша від будинку № 84 до вул. Майданського в м. Коломиї</t>
  </si>
  <si>
    <t>середня вартість виготовлення 1 проектно-кошторисної документації для будівництва каналізаційної мережі по вул. Довбуша від будинку № 84 до вул. Майданського в м. Коломиї</t>
  </si>
  <si>
    <t>3.2.Реконструкція площі перед будівлею Музею писанкового розпису на вулиці Чорновола, 43 у місті  Коломиї Івано-Франківської області</t>
  </si>
  <si>
    <t>Обсяг видатків на Реконструкція площі перед будівлею Музею писанкового розпису на вулиці Чорновола, 43 у місті  Коломиї Івано-Франківської області</t>
  </si>
  <si>
    <t>Кількість проектно-кошторисної документації, яку планується виготовити для реконструкції площі перед будівлею Музею писанкового розпису на вулиці Чорновола, 43 у місті  Коломиї Івано-Франківської області</t>
  </si>
  <si>
    <t>Середня вартість виготовлення 1 проектно-кошторисної документації: "Реконструкція площі перед будівлею Музею писанкового розпису на вулиці Чорновола, 43 у місті  Коломиї Івано-Франківської області"</t>
  </si>
  <si>
    <t>Відсоток виконання завдання по "Реконструкція площі перед будівлею Музею писанкового розпису на вулиці Чорновола, 43 у місті  Коломиї Івано-Франківської області"</t>
  </si>
  <si>
    <t>3.2. Реконструкція площі перед будівлею Музею писанкового розпису на вулиці Чорновола, 43 у місті  Коломиї Івано-Франківської області</t>
  </si>
  <si>
    <t>3.2.</t>
  </si>
  <si>
    <t xml:space="preserve">  </t>
  </si>
  <si>
    <t>Управління фінансів і внутрішнього аудиту Коломийської міської ради</t>
  </si>
  <si>
    <t>Начальник управління фінансів і внутрішнього аудиту Коломийської міської ради</t>
  </si>
  <si>
    <t>Ольга ГАВДУНИК</t>
  </si>
  <si>
    <t>Дата погодження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</si>
  <si>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7 069 000,00 </t>
    </r>
    <r>
      <rPr>
        <sz val="12"/>
        <rFont val="Times New Roman"/>
        <family val="1"/>
        <charset val="204"/>
      </rPr>
      <t xml:space="preserve">гривень, у тому числі загального фонду - ____ гривень та спеціального фонду -        7 </t>
    </r>
    <r>
      <rPr>
        <b/>
        <sz val="12"/>
        <rFont val="Times New Roman"/>
        <family val="1"/>
        <charset val="204"/>
      </rPr>
      <t>069 000,00</t>
    </r>
    <r>
      <rPr>
        <sz val="12"/>
        <rFont val="Times New Roman"/>
        <family val="1"/>
        <charset val="204"/>
      </rPr>
      <t xml:space="preserve"> гривень.</t>
    </r>
  </si>
  <si>
    <t>2.3.Капітальний ремонт нежитлової будівлі на вулиці С.Петлюри,85А  в місті Коломиї Івано-Франківської області</t>
  </si>
  <si>
    <t>2.6.Капітальний ремонт нежитлового приміщення  на  вулиці Театральній, 21А у місті Коломиї  Івано-Франківської області</t>
  </si>
  <si>
    <t>2.7.Капітальний ремонт площі Відродження у м. Коломиї  Івано-Франківської області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</si>
  <si>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15.11.2018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21.12.2021 року № 1659-25/2021 «Про бюджет Коломийської міської територіальної                                                                                                                                                                                  громади на 2022 рік (09530000000)»,рішення міської ради від 24.02.2022 року №1891-28/2022 "Про уточнення бюджету Коломийської міської територіальної громади на 2022 рік (09530000000)",  рішення виконавчого комітету від 01.04.2022 року №106 "Про уточнення бюджету Коломийської міської територіальної громади на 2022 рік (09530000000)", рішення виконавчого комітету міської ради від 20.04.2022 року №115 "Про уточнення бюджету Коломийської міської територіальної громади на 2022 рік (09530000000)", рішення виконавчого комітету міської ради від 30.05.2022 року № 160 "Про уточнення бюджету Коломийської міської територіальної громади на 2022 рік (09530000000)", рішення виконавчого комітету міської ради від 23.09.2022 року №348 "Про уточнення бюджету Коломийської міської територіальної громади на 2022 рік (09530000000)", рішення виконавчого комітету міської ради від 04.10.2022 року № 363 "Про уточнення бюджету Коломийської міської територіальної громади на 2022 рік (09530000000)", рішення міської ради від 06.10.2022 року №2188-36/2022 "Про уточнення бюджету Коломийської міської територіальної громади на 2022 рік (09530000000)"</t>
  </si>
  <si>
    <t>2.4.Капітальний ремонт фасаду будівлі на вулиці Українській, 68Б у селі Саджавка Надвірнянського району Івано-Франківської області</t>
  </si>
  <si>
    <t>2.5.Капітальний ремонт нежитлового приміщення центру надання адміністративних послуг по площі Привокзальній, 2А/1 в місті Коломиї</t>
  </si>
  <si>
    <t>2.6.Капітальний ремонт горища будівлі на проспекті М.Грушевського,1 у місті Коломиї Івано-Франківської області</t>
  </si>
  <si>
    <t>Начальник управління 
коммунального господарства</t>
  </si>
  <si>
    <t>Андрій РАДОВЕЦЬ</t>
  </si>
  <si>
    <t>Кількість проектно-кошторисної документації яку пранується виготовити по об'єкту: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</si>
  <si>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Кількість проектно-кошторисної документації яку пранується виготовити по об'єкту:Капітальний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</si>
  <si>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Кількість проектно-кошторисної документації яку пранується виготовити по об'єкту: 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</si>
  <si>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 виготовлення 1 проекно-кошторисної документації по об'єкту:Капітальний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</si>
  <si>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 виготовлення 1 проекно-кошторисної документації по об'єкту: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</si>
  <si>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Середня вартість  виготовлення 1 проекно-кошторисної документації по об'єкту: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</si>
  <si>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2023</t>
    </r>
    <r>
      <rPr>
        <b/>
        <sz val="12"/>
        <color indexed="8"/>
        <rFont val="Times New Roman"/>
        <family val="1"/>
        <charset val="204"/>
      </rPr>
      <t>___ рік</t>
    </r>
  </si>
  <si>
    <t>– забезпечити погашення кредиторської заборгованості</t>
  </si>
  <si>
    <t xml:space="preserve">1. Забезпечити погашення кредиторської заборгованості із розвитку інфраструктури території </t>
  </si>
  <si>
    <t>кількість майданчиків для системи підземного збору і зберігання сміття , за які необхідно сплати кредиторську заборгованість</t>
  </si>
  <si>
    <t xml:space="preserve">середня вартість будівництва 1 кредиторської заборгованості майданчика для системи підземного збору і зберігання сміття </t>
  </si>
  <si>
    <t>Обсяг видатків на погашення кредиторської заборгованості за "Нове будівництво майданчика  для системи підземного збору і зберігання сміття"</t>
  </si>
  <si>
    <t>кількість проектно-кошторисної документації за яку планується погасити кредиторську заборгованість по об'єкту: "Нове будівництво водопроводу від вул.Гордієнка до вул.Косачівської"</t>
  </si>
  <si>
    <t>середня вартість виготовлення 1 проектно-кошторисної документації по об'єкту: "Нове будівництво водопроводу від вул.Гордієнка до вул.Косачівської"</t>
  </si>
  <si>
    <t>2. Забезпечити погашення кредиторської заборгованості із капітального ремонт об'єктів</t>
  </si>
  <si>
    <t>кошторис</t>
  </si>
  <si>
    <t>Провести  погашення кредиторської заборгованості за " Нове будівництво майданчика  для системи підземного збору і зберігання сміття  в м.Коломиї"</t>
  </si>
  <si>
    <t>Провести погашення кредиторської заборгованості за "Нове будівництво водопроводу від вул.Гордієнка до вул.Косачівської в м.Коломиї"</t>
  </si>
  <si>
    <t>2. Забезпечити погашення кредиторської заборгованості із капітального ремонту об'єктів</t>
  </si>
  <si>
    <t>Провести погашення кредиторської заборгованості за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</si>
  <si>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2.1. Провести погашення кредиторської заборгованості за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</si>
  <si>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2.2. Провести погашення кредиторської заборгованості за "Капітальний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області"</t>
  </si>
  <si>
    <t>2.3. Провести погашення кредиторської заборгованості за "Капітальний ремонт фасаду будівлі на вулиці Українській, 68Б у селі Саджавка Надвірнянського району Івано-Франківської області"</t>
  </si>
  <si>
    <t>2.4. Провести погашення кредиторської заборгованості за "Капітальний ремонт нежитлового приміщення центру надання адміністративних послуг по площі Привокзальній, 2А/1 в місті Коломиї"</t>
  </si>
  <si>
    <t>Обсяг видатків на  погашення кредиторської заборгованості за: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</si>
  <si>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 погашення кредиторської заборгованості за "Нове будівництво водопроводу від вул.Гордієнка до вул.Косачівської"</t>
  </si>
  <si>
    <t xml:space="preserve">відсоток погашення кредиторської заборгованості </t>
  </si>
  <si>
    <t>Обсяг видатків на погашення кредиторської заборгованості за: "Капітальний ремонт фасаду будівлі на вулиці Українській, 68Б у селі Саджавка Надвірнянського району Івано-Франківської області"</t>
  </si>
  <si>
    <t>Обсяг видатків на  погашення кредиторської заборгованості за: "Капітальний ремонт нежитлового приміщення центру надання адміністративних послуг по площі Привокзальній, 2А/1 в місті Коломиї"</t>
  </si>
  <si>
    <t>Обсяг видатків на  погашення кредиторської заборгованості за:" 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</si>
  <si>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Провести погашення кредиторської заборгованості за "Капітальний ремонт фасаду будівлі на вулиці Українській, 68Б у селі Саджавка Надвірнянського району Івано-Франківської області"</t>
  </si>
  <si>
    <t>Провести погашення кредиторської заборгованості за "Капітальний ремонт нежитлового приміщення центру надання адміністративних послуг по площі Привокзальній, 2А/1 в місті Коломиї"</t>
  </si>
  <si>
    <t>Провести погашення кредиторської заборгованості за "Капітальний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області2</t>
  </si>
  <si>
    <t>3.Реконструкція об'єктів</t>
  </si>
  <si>
    <t>Обсяг видатків на реконструкцію площі в межах вулиць Симона Петлюри, Івана Франка та Січових Стрільців у місті Коломиї</t>
  </si>
  <si>
    <t>Кількість проектно-кошторисної документації, яку планується виготовити для реконструкції площі в межах вулиць Симона Петлюри, Івана Франка та Січових Стрільців у місті Коломиї</t>
  </si>
  <si>
    <t>Відсоток виконання завдання по: "Реконструкція площі в межах вулиць Симона Петлюри, Івана Франка та Січових Стрільців у місті Коломиї"</t>
  </si>
  <si>
    <t>Середня вартість виготовлення 1 проектно-кошторисної документації: "Реконструкція площі в межах вулиць Симона Петлюри, Івана Франка та Січових Стрільців у місті Коломиї"</t>
  </si>
  <si>
    <t>Реконструкція площі в межах вулиць Симона Петлюри, Івана Франка та Січових Стрільців у місті Коломиї</t>
  </si>
  <si>
    <t>3.Капітальний ремонт об'єктів</t>
  </si>
  <si>
    <t>Реконструкція спортивного майданчика на вул.Євгена Коновальця,21 м.Коломия Івано-Франківської області</t>
  </si>
  <si>
    <t>4.Реконструкція об'єктів</t>
  </si>
  <si>
    <t>4.1.</t>
  </si>
  <si>
    <t>4.2.</t>
  </si>
  <si>
    <t>4.3.</t>
  </si>
  <si>
    <t>4.4.</t>
  </si>
  <si>
    <t>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</si>
  <si>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Капітальний ремонт нежилого приміщення на площі Привокзальній,2 в місті Коломиї</t>
  </si>
  <si>
    <t>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</si>
  <si>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Капітальний ремонт нежилого приміщення на вулиці Січових Стрільців, 4 в місті Коломиї</t>
  </si>
  <si>
    <t>Капітальний ремонт фасаду Коломийського ліцею №5 імені Т.Шевченка, по проспекту Грушевського,64 в м.Коломия Івано-Франківської області</t>
  </si>
  <si>
    <t>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</si>
  <si>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</si>
  <si>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Капітальний ремонт споруди цивільного захисту Коломийського ліцею №9 Коломийської міської ради Івано-Франківської області</t>
  </si>
  <si>
    <t>Капітальний ремонт футбольного поля по вул. Довбуша, 108 у м. Коломиї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</si>
  <si>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</si>
  <si>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</si>
  <si>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</si>
  <si>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</si>
  <si>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</si>
  <si>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</si>
  <si>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</si>
  <si>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</si>
  <si>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</si>
  <si>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 xml:space="preserve">4.1.Реконструкція  площі в межах вулиць Симона Петлюри, Івана Франка та Січових Стрільців у місті Коломиї </t>
  </si>
  <si>
    <t>Обсяг видатків на: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</si>
  <si>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3.1.Капітальний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</si>
  <si>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Кількість об'єктів, на яких планується провести капітальний ремонт: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</si>
  <si>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Середня вартість капітального ремонту по об'єкту: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</si>
  <si>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Рівень готовності об'єкта: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</si>
  <si>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3.2. Капітальний ремонт нежилого приміщення на площі Привокзальній,2 в місті Коломиї</t>
  </si>
  <si>
    <t>Обсяг видатків на: Капітальний ремонт нежилого приміщення на площі Привокзальній,2 в місті Коломиї</t>
  </si>
  <si>
    <t>Кількість об'єктів, на яких планується провести капітальний ремонт: Капітальний ремонт нежилого приміщення на площі Привокзальній,2 в місті Коломиї</t>
  </si>
  <si>
    <t>Середня вартість капітального ремонту по об'єкту: Капітальний ремонт нежилого приміщення на площі Привокзальній,2 в місті Коломиї</t>
  </si>
  <si>
    <t>Рівень готовності об'єкта: Капітальний ремонт нежилого приміщення на площі Привокзальній,2 в місті Коломиї</t>
  </si>
  <si>
    <t>3.3.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</si>
  <si>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Обсяг видатків на: Капітальний ремонт приміщень Центру професійного розвитку педагогічних працівників по вул. О.Кобилянської, 1 в м. Коломиї Івано-Франківської області</t>
  </si>
  <si>
    <t>3.4. Капітальний ремонт нежилого приміщення на вулиці Січових Стрільців, 4 в місті Коломиї</t>
  </si>
  <si>
    <t>Обсяг видатків на: Капітальний ремонт нежилого приміщення на вулиці Січових Стрільців, 4 в місті Коломиї</t>
  </si>
  <si>
    <t>Кількість об'єктів, на яких планується провести капітальний ремонт:Капітальний ремонт нежилого приміщення на вулиці Січових Стрільців, 4 в місті Коломиї</t>
  </si>
  <si>
    <t>Середня вартість капітального ремонту по об'єкту: Капітальний ремонт нежилого приміщення на вулиці Січових Стрільців, 4 в місті Коломиї</t>
  </si>
  <si>
    <t>Рівень готовності об'єкта: Капітальний ремонт нежилого приміщення на вулиці Січових Стрільців, 4 в місті Коломиї</t>
  </si>
  <si>
    <t>рішення міської ради від 20.06.2023 р.№2830-45/2023</t>
  </si>
  <si>
    <t>3.6. Капітальний ремонт фасаду Коломийського ліцею №5 імені Т.Шевченка, по проспекту Грушевського,64 в м.Коломия Івано-Франківської області</t>
  </si>
  <si>
    <t>Середня вартість виготовлення 1 проектно-кошторисної документації  по об'єкту: Капітальний ремонт фасаду Коломийського ліцею №5 імені Т.Шевченка, по проспекту Грушевського,64 в м.Коломия Івано-Франківської області</t>
  </si>
  <si>
    <t>Обсяг видатків на: Капітальний ремонт фасаду Коломийського ліцею №5 імені Т.Шевченка, по проспекту Грушевського,64 в м.Коломия Івано-Франківської області</t>
  </si>
  <si>
    <t>3.7.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</si>
  <si>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відсоток виконання завдання по об'єкту: Капітальний ремонт фасаду Коломийського ліцею №5 імені Т.Шевченка, по проспекту Грушевського,64 в м.Коломия Івано-Франківської області</t>
  </si>
  <si>
    <t>Обсяг видатків на: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</si>
  <si>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Кількість проектно-кошторисної документації, яку планується виготовити для проведення робіт: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</si>
  <si>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Середня вартість виготовлення 1 проектно-кошторисної документації  по об'єкту: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</si>
  <si>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відсоток виконання завдання по об'єкту: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</si>
  <si>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3.8.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</si>
  <si>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Обсяг видатків на: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</si>
  <si>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Кількість проектно-кошторисної документації, яку планується виготовити для проведення робіт: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</si>
  <si>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Середня вартість виготовлення 1 проектно-кошторисної документації  по об'єкту: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</si>
  <si>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відсоток виконання завдання по об'єкту: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</si>
  <si>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Обсяг видатків на: Капітальний ремонт споруди цивільного захисту Коломийського ліцею №9 Коломийської міської ради Івано-Франківської області</t>
  </si>
  <si>
    <t>відсоток виконання завдання по об'єкту: Капітальний ремонт споруди цивільного захисту Коломийського ліцею №9 Коломийської міської ради Івано-Франківської області</t>
  </si>
  <si>
    <t>Обсяг видатків на: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</si>
  <si>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Середня вартість виготовлення 1 проектно-кошторисної документації 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</si>
  <si>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відсоток виконання завдання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</si>
  <si>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3.11. Капітальний ремонт футбольного поля по вул. Довбуша, 108 у м. Коломиї</t>
  </si>
  <si>
    <t>Обсяг видатків на: Капітальний ремонт футбольного поля по вул. Довбуша, 108 у м. Коломиї</t>
  </si>
  <si>
    <t>Кількість проектно-кошторисної документації, яку планується виготовити для проведення робіт: Капітальний ремонт футбольного поля по вул. Довбуша, 108 у м. Коломиї</t>
  </si>
  <si>
    <r>
      <t>м</t>
    </r>
    <r>
      <rPr>
        <sz val="10"/>
        <color rgb="FF000000"/>
        <rFont val="Calibri"/>
        <family val="2"/>
        <charset val="204"/>
      </rPr>
      <t>²</t>
    </r>
  </si>
  <si>
    <t>площа футбольного поля по вул. Довбуша, 108 у м. Коломиї, де заплановано провести капітальний ремонт</t>
  </si>
  <si>
    <t>Середня вартість виготовлення 1 проектно-кошторисної документації  по об'єкту:  Капітальний ремонт футбольного поля по вул. Довбуша, 108 у м. Коломиї</t>
  </si>
  <si>
    <r>
      <t xml:space="preserve">Середня вартість проведення капітального ремонту 1 м </t>
    </r>
    <r>
      <rPr>
        <sz val="10"/>
        <color rgb="FF000000"/>
        <rFont val="Calibri"/>
        <family val="2"/>
        <charset val="204"/>
      </rPr>
      <t>²</t>
    </r>
    <r>
      <rPr>
        <sz val="10"/>
        <color rgb="FF000000"/>
        <rFont val="Times New Roman"/>
        <family val="1"/>
        <charset val="204"/>
      </rPr>
      <t xml:space="preserve">  футбольного поля по вул. Довбуша, 108 у м. Коломиї</t>
    </r>
  </si>
  <si>
    <t>відсоток виконання завдання по об'єкту:  Капітальний ремонт футбольного поля по вул. Довбуша, 108 у м. Коломиї</t>
  </si>
  <si>
    <t>Обсяг видатків на реконструкцію спортивного майданчика на вул.Євгена Коновальця,21 м.Коломия Івано-Франківської області</t>
  </si>
  <si>
    <t>Відсоток виконання завдання по: "Реконструкція спортивного майданчика на вул.Євгена Коновальця,21 м.Коломия Івано-Франківської області"</t>
  </si>
  <si>
    <t>Капітальний ремонт споруди цивільного захисту приміщення Коломийської міської ради по вул.Кобринського,10 в м.Коломия Івано-Франківської області</t>
  </si>
  <si>
    <t>Реконструкція тиру під укриття- тир по вул.Міцкевича №3 у м. Коломия</t>
  </si>
  <si>
    <t>3.12.</t>
  </si>
  <si>
    <t>3.13.</t>
  </si>
  <si>
    <t>1.1.Провести погашення кредиторської заборгованості за "Нове будівництво майданчика  для системи підземного збору і зберігання сміття  в м.Коломиї</t>
  </si>
  <si>
    <t>1.2.Провести погашення кредиторської заборгованості за "Нове будівництво водопроводу від вул.Гордієнка до вул.Косачівської в м.Коломиї</t>
  </si>
  <si>
    <t>рішення міської ради від 24.07.2023 р.№2898-45/2023</t>
  </si>
  <si>
    <t>Кількість проектно-кошторисної документації, яку планується виготовити для проведення робіт: Капітальний ремонт фасаду Коломийського ліцею №5 імені Т.Шевченка, по проспекту Грушевського,64 в м.Коломия Івано-Франківської області</t>
  </si>
  <si>
    <t>4.2.Реконструкція тиру під укриття- тир по вул.Міцкевича №3 у м. Коломия</t>
  </si>
  <si>
    <t>Обсяг видатків на реконструкцію тиру під укриття- тир по вул.Міцкевича №3 у м. Коломия</t>
  </si>
  <si>
    <t>Кількість проектно-кошторисної документації, яку планується виготовити для реконструкції тиру під укриття- тир по вул.Міцкевича № 3  у м.Коломия</t>
  </si>
  <si>
    <t>Середня вартість виготовлення 1 проектно-кошторисної документації: "Реконструкція тиру під укриття- тир по вул.Міцкевича №3 у м. Коломия"</t>
  </si>
  <si>
    <t>4.3. Реконструкція спортивного майданчика на вул.Євгена Коновальця,21 м.Коломия Івано-Франківської області</t>
  </si>
  <si>
    <t>Відсоток виконання завдання по: "Реконструкція тиру під укриття- тир по вул.Міцкевича № 3 у м. Коломия"</t>
  </si>
  <si>
    <t>Середня вартість виготовлення 1 проектно-кошторисної документації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</si>
  <si>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Кількість споруд, де планується провести капітальний ремонт</t>
  </si>
  <si>
    <t>Середня вартість проведення капітального ремонту 1 споруди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</si>
  <si>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3.9. Капітальний ремонт споруди цивільного захисту Коломийського ліцею № 9 Коломийської міської ради Івано-Франківської області</t>
  </si>
  <si>
    <t>Кількість проектно-кошторисної документації, яку планується виготовити для проведення робіт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</si>
  <si>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Кількість проектно-кошторисної документації, яку планується виготовити для проведення робіт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</si>
  <si>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</si>
  <si>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рішення міської ради від 24.08.2023 р.№2976-46/2023</t>
  </si>
  <si>
    <t>3.12.Капітальний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</si>
  <si>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Обсяг видатків на: 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</si>
  <si>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Кількість проектно-кошторисної документації, яку планується виготовити для проведення робіт по об'єкту: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</si>
  <si>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відсоток виконання завдання по об'єкту: 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</si>
  <si>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Середня вартість виготовлення 1 проектно-кошторисної документації  по об'єкту: 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</si>
  <si>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3.14</t>
  </si>
  <si>
    <t>3.16</t>
  </si>
  <si>
    <t>Капітальний ремонт території Коломийського ліцею №5 імені Т.Шевченка по пр.Грушевського,64 в м.Коломиї</t>
  </si>
  <si>
    <t>Капітальний ремонт території Коломийського закладу дошкільної освіти (ясла-садок) №3 "Берізка" по вул.Г.Ковцуняка,1в у м.Коломиї</t>
  </si>
  <si>
    <t>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</si>
  <si>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Капітальний ремонт протирадіаційного укриття №35519 Коломийської міської ради на проспекті Михайла Грушевського,1  в м.Коломия</t>
  </si>
  <si>
    <t>Капітальний ремонт нежитлового приміщення по вул.Українській,22А в с.Кубаївка"</t>
  </si>
  <si>
    <t>рішення міської ради від 21.09.2023 р.№2995-47/2023</t>
  </si>
  <si>
    <t>Кількість споруд, де планується провести капітальний ремонт  фасаду Коломийської гімназії №7 філії Коломийського ліцею №5 імені Т.Шевченка на вул.Карпатська,74 в м.Коломиї ІваноФранківської області</t>
  </si>
  <si>
    <t>Середня вартість проведення капітального ремонту 1 споруди  по об'єкту: "Капітальний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області"</t>
  </si>
  <si>
    <t>Обсяг видатків на: 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</si>
  <si>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Кількість проектно-кошторисної документації, яку планується виготовити для проведення робіт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</si>
  <si>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Середня вартість виготовлення 1 проектно-кошторисної документації  по об'єкту: 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</si>
  <si>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відсоток виконання завдання по об'єкту: 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</si>
  <si>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Обсяг видатків на: Капітальний ремонт нежитлового приміщення по вул.Українській,22А в с.Кубаївка</t>
  </si>
  <si>
    <t>Кількість об'єктів, на яких планується провести капітальний ремонт: Капітальний ремонт нежитлового приміщення по вул.Українській,22А в с.Кубаївка</t>
  </si>
  <si>
    <t>Середня вартість капітального ремонту по об'єкту: Капітальний ремонт нежитлового приміщення по вул.Українській,22А в с.Кубаївка</t>
  </si>
  <si>
    <t>Рівень готовності об'єкта: Капітальний ремонт нежитлового приміщення по вул.Українській,22А в с.Кубаївка</t>
  </si>
  <si>
    <t>Капітальний ремонт з влаштуванням вентиляції нежилого приміщення на площі Привокзальній,2 в місті Коломиї</t>
  </si>
  <si>
    <t>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</si>
  <si>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3.5. Капітальний ремонт з влаштуванням вентиляції нежилого приміщення на площі Привокзальній,2 в місті Коломиї</t>
  </si>
  <si>
    <t>Кількість об'єктів, на яких планується провести капітальний ремонт: Капітальний ремонт  з влаштуванням вентиляції нежилого приміщення на площі Привокзальній,2 в місті Коломиї</t>
  </si>
  <si>
    <t>Обсяг видатків на: Капітальний ремонт з влаштуванням вентиляції нежилого приміщення на площі Привокзальній,2 в місті Коломиї</t>
  </si>
  <si>
    <t>Середня вартість капітального ремонту по об'єкту: Капітальний ремонт з влаштуванням вентиляції  нежилого приміщення на площі Привокзальній,2 в місті Коломиї</t>
  </si>
  <si>
    <t>Рівень готовності об'єкта: Капітальний ремонт з влаштуванням вентиляції нежилого приміщення на площі Привокзальній,2 в місті Коломиї</t>
  </si>
  <si>
    <t>рішення міської ради від 09.11.2023 р.№3184-49/2023</t>
  </si>
  <si>
    <t>3.10. Капітальний ремонт споруди цивільного захисту приміщення Коломийської міської ради по вул.Кобринського,10 в м.Коломия Івано-Франківської області</t>
  </si>
  <si>
    <t>4.4.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</si>
  <si>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Обсяг видатків на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</si>
  <si>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Кількість об`єктів і планується реконсрюювати: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</si>
  <si>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Середня вартість проведення реконструкції по об`єкту: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</si>
  <si>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Відсоток виконання завдання по: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</si>
  <si>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 xml:space="preserve"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19.12.2022р.  №2407-39/2022-39 "Про бюджет Коломийської міської територіальної громади на 2023 рік (0953000000) код бюджету", рішення міської ради від 26.01.2023р №2489-40/2023""Про уточнення бюджету Коломийської міської територіальної громади на 2023 рік (09530000000)", рішення міської ради від 23.03.2023р №2616-43/2023 ""Про уточнення бюджету Коломийської міської територіальної громади на 2023 рік (09530000000)", рішення міської ради від 18.05.2023р №2728-44/2023 ""Про уточнення бюджету Коломийської міської територіальної громади на 2023 рік (09530000000)", рішення міської ради від 20.06.2023р.  № 2830-45/2023 "Про уточнення бюджету Коломийської міської територіальної громади на 2023 рік (09530000000)", рішення міської ради від 24.07.2023р.  № 2898-45/2023 "Про уточнення бюджету Коломийської міської територіальної громади на 2023 рік (09530000000)", рішення міської ради від 24.08.2023р.  № 2976-46/2023"Про уточнення бюджету Коломийської міської територіальної громади на 2023 рік (09530000000)",  рішення міської ради від 21.09.2023р.  № 2995-47/2023"Про уточнення бюджету Коломийської міської територіальної громади на 2023 рік (09530000000)", рішення міської ради від 09.11.2023 р № 3184-49/2023 "Про уточнення бюджету Коломийської міської територіальної громади на 2023 рік (09530000000)", рішення міської ради від 07.12.2023 р № 3261-49/2023 "Про уточнення бюджету Коломийської міської територіальної громади на 2023 рік (09530000000) код бюджету" </t>
  </si>
  <si>
    <t>рішення міської ради від 07.12.2023р №3162-49/2023</t>
  </si>
  <si>
    <t>Середня вартість виготовлення 1 проєктно-кошторисної документації по об'єкту: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</si>
  <si>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Відсоток виконання завдання по: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</si>
  <si>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Кількість проєктно-кошторисної документації яку планується виготовити для проведення робіт по об'єкту: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</si>
  <si>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рішення міської ради від 07.12.2023 р.№3261-49/2023</t>
  </si>
  <si>
    <t>рішення міської ради від 07.12.2023 р.№3162-49/2023</t>
  </si>
  <si>
    <t>3.13. 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</si>
  <si>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3.14. Капітальний ремонт нежитлового приміщення по вул.Українській,22А в с.Кубаївка</t>
  </si>
  <si>
    <t>рішення міської ради від 07.06.2023 р.№3261-49/2023</t>
  </si>
  <si>
    <t>Кількість проектно-кошторисної документації, яку планується виготовити для: "Реконструкція спортивного майданчика на вул.Євгена Коновальця,21 м.Коломия Івано-Франківської області"</t>
  </si>
  <si>
    <t>Середня вартість виготовлення 1 проектно-кошторисної документації: "Реконструкція спортивного майданчика на вул.Євгена Коновальця,21 м.Коломия Івано-Франківської області"</t>
  </si>
  <si>
    <t>3.13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</si>
  <si>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16 188 740,00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16 188 740</t>
    </r>
    <r>
      <rPr>
        <sz val="12"/>
        <rFont val="Times New Roman"/>
        <family val="1"/>
        <charset val="204"/>
      </rPr>
      <t xml:space="preserve"> гривень.</t>
    </r>
  </si>
  <si>
    <t>Заступник начальника управління 
коммунального господарства</t>
  </si>
  <si>
    <t>Уляна ДОЛАВРУК</t>
  </si>
  <si>
    <t>2.Капітальний ремонт об'єктів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</si>
  <si>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2024</t>
    </r>
    <r>
      <rPr>
        <b/>
        <sz val="12"/>
        <color indexed="8"/>
        <rFont val="Times New Roman"/>
        <family val="1"/>
        <charset val="204"/>
      </rPr>
      <t>___ рік</t>
    </r>
  </si>
  <si>
    <t>1.Будівництво об'єктів</t>
  </si>
  <si>
    <t>Обсяг видатків на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</si>
  <si>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Середня вартість виготовлення 1 проектно-кошторисної документації 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</si>
  <si>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відсоток виконання завдання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</si>
  <si>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Кількість проектно-кошторисної документації, яку планується виготовити для проведення робіт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</si>
  <si>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 xml:space="preserve">1.Будівництво об'єктів </t>
  </si>
  <si>
    <t>рішення міської ради від 18.01.2024 №3360-52/2024</t>
  </si>
  <si>
    <t>2.9.</t>
  </si>
  <si>
    <t>2.10.</t>
  </si>
  <si>
    <t>2.11.</t>
  </si>
  <si>
    <t>2.12.</t>
  </si>
  <si>
    <t>2.15.</t>
  </si>
  <si>
    <t>2.16.</t>
  </si>
  <si>
    <t>2.17.</t>
  </si>
  <si>
    <t>2.18.</t>
  </si>
  <si>
    <t>2.19.</t>
  </si>
  <si>
    <t>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</t>
  </si>
  <si>
    <t>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</t>
  </si>
  <si>
    <t>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</t>
  </si>
  <si>
    <t>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</t>
  </si>
  <si>
    <t>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</t>
  </si>
  <si>
    <t>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</si>
  <si>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Саджавка.</t>
  </si>
  <si>
    <t>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</si>
  <si>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</si>
  <si>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</si>
  <si>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</si>
  <si>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Капітальний ремонт нежитлового приміщення на вулиці Січових Стрільців, 4 в місті Коломиї</t>
  </si>
  <si>
    <t>Капітальний ремонт нежитлового приміщення на вулиці Мазепи, 4 в місті Коломиї</t>
  </si>
  <si>
    <t>Капітальний ремонт фасаду Коломийської гімназії №7 філії Коломийського ліцею №5 імені Т.Шевченка на вул.Карпатська,74 в м.Коломиї Івано - Франківської області</t>
  </si>
  <si>
    <t>Капітальний ремонт частини будівлі та території по вулиці Шкільна, 34а, в с. Товмачик, Коломийського району, Івано-Франківської області</t>
  </si>
  <si>
    <t>Реконструкція системи водовідведення на кладовищі по вул. Довбуша, 420</t>
  </si>
  <si>
    <t>Реконструкція нежитлового приміщення на вулиці Лесі Українки, 37 в місті Коломиї Івано-Франківської області</t>
  </si>
  <si>
    <t>Реконструкція нежитлового приміщення на вулиці Мазепи,262 в місті Коломиї Івано-Франківської області</t>
  </si>
  <si>
    <t xml:space="preserve">Реконструкція нежитлової будівлі по проспекту М.Грушевського,1б в місті Коломиї </t>
  </si>
  <si>
    <t>3.1.Реконструкція системи водовідведення на кладовищі по вул. Довбуша, 420</t>
  </si>
  <si>
    <t>Обсяг видатків на реконструкцію системи водовідведення на кладовищі по вул. Довбуша, 420</t>
  </si>
  <si>
    <t>Кількість проектно-кошторисної документації, яку планується виготовити для реконструкції системи водовідведення на кладовищі по вул. Довбуша, 420</t>
  </si>
  <si>
    <t>Кількість системи водовідведення на кладовищі по вул. Довбуша, 420, які планується реконстрюювати</t>
  </si>
  <si>
    <t>Середня вартість виготовлення 1 проектно-кошторисної документації: "Реконструкція системи водовідведення на кладовищі по вул. Довбуша, 420"</t>
  </si>
  <si>
    <t>Середня вартість проведення реконструкції 1 системи водовідведення на кладовищі по вул. Довбуша, 420</t>
  </si>
  <si>
    <t xml:space="preserve">3.2.Реконструкція  площі в межах вулиць Симона Петлюри, Івана Франка та Січових Стрільців у місті Коломиї </t>
  </si>
  <si>
    <t>3.3. Реконструкція тиру під укриття- тир по вул.Міцкевича №3 у м. Коломия</t>
  </si>
  <si>
    <t>Кількість об`єктів і планується реконсрюювати: "Реконструкція тиру під укриття- тир по вул.Міцкевича №3 у м. Коломия"</t>
  </si>
  <si>
    <t>Середня вартість проведення реконструкції по об`єкту: "Реконструкція тиру під укриття- тир по вул.Міцкевича №3 у м. Коломия"</t>
  </si>
  <si>
    <t>3.4. Реконструкція нежитлового приміщення на вулиці Лесі Українки, 37 в місті Коломиї Івано-Франківської області</t>
  </si>
  <si>
    <t>Обсяг видатків на реконструкцію нежитлового приміщення на вулиці Лесі Українки, 37 в місті Коломиї Івано-Франківської області</t>
  </si>
  <si>
    <t>Відсоток виконання завдання по: "Реконструкція нежитлового приміщення на вулиці Лесі Українки, 37 в місті Коломиї Івано-Франківської області"</t>
  </si>
  <si>
    <t>Кількість проектно-кошторисної документації, яку планується виготовити для реконструкції  нежитлового приміщення на вулиці Лесі Українки, 37 в місті Коломиї Івано-Франківської області</t>
  </si>
  <si>
    <t>Середня вартість виготовлення 1 проектно-кошторисної документації:"Реконструкція нежитлового приміщення на вулиці Лесі Українки, 37 в місті Коломиї Івано-Франківської області"</t>
  </si>
  <si>
    <t>3.5. Реконструкція нежитлового приміщення на вулиці Мазепи,262 в місті Коломиї Івано-Франківської області</t>
  </si>
  <si>
    <t>Обсяг видатків на реконструкцію нежитлового приміщення на вулиці Мазепи,262 в місті Коломиї Івано-Франківської області</t>
  </si>
  <si>
    <t>Кількість проектно-кошторисної документації, яку планується виготовити для реконструкції   нежитлового приміщення на вулиці Мазепи,262 в місті Коломиї Івано-Франківської області</t>
  </si>
  <si>
    <t>Середня вартість виготовлення 1 проектно-кошторисної документації: "Реконструкція нежитлового приміщення на вулиці Мазепи,262 в місті Коломиї Івано-Франківської області"</t>
  </si>
  <si>
    <t>Відсоток виконання завдання по: "Реконструкція нежитлового приміщення на вулиці Мазепи,262 в місті Коломиї Івано-Франківської області"</t>
  </si>
  <si>
    <t xml:space="preserve">3.6. Реконструкція нежитлової будівлі по проспекту М.Грушевського,1б в місті Коломиї </t>
  </si>
  <si>
    <t xml:space="preserve">Обсяг видатків на реконструкцію нежитлової будівлі по проспекту М.Грушевського,1б в місті Коломиї </t>
  </si>
  <si>
    <t xml:space="preserve">Кількість проектно-кошторисної документації, яку планується виготовити для реконструкції   нежитлової будівлі по проспекту М.Грушевського,1б в місті Коломиї </t>
  </si>
  <si>
    <t>Середня вартість виготовлення 1 проектно-кошторисної документації: "Реконструкція нежитлової будівлі по проспекту М.Грушевського,1б в місті Коломиї"</t>
  </si>
  <si>
    <t>Відсоток виконання завдання по: "Реконструкція нежитлової будівлі по проспекту М.Грушевського,1б в місті Коломиї "</t>
  </si>
  <si>
    <t>3.7.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</si>
  <si>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2.1. 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</t>
  </si>
  <si>
    <t>Обсяг видатків на: 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</si>
  <si>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Кількість проектно-кошторисної документації, яку планується виготовити для:"Капітальний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</si>
  <si>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</si>
  <si>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Відсоток виконання завдання по об'єкту:"Капітальний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</si>
  <si>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2.2. 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</t>
  </si>
  <si>
    <t>Обсяг видатків на: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</si>
  <si>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</si>
  <si>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Відсоток виконання завдання по об'єкту:"Капітальний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</si>
  <si>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2.3. 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</si>
  <si>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</si>
  <si>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</si>
  <si>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</si>
  <si>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Відсоток виконання завдання по об'єкту:"Капітальний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</si>
  <si>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Відсоток виконання завдання по об'єкту: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</si>
  <si>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</si>
  <si>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Обсяг видатків на: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</si>
  <si>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</si>
  <si>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2.6.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</si>
  <si>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Обсяг видатків на: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</si>
  <si>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Кількість об'єктів, на яких планується провести капітальний ремонт:Капітальний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</si>
  <si>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Середня вартість капітального ремонту по об'єкту: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</si>
  <si>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Рівень готовності об'єкта: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</si>
  <si>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Обсяг видатків на: 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</si>
  <si>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2.5. 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</t>
  </si>
  <si>
    <t>2.4. 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</t>
  </si>
  <si>
    <t>Обсяг видатків на: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</si>
  <si>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</si>
  <si>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</si>
  <si>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Відсоток виконання завдання по об'єкту:"Капітальний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</si>
  <si>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2.7. 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</t>
  </si>
  <si>
    <t>Обсяг видатків на: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</si>
  <si>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Кількість об'єктів, на яких планується провести капітальний ремонт: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</si>
  <si>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Середня вартість капітального ремонту по об'єкту: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</si>
  <si>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Рівень готовності об'єкта: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</si>
  <si>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2.8.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</si>
  <si>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Обсяг видатків на: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</si>
  <si>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Відсоток виконання завдання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</si>
  <si>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</si>
  <si>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</si>
  <si>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2.9.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</si>
  <si>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Обсяг видатків на: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</si>
  <si>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Кількість об'єктів, на яких планується провести капітальний ремонт: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</si>
  <si>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Середня вартість капітального ремонту по об'єкту: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</si>
  <si>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Рівень готовності об'єкта: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</si>
  <si>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2.10. 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</si>
  <si>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Обсяг видатків на: 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</si>
  <si>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</si>
  <si>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</si>
  <si>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відсоток виконання завдання по об'єкту: 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</si>
  <si>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2.11. 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</si>
  <si>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Обсяг видатків на: 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</si>
  <si>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</si>
  <si>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</si>
  <si>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відсоток виконання завдання по об'єкту: 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</si>
  <si>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2.12. Капітальний ремонт нежилого приміщення на вулиці Січових Стрільців, 4 в місті Коломиї</t>
  </si>
  <si>
    <t>Кількість об'єктів, на яких планується провести капітальний ремонт: "Капітальний ремонт нежилого приміщення на вулиці Січових Стрільців, 4 в місті Коломиї"</t>
  </si>
  <si>
    <t>Середня вартість капітального ремонту по об'єкту: "Капітальний ремонт нежилого приміщення на вулиці Січових Стрільців, 4 в місті Коломиї"</t>
  </si>
  <si>
    <t>Рівень готовності об'єкта: "Капітальний ремонт нежилого приміщення на вулиці Січових Стрільців, 4 в місті Коломиї"</t>
  </si>
  <si>
    <t>2.13. Капітальний ремонт нежитлового приміщення на вулиці Мазепи, 4 в місті Коломиї</t>
  </si>
  <si>
    <t>Обсяг видатків на: Капітальний ремонт нежитлового приміщення на вулиці Мазепи, 4 в місті Коломиї</t>
  </si>
  <si>
    <t>Кількість об'єктів, на яких планується провести капітальний ремонт: "Капітальний ремонт нежитлового приміщення на вулиці Мазепи, 4 в місті Коломиї"</t>
  </si>
  <si>
    <t>Середня вартість капітального ремонту по об'єкту: "Капітальний ремонт нежитлового приміщення на вулиці Мазепи, 4 в місті Коломиї"</t>
  </si>
  <si>
    <t>відсоток виконання завдання по об'єкту: "Капітальний ремонт нежитлового приміщення на вулиці Мазепи, 4 в місті Коломиї"</t>
  </si>
  <si>
    <t>2.14.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</si>
  <si>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2.15. Капітальний ремонт фасаду Коломийського ліцею №5 імені Т.Шевченка, по проспекту Грушевського,64 в м.Коломия Івано-Франківської області</t>
  </si>
  <si>
    <t>2.16.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</si>
  <si>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2.18. Капітальний ремонт споруди цивільного захисту Коломийського ліцею № 9 Коломийської міської ради Івано-Франківської області</t>
  </si>
  <si>
    <t>2.19. Капітальний ремонт частини будівлі та території по вулиці Шкільна, 34а, в с. Товмачик, Коломийського району, Івано-Франківської області</t>
  </si>
  <si>
    <t>Обсяг видатків на: Капітальний ремонт частини будівлі та території по вулиці Шкільна, 34а, в с. Товмачик, Коломийського району, Івано-Франківської області</t>
  </si>
  <si>
    <t>Кількість об'єктів, на яких планується провести капітальний ремонт: "Капітальний ремонт частини будівлі та території по вулиці Шкільна, 34а, в с. Товмачик, Коломийського району, Івано-Франківської області"</t>
  </si>
  <si>
    <t>Рівень готовності об'єкта: "Капітальний ремонт частини будівлі та території по вулиці Шкільна, 34а, в с. Товмачик, Коломийського району, Івано-Франківської області"</t>
  </si>
  <si>
    <t>Середня вартість капітального ремонту по об'єкту: "Капітальний ремонт частини будівлі та території по вулиці Шкільна, 34а, в с. Товмачик, Коломийського району, Івано-Франківської області"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</si>
  <si>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49 379 338,00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49 379 338,00</t>
    </r>
    <r>
      <rPr>
        <sz val="12"/>
        <rFont val="Times New Roman"/>
        <family val="1"/>
        <charset val="204"/>
      </rPr>
      <t xml:space="preserve"> гривень.</t>
    </r>
  </si>
  <si>
    <t>Кількість споруд, де планується провести капітальний ремонт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</si>
  <si>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Відсоток виконання завдання по: "Реконструкція системи водовідведення на кладовищі по вул. Довбуша, 420"</t>
  </si>
  <si>
    <t>2.17.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</si>
  <si>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</t>
  </si>
  <si>
    <t>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</t>
  </si>
  <si>
    <t>1.1. 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</si>
  <si>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 (0953000000) код бюджету"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</si>
  <si>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49 879 338,00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49  879 338,00</t>
    </r>
    <r>
      <rPr>
        <sz val="12"/>
        <rFont val="Times New Roman"/>
        <family val="1"/>
        <charset val="204"/>
      </rPr>
      <t xml:space="preserve"> гривень.</t>
    </r>
  </si>
  <si>
    <t>1.3.Провести нове будівництво укриття на вулиці Карпатській,74 у місті Коломиї</t>
  </si>
  <si>
    <t>Обсяг видатків на нове будівництво укриття на вулиці Карпатській,74 у місті Коломиї</t>
  </si>
  <si>
    <t>кількість робочих проектів, необхідних для нового будівництва укриття на вулиці Карпатській,74 у місті Коломиї</t>
  </si>
  <si>
    <t>середня вартість виготовлення 1 проекту на нове будівництво укриття на вулиці Карпатській,74 у місті Коломиї</t>
  </si>
  <si>
    <t>відсоток виконання завдання по новому будівництву укриття на вулиці Карпатській,74 у місті Коломиї</t>
  </si>
  <si>
    <t>рішення міської ради від 27.02.2024 №3402-53/2024</t>
  </si>
  <si>
    <t>2.12. Капітальний ремонт нежитлового приміщення з заміною віконних та дверних блоків на вулиці Січових Стрільців, 4 в місті Коломиї</t>
  </si>
  <si>
    <t>Обсяг видатків на: Капітальний ремонт нежитлового приміщення з заміною віконних та дверних блоків на вулиці Січових Стрільців, 4 в місті Коломиї</t>
  </si>
  <si>
    <t>Кількість об'єктів, на яких планується провести капітальний ремонт: "Капітальний ремонт нежитлового приміщення з заміною віконних та дверних блоків на вулиці Січових Стрільців, 4 в місті Коломиї"</t>
  </si>
  <si>
    <t>Середня вартість капітального ремонту по об'єкту: "Капітальний ремонт нежитлового приміщення з заміною віконних та дверних блоків на вулиці Січових Стрільців, 4 в місті Коломиї"</t>
  </si>
  <si>
    <t>Рівень готовності об'єкта: "Капітальний ремонт нежитлового приміщення з заміною віконних та дверних блоків на вулиці Січових Стрільців, 4 в місті Коломиї"</t>
  </si>
  <si>
    <t>2.20. Капітальний ремонт доріжок та системи водовідведення на кладовищі по вул. Довбуша, 420 в м. Коломиї</t>
  </si>
  <si>
    <t>Обсяг видатків на капітальний ремонт доріжок та системи водовідведення на кладовищі по вул. Довбуша, 420 в м. Коломиї</t>
  </si>
  <si>
    <t>Відсоток виконання завдання по: "Р Капітальний ремонт доріжок та системи водовідведення на кладовищі по вул. Довбуша, 420 в м. Коломиї"</t>
  </si>
  <si>
    <t>Середня вартість капітального ремонту по об'єкту: "Капітальний ремонт доріжок та системи водовідведення на кладовищі по вул. Довбуша, 420 в м. Коломиї"</t>
  </si>
  <si>
    <t>Середня вартість виготовлення 1 проєктно-кошторисної документації  по об'єкту: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</si>
  <si>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проведення робіт по об'єкту "Капітальний ремонт доріжок та системи водовідведення на кладовищі по вул. Довбуша, 420 в м. Коломиї"</t>
  </si>
  <si>
    <t>Кількість об'єктів, на яких планується провести капітальний ремонт: " Капітальний ремонт доріжок та системи водовідведення на кладовищі по вул. Довбуша, 420 в м. Коломиї"</t>
  </si>
  <si>
    <t xml:space="preserve">3.1.Реконструкція  площі в межах вулиць Симона Петлюри, Івана Франка та Січових Стрільців у місті Коломиї </t>
  </si>
  <si>
    <t>3.2. Реконструкція тиру під укриття- тир по вул.Міцкевича №3 у м. Коломия</t>
  </si>
  <si>
    <t>3.3. Реконструкція нежитлового приміщення на вулиці Лесі Українки, 37 в місті Коломиї Івано-Франківської області</t>
  </si>
  <si>
    <t xml:space="preserve">3.5. Реконструкція нежитлової будівлі по проспекту М.Грушевського,1б в місті Коломиї </t>
  </si>
  <si>
    <t>3.6.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</si>
  <si>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3.4. 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</si>
  <si>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Обсяг видатків на реконструкцію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</si>
  <si>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Кількість проектно-кошторисної документації, яку планується виготовити для реконструкції  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</si>
  <si>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Середня вартість виготовлення 1 проектно-кошторисної документації: "Реконструкція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області"</t>
  </si>
  <si>
    <t>Відсоток виконання завдання по: "Реконструкція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області"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</si>
  <si>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</t>
  </si>
  <si>
    <t>Обсяг видатків на капітальний ремонт доріжок та системи водовідведення на кладовищі по вул. Довбуша,420 в м.Коломиї</t>
  </si>
  <si>
    <t>2.20. Капітальний ремонт доріжок та системи водовідведення на кладовищі по вул. Довбуша, 420 в м.Коломиї</t>
  </si>
  <si>
    <t>Площа об'єкта, на якому планується провести капітальний ремонт: " Капітальний ремонт доріжок та системи водовідведення на кладовищі по вул. Довбуша, 420 в м. Коломиї"</t>
  </si>
  <si>
    <t>Середня вартість проведення капітального ремонту 1 м.кв. по об'єкту: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</si>
  <si>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реконструкції   нежитлового будинку з надбудовою без зміни зовнішніх геометричних розмірів їхніх фундаментів у плані під багатоквартирний житловий будинок по вул.Гетьмана Івана Мазепи,262 в м.Коломия, Івано-Франківської області</t>
  </si>
  <si>
    <t>Обсяг видатків на реконструкцію нежитлового будинку з надбудовою без зміни зовнішніх геометричних розмірів їхніх фундаментів у плані під багатоквартирний житловий будинок по вул.Гетьмана Івана Мазепи,262 в м.Коломия, Івано-Франківської області</t>
  </si>
  <si>
    <t xml:space="preserve"> м.кв.</t>
  </si>
  <si>
    <t>Відсоток виконання завдання по: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</si>
  <si>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проведення робіт по об'єкту "Капітальний ремонт доріжок та системи водовідведення на кладовищі по вул. Довбуша,420 в м.Коломиї"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</si>
  <si>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47 009 876,00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47 009 876,00</t>
    </r>
    <r>
      <rPr>
        <sz val="12"/>
        <rFont val="Times New Roman"/>
        <family val="1"/>
        <charset val="204"/>
      </rPr>
      <t xml:space="preserve"> гривень.</t>
    </r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</si>
  <si>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 рішення міської ради від 28.03.2024р. № 3476-54/2024 "Про уточнення бюджету Коломийської міської територіальної громади на 2024 рік (0953000000) код бюджету"</t>
  </si>
  <si>
    <t>рішення міської ради від 28.03.2024 №3476-54/2024</t>
  </si>
  <si>
    <t>2.13. Капітальний ремонт нежитлової будівні на вулиці В`ячеслава Чорновола, 55 в місті Коломиї</t>
  </si>
  <si>
    <t>Кількість об'єктів, на яких планується провести капітальний ремонт: "Капітальний ремонт нежитлової будівні на вулиці В`ячеслава Чорновола, 55 в місті Коломиї"</t>
  </si>
  <si>
    <t>Середня вартість капітального ремонту по об'єкту: "Капітальний ремонт нежитлової будівні на вулиці В`ячеслава Чорновола, 55 в місті Коломиї"</t>
  </si>
  <si>
    <t>відсоток виконання завдання по об'єкту: "Капітальний ремонт нежитлової будівні на вулиці В`ячеслава Чорновола, 55 в місті Коломиї"</t>
  </si>
  <si>
    <t>2.2. 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</t>
  </si>
  <si>
    <t>Обсяг видатків на: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</si>
  <si>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</si>
  <si>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</si>
  <si>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Відсоток виконання завдання по об'єкту:"Капітальний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</si>
  <si>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2.21.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</si>
  <si>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Обсяг видатків на: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</si>
  <si>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Кількість проектно-кошторисної документації, яку планується виготовити для проведення робіт: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</si>
  <si>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Середня вартість виготовлення 1 проектно-кошторисної документації  по об'єкту: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</si>
  <si>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відсоток виконання завдання по об'єкту: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</si>
  <si>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2.22.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</si>
  <si>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Кількість проектно-кошторисної документації, яку планується виготовити для проведення робіт: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</si>
  <si>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Середня вартість виготовлення 1 проектно-кошторисної документації 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</si>
  <si>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відсоток виконання завдання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</si>
  <si>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Обсяг видатків на: "Капітальний ремонт фасаду Коломийського ліцею  №4 імені Сергія Лисенка на вул.Заньковецької, 11 в м.Коломиї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</si>
  <si>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фасаду Коломийського ліцею  №4 імені Сергія Лисенка на вул.Заньковецької, 11 в м.Коломиї Івано-Франківської області"</t>
  </si>
  <si>
    <t>відсоток виконання завдання по об'єкту: "Капітальний ремонт фасаду Коломийського ліцею  №4 імені Сергія Лисенка на вул.Заньковецької, 11 в м.Коломиї Івано-Франківської області"</t>
  </si>
  <si>
    <t>Середня вартість виготовлення 1 проектно-кошторисної документації  по об'єкту: "Капітальний ремонт фасаду Коломийського ліцею  №4 імені Сергія Лисенка на вул.Заньковецької, 11 в м.Коломиї Івано-Франківської області"</t>
  </si>
  <si>
    <t>Обсяг видатків на: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</si>
  <si>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Кількість проектно-кошторисної документації, яку планується виготовити для проведення робіт: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</si>
  <si>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Середня вартість виготовлення 1 проектно-кошторисної документації 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</si>
  <si>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відсоток виконання завдання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</si>
  <si>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3.7. Реконструкція майстерень під укриття на вулиці Карпатській,74 у місті Коломиї</t>
  </si>
  <si>
    <t>Обсяг видатків на реконструкцію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</si>
  <si>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Обсяг видатків на реконструкцію майстерень під укриття на вулиці Карпатській,74 у місті Коломиї</t>
  </si>
  <si>
    <t>Кількість об`єктів і планується реконсрюювати: "Реконструкція майстерень під укриття на вулиці Карпатській,74 у місті Коломиї"</t>
  </si>
  <si>
    <t>Середня вартість проведення реконструкції по об`єкту: "Реконструкція майстерень під укриття на вулиці Карпатській,74 у місті Коломиї"</t>
  </si>
  <si>
    <t>Обсяг видатків на реконструкцію  з надбудовою нежитлового приміщення на вулиці Мазепи, 4 в місті Коломиї</t>
  </si>
  <si>
    <t>3.8. Реконструкція з надбудовою нежитлового приміщення на вулиці Мазепи, 4 в місті Коломиї</t>
  </si>
  <si>
    <t>Кількість об`єктів і планується реконсрюювати: "Реконструкція з надбудовою нежитлового приміщення на вулиці Мазепи, 4 в місті Коломиї"</t>
  </si>
  <si>
    <t>Середня вартість проведення реконструкції по об`єкту: "Реконструкція з надбудовою нежитлового приміщення на вулиці Мазепи, 4 в місті Коломиї"</t>
  </si>
  <si>
    <t>Відсоток виконання завдання по: "Реконструкція з надбудовою нежитлового приміщення на вулиці Мазепи, 4 в місті Коломиї"</t>
  </si>
  <si>
    <t>Відсоток виконання завдання по: "Реконструкція майстерень під укриття на вулиці Карпатській,74 у місті Коломиї"</t>
  </si>
  <si>
    <t>2.22.Капітальний ремонт фасаду Коломийського ліцею  №4 імені Сергія Лисенка на вул.Заньковецької, 11 в м.Коломиї Івано-Франківської області</t>
  </si>
  <si>
    <t>2.23.Капітальний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</si>
  <si>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42 859 876,00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42 859 876,00</t>
    </r>
    <r>
      <rPr>
        <sz val="12"/>
        <rFont val="Times New Roman"/>
        <family val="1"/>
        <charset val="204"/>
      </rPr>
      <t xml:space="preserve"> гривень.</t>
    </r>
  </si>
  <si>
    <t>2.6. Капітальний ремонт системи опалення будівлі ЗДО №21 "Пролісок" на вул.Леонтовича,12 у м. Коломиї Івано-Франківської області</t>
  </si>
  <si>
    <t>Обсяг видатків на: Капітальний ремонт системи опалення будівлі ЗДО №21 "Пролісок" на вул.Леонтовича,12 у м. Коломиї Івано-Франківської області</t>
  </si>
  <si>
    <t>Кількість об'єктів, на яких планується провести капітальний ремонт:Капітальний ремонт системи опалення будівлі ЗДО №21 "Пролісок" на вул.Леонтовича,12 у м. Коломиї Івано-Франківської області</t>
  </si>
  <si>
    <t>Середня вартість капітального ремонту по об'єкту: Капітальний ремонт системи опалення будівлі ЗДО №21 "Пролісок" на вул.Леонтовича,12 у м. Коломиї Івано-Франківської області</t>
  </si>
  <si>
    <t>Рівень готовності об'єкта: Капітальний ремонт системи опалення будівлі ЗДО №21 "Пролісок" на вул.Леонтовича,12 у м. Коломиї Івано-Франківської області</t>
  </si>
  <si>
    <t>2.7. 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</t>
  </si>
  <si>
    <t>Обсяг видатків на: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</si>
  <si>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Середня вартість капітального ремонту по об'єкту: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</si>
  <si>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Рівень готовності об'єкта: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</si>
  <si>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Кількість об'єктів, на яких планується провести капітальний ремонт: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</si>
  <si>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2.24.Капітальний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</t>
  </si>
  <si>
    <t>Обсяг видатків на: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</si>
  <si>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</si>
  <si>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</si>
  <si>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відсоток виконання завдання по об'єкту: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</si>
  <si>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2.25.Капітальний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</t>
  </si>
  <si>
    <t>Обсяг видатків на: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</si>
  <si>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</si>
  <si>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</si>
  <si>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відсоток виконання завдання по об'єкту: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</si>
  <si>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2.26.Капітальний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</t>
  </si>
  <si>
    <t>Обсяг видатків на: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</si>
  <si>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Кількість проектно-кошторисної документації, яку планується виготовити для проведення робіт: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</si>
  <si>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Середня вартість виготовлення 1 проектно-кошторисної документації  по об'єкту: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</si>
  <si>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відсоток виконання завдання по об'єкту: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</si>
  <si>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2.27.Капітальний ремонт  фасаду нежитлового приміщення за адресою: вулиця Шкільна,34А,  с. Товмачик, Коломийського району Івано-Франківської області</t>
  </si>
  <si>
    <t>Обсяг видатків на: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</si>
  <si>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</si>
  <si>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</si>
  <si>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відсоток виконання завдання по об'єкту: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</si>
  <si>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Кількість проектно-кошторисної документації, яку планується виготовити для реконструкції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</si>
  <si>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Середня вартість виготовлення 1 проектно-кошторисної документації: 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</si>
  <si>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рішення міської ради від 28.03.2024р. № 3476-54/2024 "Про уточнення бюджету Коломийської міської територіальної громади на 2024 рік (0953000000) код бюджету",  рішення міської ради від 25.04.2024р. № 3515-54/2024 "Про уточнення бюджету Коломийської міської територіальної громади на 2024 рік (0953000000) код бюджету"</t>
  </si>
  <si>
    <t>рішення міської ради від 25.04.2024 №3515-54/2024</t>
  </si>
  <si>
    <t>1.Капітальний ремонт об'єктів</t>
  </si>
  <si>
    <t>Обсяг видатків на: "Капітальний ремонтнежитлової будівлі на вулиці І.Франка, 83 в місті Коломиї"</t>
  </si>
  <si>
    <t>Кількість об'єктів, на яких планується провести капітальний ремонт: "Капітальний ремонт  нежитлової будівлі на вулиці І.Франка, 83 в місті Коломиї"</t>
  </si>
  <si>
    <t>Середня вартість капітального ремонту по об'єкту: "Капітальний ремонт  нежитлової будівлі на вулиці І.Франка, 83 в місті Коломиї"</t>
  </si>
  <si>
    <t>Обсяг видатків на: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</si>
  <si>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Кількість об'єктів, на яких планується провести капітальний ремонт: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</si>
  <si>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Середня вартість капітального ремонту по об'єкту: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</si>
  <si>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Обсяг видатків на: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</si>
  <si>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Кількість об'єктів, на яких планується провести капітальний ремонт: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</si>
  <si>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Середня вартість капітального ремонту по об'єкту: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</si>
  <si>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відсоток виконання завдання по об'єкту: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</si>
  <si>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Обсяг видатків на: "Капітальний ремонт футбольного поля на вул. Прутській в с.Воскресинці, Коломийського району Івано-Франківської області"</t>
  </si>
  <si>
    <t>відсоток виконання завдання по об'єкту: "Капітальний ремонт футбольного поля на вул. Прутській в с.Воскресинці, Коломийського району Івано-Франківської області"</t>
  </si>
  <si>
    <t>Середня вартість виготовлення 1 проектно-кошторисної документації  по об'єкту:  "Капітальний ремонт футбольного поля на вул. Прутській в с.Воскресинці,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</si>
  <si>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робіт:"Капітальний ремонт футбольного поля на вул. Прутській в с.Воскресинці, Коломийського району Івано-Франківської області"</t>
  </si>
  <si>
    <t>площа футбольного поля по вул. Прутській в с.Воскресинці, Коломийського району Івано-Франківської області, де заплановано провести капітальний ремонт</t>
  </si>
  <si>
    <t>Обсяг видатків на реконструкцію площі Відродження в місті Коломиї</t>
  </si>
  <si>
    <t>Кількість проектно-кошторисної документації, яку планується виготовити для реконструкції  площі Відродження в місті Коломиї</t>
  </si>
  <si>
    <t>Середня вартість виготовлення 1 проектно-кошторисної документації:"Реконструкція площі Відродження в місті Коломиї"</t>
  </si>
  <si>
    <t>Відсоток виконання завдання по: "Реконструкція площі Відродження в місті Коломиї"</t>
  </si>
  <si>
    <t xml:space="preserve">Обсяг видатків на реконструкцію території навколо озера ім. Т.Шевченка від  вул.Аркаса до берегоукріплення р.Прут у м.Коломиї </t>
  </si>
  <si>
    <t>Кількість об`єктів і планується реконсрюювати: "Реконструкція території навколо озера ім. Т.Шевченка від  вул.Аркаса до берегоукріплення р.Прут у м.Коломиї "</t>
  </si>
  <si>
    <t>Середня вартість проведення реконструкції по об`єкту: "Реконструкція території навколо озера ім. Т.Шевченка від  вул.Аркаса до берегоукріплення р.Прут у м.Коломиї "</t>
  </si>
  <si>
    <t>Відсоток виконання завдання по: "Реконструкція території навколо озера ім. Т.Шевченка від  вул.Аркаса до берегоукріплення р.Прут у м.Коломиї "</t>
  </si>
  <si>
    <r>
      <t xml:space="preserve">Середня вартість проведення капітального ремонту 1 м </t>
    </r>
    <r>
      <rPr>
        <sz val="10"/>
        <color rgb="FF000000"/>
        <rFont val="Calibri"/>
        <family val="2"/>
        <charset val="204"/>
      </rPr>
      <t>²</t>
    </r>
    <r>
      <rPr>
        <sz val="10"/>
        <color rgb="FF000000"/>
        <rFont val="Times New Roman"/>
        <family val="1"/>
        <charset val="204"/>
      </rPr>
      <t xml:space="preserve">  футбольного поля на вул. Прутській в с.Воскресинці, Коломийського району Івано-Франківської області</t>
    </r>
  </si>
  <si>
    <t>Кількість споруд, де планується провести капітальний ремонт  по об'єкту: "Капітальний ремонт споруди цивільного захисту Коломийського ліцею №5 імені Т.Шевченка Коломийської міської ради Івано-Франківської області"</t>
  </si>
  <si>
    <t>Середня вартість проведення капітального ремонту 1 споруди  по об'єкту: "Капітальний ремонт споруди цивільного захисту Коломийського ліцею №5 Коломийської міської ради Івано-Франківської області"</t>
  </si>
  <si>
    <t>Середня вартість капітального ремонту по об'єкту: "Капітальний ремонт системи опалення адмінбудинку в с. Воскресинці вул. Шевченка,40А"</t>
  </si>
  <si>
    <t>Рівень готовності об'єкта:" Капітальний ремонт системи опалення адмінбудинку в с. Воскресинці вул. Шевченка,40А"</t>
  </si>
  <si>
    <t>Кількість об'єктів, на яких планується провести капітальний ремонт: "Капітальний ремонт системи опалення адмінбудинку в с. Воскресинці вул. Шевченка,40А"</t>
  </si>
  <si>
    <t>Обсяг видатків на: "Капітальний ремонт системи опалення адмінбудинку в с. Воскресинці вул. Шевченка,40А"</t>
  </si>
  <si>
    <t>Уляна КАЛИНЯК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</si>
  <si>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63 143 838,00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 xml:space="preserve">63 143 838,00 </t>
    </r>
    <r>
      <rPr>
        <sz val="12"/>
        <rFont val="Times New Roman"/>
        <family val="1"/>
        <charset val="204"/>
      </rPr>
      <t xml:space="preserve"> гривень.</t>
    </r>
  </si>
  <si>
    <t>рішення міської ради від 05.12.2024 №4012-58/2024</t>
  </si>
  <si>
    <t>1.1.Нове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</t>
  </si>
  <si>
    <t>Обсяг видатків на "Нове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району"</t>
  </si>
  <si>
    <t>Кількість проектно-кошторисної документації, яку планується виготовити для проведення робіт по об'єкту:  "Нове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району"</t>
  </si>
  <si>
    <t>Середня вартість виготовлення 1 проектно-кошторисної документації  по об'єкту:  "Нове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району"</t>
  </si>
  <si>
    <t>Рівень готовності по об'єкта:  "Нове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району"</t>
  </si>
  <si>
    <t>1.2. 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</t>
  </si>
  <si>
    <t>Обсяг видатків на "Нове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області"</t>
  </si>
  <si>
    <t>Кількість проектно-кошторисної документації, яку планується виготовити для проведення робіт по об'єкту:  "Нове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області"</t>
  </si>
  <si>
    <t>Середня вартість виготовлення 1 проектно-кошторисної документації  по об'єкту:  "Нове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області"</t>
  </si>
  <si>
    <t>Рівень готовності по об'єкта:  "Нове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області"</t>
  </si>
  <si>
    <t>Середня вартість проведення реконструкції по об`єкту: "Реконструкція площі в межах вулиць Симона Петлюри, Івана Франка та Січових Стрільців у місті Коломиї"</t>
  </si>
  <si>
    <t>2.2.. Реконструкція площі Відродження в місті Коломиї</t>
  </si>
  <si>
    <t>Середня вартість проведення реконструкції по об`єкту: "Реконструкція площі Відродження в місті Коломиї"</t>
  </si>
  <si>
    <t>Кількість об`єктів які планується реконсрюювати:  "Реконструкція площі Відродження в місті Коломиї"</t>
  </si>
  <si>
    <t>Кількість об`єктів які планується реконсрюювати:  "Реконструкція площі в межах вулиць Симона Петлюри, Івана Франка та Січових Стрільців у місті Коломиї"</t>
  </si>
  <si>
    <t xml:space="preserve">2.3. Реконструкція території навколо озера ім. Т.Шевченка від  вул.Аркаса до берегоукріплення р.Прут у м.Коломиї </t>
  </si>
  <si>
    <t>В.о.начальника управління 
коммунального господарства</t>
  </si>
  <si>
    <t>2.13. Капітальний ремонт футбольного поля на вул. Прутській в с.Воскресинці, Коломийського району Івано-Франківської області</t>
  </si>
  <si>
    <t>2.11. 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</t>
  </si>
  <si>
    <t>2.1. Капітальний ремонт доріжок та системи водовідведення на кладовищі по вул. Довбуша, 420 в м.Коломиї</t>
  </si>
  <si>
    <t>1.2.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</si>
  <si>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2.12. Капітальний ремонт системи опалення адмінбудинку в с. Воскресинці вул. Шевченка,40А</t>
  </si>
  <si>
    <t>2.3.. Капітальний ремонт нежитлової будівлі на вулиці І.Франка, 83 в місті Коломиї</t>
  </si>
  <si>
    <t>2.10. Капітальний ремонт споруди цивільного захисту Коломийського ліцею № 9 Коломийської міської ради Івано-Франківської області</t>
  </si>
  <si>
    <t>2.4. Капітальний ремонт спортивного залу по вулиці Довбуша ,147а,  м. Коломия, з заміною підлоги на мультиспортивне штучне покриття з розміткою</t>
  </si>
  <si>
    <t>2.5.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</si>
  <si>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2.6. 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</t>
  </si>
  <si>
    <t>Кількість об'єктів, на яких планується провести капітальний ремонт: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</si>
  <si>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Середня вартість капітального ремонту по об'єкту: 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</si>
  <si>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Рівень готовності об'єкта: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</si>
  <si>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Рівень готовності об'єкта: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</si>
  <si>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Рівень готовності об'єкта: "Капітальний ремонт нежитлової будівлі на вулиці І.Франка,83 в місті Коломиї"</t>
  </si>
  <si>
    <t>Рівень готовності об'єкта: "Капітальний ремонт доріжок та системи водовідведення на кладовищі по вул. Довбуша, 420 в м. Коломиї"</t>
  </si>
  <si>
    <t>2.9. Капітальний ремонт фасаду Коломийського ліцею  №4 імені Сергія Лисенка на вул.Заньковецької, 11 в м.Коломиї Івано-Франківської області</t>
  </si>
  <si>
    <r>
      <t>бюджетної програми місцевого бюджету на 2025</t>
    </r>
    <r>
      <rPr>
        <b/>
        <sz val="12"/>
        <color indexed="8"/>
        <rFont val="Times New Roman"/>
        <family val="1"/>
        <charset val="204"/>
      </rPr>
      <t xml:space="preserve"> рік</t>
    </r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</si>
  <si>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бюджетів»(зі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бюджету"(зі змінами),</t>
  </si>
  <si>
    <r>
      <t>___від 17 січня 2025 року</t>
    </r>
    <r>
      <rPr>
        <u/>
        <sz val="12"/>
        <color indexed="8"/>
        <rFont val="Times New Roman"/>
        <family val="1"/>
        <charset val="204"/>
      </rPr>
      <t xml:space="preserve"> N 5-О</t>
    </r>
  </si>
  <si>
    <t>рішення міської ради від 05.12.2024 №4012-58/2024 (зі змінами)</t>
  </si>
</sst>
</file>

<file path=xl/styles.xml><?xml version="1.0" encoding="utf-8"?>
<styleSheet xmlns="http://schemas.openxmlformats.org/spreadsheetml/2006/main">
  <numFmts count="1">
    <numFmt numFmtId="164" formatCode="#,##0.0"/>
  </numFmts>
  <fonts count="4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367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0" xfId="0" applyFont="1"/>
    <xf numFmtId="0" fontId="6" fillId="2" borderId="0" xfId="0" applyFont="1" applyFill="1" applyAlignment="1">
      <alignment vertical="center" wrapText="1"/>
    </xf>
    <xf numFmtId="0" fontId="7" fillId="2" borderId="0" xfId="0" applyFont="1" applyFill="1"/>
    <xf numFmtId="0" fontId="17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18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4" fillId="2" borderId="2" xfId="0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4" fontId="19" fillId="2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4" fontId="1" fillId="2" borderId="2" xfId="1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3" fontId="19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/>
    <xf numFmtId="0" fontId="27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vertical="top" wrapText="1"/>
    </xf>
    <xf numFmtId="0" fontId="29" fillId="2" borderId="3" xfId="0" applyFont="1" applyFill="1" applyBorder="1" applyAlignment="1">
      <alignment horizontal="center" vertical="top"/>
    </xf>
    <xf numFmtId="0" fontId="28" fillId="2" borderId="1" xfId="0" applyFont="1" applyFill="1" applyBorder="1" applyAlignment="1">
      <alignment vertical="top" wrapText="1"/>
    </xf>
    <xf numFmtId="0" fontId="28" fillId="2" borderId="0" xfId="0" applyFont="1" applyFill="1" applyBorder="1" applyAlignment="1">
      <alignment wrapText="1"/>
    </xf>
    <xf numFmtId="0" fontId="28" fillId="2" borderId="1" xfId="0" applyFont="1" applyFill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 wrapText="1"/>
    </xf>
    <xf numFmtId="0" fontId="31" fillId="2" borderId="0" xfId="0" applyFont="1" applyFill="1"/>
    <xf numFmtId="0" fontId="29" fillId="2" borderId="0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12" fillId="3" borderId="2" xfId="1" applyNumberFormat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4" fontId="19" fillId="3" borderId="2" xfId="1" applyNumberFormat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4" fontId="23" fillId="2" borderId="2" xfId="1" applyNumberFormat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vertical="center" wrapText="1"/>
    </xf>
    <xf numFmtId="0" fontId="25" fillId="3" borderId="2" xfId="1" applyFont="1" applyFill="1" applyBorder="1" applyAlignment="1">
      <alignment horizontal="center" vertical="center" wrapText="1"/>
    </xf>
    <xf numFmtId="4" fontId="9" fillId="3" borderId="2" xfId="1" applyNumberFormat="1" applyFont="1" applyFill="1" applyBorder="1" applyAlignment="1">
      <alignment horizontal="center" vertical="center" wrapText="1"/>
    </xf>
    <xf numFmtId="3" fontId="9" fillId="3" borderId="2" xfId="1" applyNumberFormat="1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vertical="center" wrapText="1"/>
    </xf>
    <xf numFmtId="3" fontId="23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6" fillId="3" borderId="2" xfId="1" applyFont="1" applyFill="1" applyBorder="1" applyAlignment="1">
      <alignment horizontal="left" vertical="center" wrapText="1"/>
    </xf>
    <xf numFmtId="0" fontId="27" fillId="2" borderId="2" xfId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1" fillId="2" borderId="0" xfId="0" applyFont="1" applyFill="1" applyBorder="1" applyAlignment="1"/>
    <xf numFmtId="0" fontId="31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 wrapText="1"/>
    </xf>
    <xf numFmtId="0" fontId="39" fillId="2" borderId="0" xfId="0" applyFont="1" applyFill="1" applyAlignment="1"/>
    <xf numFmtId="0" fontId="31" fillId="2" borderId="0" xfId="0" applyFont="1" applyFill="1" applyAlignment="1">
      <alignment vertical="top"/>
    </xf>
    <xf numFmtId="0" fontId="25" fillId="3" borderId="2" xfId="1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3" fontId="23" fillId="4" borderId="2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vertical="center" wrapText="1"/>
    </xf>
    <xf numFmtId="0" fontId="27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wrapText="1"/>
    </xf>
    <xf numFmtId="0" fontId="12" fillId="5" borderId="2" xfId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center" vertical="center" wrapText="1"/>
    </xf>
    <xf numFmtId="0" fontId="25" fillId="5" borderId="2" xfId="1" applyFont="1" applyFill="1" applyBorder="1" applyAlignment="1">
      <alignment horizontal="center" vertical="center" wrapText="1"/>
    </xf>
    <xf numFmtId="0" fontId="25" fillId="5" borderId="2" xfId="1" applyFont="1" applyFill="1" applyBorder="1" applyAlignment="1">
      <alignment vertical="center" wrapText="1"/>
    </xf>
    <xf numFmtId="0" fontId="9" fillId="5" borderId="2" xfId="1" applyFont="1" applyFill="1" applyBorder="1" applyAlignment="1">
      <alignment horizontal="center" vertical="center" wrapText="1"/>
    </xf>
    <xf numFmtId="4" fontId="9" fillId="5" borderId="2" xfId="1" applyNumberFormat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left" vertical="center" wrapText="1"/>
    </xf>
    <xf numFmtId="0" fontId="18" fillId="5" borderId="2" xfId="1" applyFont="1" applyFill="1" applyBorder="1" applyAlignment="1">
      <alignment horizontal="center" vertical="center" wrapText="1"/>
    </xf>
    <xf numFmtId="4" fontId="19" fillId="5" borderId="2" xfId="1" applyNumberFormat="1" applyFont="1" applyFill="1" applyBorder="1" applyAlignment="1">
      <alignment horizontal="center" vertical="center" wrapText="1"/>
    </xf>
    <xf numFmtId="0" fontId="25" fillId="5" borderId="2" xfId="1" applyFont="1" applyFill="1" applyBorder="1" applyAlignment="1">
      <alignment horizontal="left" vertical="center" wrapText="1"/>
    </xf>
    <xf numFmtId="0" fontId="19" fillId="5" borderId="2" xfId="1" applyFont="1" applyFill="1" applyBorder="1" applyAlignment="1">
      <alignment horizontal="center" vertical="center" wrapText="1"/>
    </xf>
    <xf numFmtId="4" fontId="12" fillId="5" borderId="2" xfId="1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17" fillId="4" borderId="0" xfId="0" applyFont="1" applyFill="1"/>
    <xf numFmtId="3" fontId="6" fillId="5" borderId="2" xfId="1" applyNumberFormat="1" applyFont="1" applyFill="1" applyBorder="1" applyAlignment="1">
      <alignment horizontal="center" vertical="center" wrapText="1"/>
    </xf>
    <xf numFmtId="3" fontId="9" fillId="5" borderId="2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7" fillId="2" borderId="7" xfId="0" applyFont="1" applyFill="1" applyBorder="1"/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4" fontId="21" fillId="3" borderId="2" xfId="1" applyNumberFormat="1" applyFont="1" applyFill="1" applyBorder="1" applyAlignment="1">
      <alignment horizontal="center" vertical="center" wrapText="1"/>
    </xf>
    <xf numFmtId="3" fontId="19" fillId="3" borderId="2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/>
    <xf numFmtId="16" fontId="6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center" vertical="center" wrapText="1"/>
    </xf>
    <xf numFmtId="4" fontId="21" fillId="8" borderId="2" xfId="1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wrapText="1"/>
    </xf>
    <xf numFmtId="4" fontId="6" fillId="7" borderId="2" xfId="0" applyNumberFormat="1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4" fontId="9" fillId="8" borderId="2" xfId="1" applyNumberFormat="1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4" fontId="19" fillId="7" borderId="2" xfId="1" applyNumberFormat="1" applyFont="1" applyFill="1" applyBorder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0" fontId="7" fillId="7" borderId="0" xfId="0" applyFont="1" applyFill="1"/>
    <xf numFmtId="0" fontId="39" fillId="7" borderId="2" xfId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0" fontId="7" fillId="9" borderId="0" xfId="0" applyFont="1" applyFill="1"/>
    <xf numFmtId="0" fontId="12" fillId="6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4" fontId="21" fillId="6" borderId="2" xfId="1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12" fillId="7" borderId="2" xfId="1" applyFont="1" applyFill="1" applyBorder="1" applyAlignment="1">
      <alignment horizontal="center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center" vertical="center" wrapText="1"/>
    </xf>
    <xf numFmtId="4" fontId="23" fillId="7" borderId="2" xfId="1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3" fontId="19" fillId="9" borderId="2" xfId="1" applyNumberFormat="1" applyFont="1" applyFill="1" applyBorder="1" applyAlignment="1">
      <alignment horizontal="center" vertical="center" wrapText="1"/>
    </xf>
    <xf numFmtId="4" fontId="19" fillId="9" borderId="2" xfId="1" applyNumberFormat="1" applyFont="1" applyFill="1" applyBorder="1" applyAlignment="1">
      <alignment horizontal="center" vertical="center" wrapText="1"/>
    </xf>
    <xf numFmtId="4" fontId="25" fillId="7" borderId="2" xfId="0" applyNumberFormat="1" applyFont="1" applyFill="1" applyBorder="1" applyAlignment="1">
      <alignment horizontal="center" vertical="center" wrapText="1"/>
    </xf>
    <xf numFmtId="0" fontId="12" fillId="12" borderId="2" xfId="1" applyFont="1" applyFill="1" applyBorder="1" applyAlignment="1">
      <alignment horizontal="center" vertical="center" wrapText="1"/>
    </xf>
    <xf numFmtId="0" fontId="9" fillId="12" borderId="2" xfId="1" applyFont="1" applyFill="1" applyBorder="1" applyAlignment="1">
      <alignment horizontal="center" vertical="center" wrapText="1"/>
    </xf>
    <xf numFmtId="4" fontId="21" fillId="12" borderId="2" xfId="1" applyNumberFormat="1" applyFont="1" applyFill="1" applyBorder="1" applyAlignment="1">
      <alignment horizontal="center" vertical="center" wrapText="1"/>
    </xf>
    <xf numFmtId="0" fontId="7" fillId="13" borderId="0" xfId="0" applyFont="1" applyFill="1"/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left" vertical="center" wrapText="1"/>
    </xf>
    <xf numFmtId="4" fontId="9" fillId="6" borderId="2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9" fillId="2" borderId="2" xfId="1" applyNumberFormat="1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7" fillId="2" borderId="1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 vertical="top" wrapText="1"/>
    </xf>
    <xf numFmtId="0" fontId="22" fillId="2" borderId="5" xfId="1" applyFont="1" applyFill="1" applyBorder="1" applyAlignment="1">
      <alignment horizontal="left" vertical="center" wrapText="1"/>
    </xf>
    <xf numFmtId="0" fontId="22" fillId="2" borderId="6" xfId="1" applyFont="1" applyFill="1" applyBorder="1" applyAlignment="1">
      <alignment horizontal="left" vertical="center" wrapText="1"/>
    </xf>
    <xf numFmtId="0" fontId="22" fillId="2" borderId="7" xfId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wrapText="1"/>
    </xf>
    <xf numFmtId="0" fontId="38" fillId="2" borderId="1" xfId="0" applyFont="1" applyFill="1" applyBorder="1" applyAlignment="1">
      <alignment horizontal="center"/>
    </xf>
    <xf numFmtId="0" fontId="41" fillId="3" borderId="2" xfId="1" applyFont="1" applyFill="1" applyBorder="1" applyAlignment="1">
      <alignment horizontal="left" vertical="center" wrapText="1"/>
    </xf>
    <xf numFmtId="0" fontId="25" fillId="3" borderId="5" xfId="1" applyFont="1" applyFill="1" applyBorder="1" applyAlignment="1">
      <alignment horizontal="left" vertical="center" wrapText="1"/>
    </xf>
    <xf numFmtId="0" fontId="25" fillId="3" borderId="6" xfId="1" applyFont="1" applyFill="1" applyBorder="1" applyAlignment="1">
      <alignment horizontal="left" vertical="center" wrapText="1"/>
    </xf>
    <xf numFmtId="0" fontId="25" fillId="3" borderId="7" xfId="1" applyFont="1" applyFill="1" applyBorder="1" applyAlignment="1">
      <alignment horizontal="left" vertical="center" wrapText="1"/>
    </xf>
    <xf numFmtId="0" fontId="22" fillId="2" borderId="2" xfId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6" fillId="2" borderId="0" xfId="0" applyFont="1" applyFill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/>
    <xf numFmtId="0" fontId="1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/>
    </xf>
    <xf numFmtId="0" fontId="0" fillId="2" borderId="1" xfId="0" applyFill="1" applyBorder="1" applyAlignment="1"/>
    <xf numFmtId="0" fontId="19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28" fillId="2" borderId="1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right"/>
    </xf>
    <xf numFmtId="0" fontId="25" fillId="6" borderId="2" xfId="1" applyFont="1" applyFill="1" applyBorder="1" applyAlignment="1">
      <alignment horizontal="left" vertical="center" wrapText="1"/>
    </xf>
    <xf numFmtId="0" fontId="41" fillId="6" borderId="2" xfId="1" applyFont="1" applyFill="1" applyBorder="1" applyAlignment="1">
      <alignment horizontal="left" vertical="center" wrapText="1"/>
    </xf>
    <xf numFmtId="0" fontId="25" fillId="8" borderId="2" xfId="1" applyFont="1" applyFill="1" applyBorder="1" applyAlignment="1">
      <alignment horizontal="left" vertical="center" wrapText="1"/>
    </xf>
    <xf numFmtId="0" fontId="25" fillId="12" borderId="5" xfId="1" applyFont="1" applyFill="1" applyBorder="1" applyAlignment="1">
      <alignment horizontal="left" vertical="center" wrapText="1"/>
    </xf>
    <xf numFmtId="0" fontId="25" fillId="12" borderId="6" xfId="1" applyFont="1" applyFill="1" applyBorder="1" applyAlignment="1">
      <alignment horizontal="left" vertical="center" wrapText="1"/>
    </xf>
    <xf numFmtId="0" fontId="25" fillId="12" borderId="7" xfId="1" applyFont="1" applyFill="1" applyBorder="1" applyAlignment="1">
      <alignment horizontal="left" vertical="center" wrapText="1"/>
    </xf>
    <xf numFmtId="0" fontId="41" fillId="10" borderId="2" xfId="1" applyFont="1" applyFill="1" applyBorder="1" applyAlignment="1">
      <alignment horizontal="left" vertical="center" wrapText="1"/>
    </xf>
    <xf numFmtId="0" fontId="22" fillId="11" borderId="5" xfId="1" applyFont="1" applyFill="1" applyBorder="1" applyAlignment="1">
      <alignment horizontal="left" vertical="center" wrapText="1"/>
    </xf>
    <xf numFmtId="0" fontId="22" fillId="11" borderId="6" xfId="1" applyFont="1" applyFill="1" applyBorder="1" applyAlignment="1">
      <alignment horizontal="left" vertical="center" wrapText="1"/>
    </xf>
    <xf numFmtId="0" fontId="22" fillId="11" borderId="7" xfId="1" applyFont="1" applyFill="1" applyBorder="1" applyAlignment="1">
      <alignment horizontal="left" vertical="center" wrapText="1"/>
    </xf>
    <xf numFmtId="0" fontId="22" fillId="9" borderId="2" xfId="1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21" fillId="9" borderId="7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3" borderId="2" xfId="1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/>
    <xf numFmtId="0" fontId="19" fillId="2" borderId="5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justify" vertical="center"/>
    </xf>
    <xf numFmtId="0" fontId="25" fillId="5" borderId="2" xfId="1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/>
    <xf numFmtId="0" fontId="13" fillId="2" borderId="2" xfId="0" applyFont="1" applyFill="1" applyBorder="1" applyAlignment="1">
      <alignment horizontal="left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Border="1"/>
    <xf numFmtId="0" fontId="8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top"/>
    </xf>
    <xf numFmtId="0" fontId="12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6"/>
  <sheetViews>
    <sheetView tabSelected="1" view="pageBreakPreview" zoomScaleNormal="120" zoomScaleSheetLayoutView="100" workbookViewId="0">
      <selection activeCell="D116" sqref="D116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07" t="s">
        <v>72</v>
      </c>
      <c r="G1" s="308"/>
    </row>
    <row r="2" spans="1:10">
      <c r="F2" s="308"/>
      <c r="G2" s="308"/>
    </row>
    <row r="3" spans="1:10" ht="32.25" customHeight="1">
      <c r="F3" s="308"/>
      <c r="G3" s="308"/>
    </row>
    <row r="4" spans="1:10" ht="15.75">
      <c r="A4" s="15"/>
      <c r="E4" s="15" t="s">
        <v>0</v>
      </c>
    </row>
    <row r="5" spans="1:10" ht="15.75">
      <c r="A5" s="15"/>
      <c r="E5" s="309" t="s">
        <v>100</v>
      </c>
      <c r="F5" s="309"/>
      <c r="G5" s="309"/>
    </row>
    <row r="6" spans="1:10" ht="15.75">
      <c r="A6" s="15"/>
      <c r="B6" s="15"/>
      <c r="E6" s="310" t="s">
        <v>85</v>
      </c>
      <c r="F6" s="310"/>
      <c r="G6" s="310"/>
    </row>
    <row r="7" spans="1:10" ht="15" customHeight="1">
      <c r="A7" s="15"/>
      <c r="E7" s="302" t="s">
        <v>1</v>
      </c>
      <c r="F7" s="302"/>
      <c r="G7" s="302"/>
    </row>
    <row r="8" spans="1:10" ht="9.75" customHeight="1">
      <c r="A8" s="15"/>
      <c r="B8" s="15"/>
      <c r="E8" s="311"/>
      <c r="F8" s="311"/>
      <c r="G8" s="311"/>
    </row>
    <row r="9" spans="1:10" ht="9" customHeight="1">
      <c r="A9" s="15"/>
      <c r="E9" s="302"/>
      <c r="F9" s="302"/>
      <c r="G9" s="302"/>
    </row>
    <row r="10" spans="1:10" ht="15.75">
      <c r="A10" s="15"/>
      <c r="E10" s="366" t="s">
        <v>834</v>
      </c>
      <c r="F10" s="366"/>
      <c r="G10" s="366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832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253">
        <v>31692820</v>
      </c>
    </row>
    <row r="18" spans="1:7" ht="28.5" customHeight="1">
      <c r="A18" s="266" t="s">
        <v>81</v>
      </c>
      <c r="B18" s="266"/>
      <c r="C18" s="266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99" t="s">
        <v>85</v>
      </c>
      <c r="E19" s="299"/>
      <c r="F19" s="299"/>
      <c r="G19" s="253">
        <v>31692820</v>
      </c>
    </row>
    <row r="20" spans="1:7" ht="15.75" customHeight="1">
      <c r="A20" s="266" t="s">
        <v>77</v>
      </c>
      <c r="B20" s="266"/>
      <c r="C20" s="266"/>
      <c r="D20" s="300" t="s">
        <v>33</v>
      </c>
      <c r="E20" s="30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57" t="s">
        <v>90</v>
      </c>
      <c r="E21" s="301" t="s">
        <v>91</v>
      </c>
      <c r="F21" s="301"/>
      <c r="G21" s="257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66" t="s">
        <v>82</v>
      </c>
      <c r="F22" s="266"/>
      <c r="G22" s="254" t="s">
        <v>80</v>
      </c>
    </row>
    <row r="23" spans="1:7" ht="57.75" customHeight="1">
      <c r="A23" s="61" t="s">
        <v>7</v>
      </c>
      <c r="B23" s="264" t="s">
        <v>796</v>
      </c>
      <c r="C23" s="264"/>
      <c r="D23" s="264"/>
      <c r="E23" s="264"/>
      <c r="F23" s="264"/>
      <c r="G23" s="264"/>
    </row>
    <row r="24" spans="1:7" ht="101.25" customHeight="1">
      <c r="A24" s="61" t="s">
        <v>8</v>
      </c>
      <c r="B24" s="303" t="s">
        <v>833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27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3" t="s">
        <v>46</v>
      </c>
      <c r="C27" s="283"/>
      <c r="D27" s="283"/>
      <c r="E27" s="283"/>
      <c r="F27" s="283"/>
      <c r="G27" s="283"/>
    </row>
    <row r="28" spans="1:7" ht="12.75" customHeight="1">
      <c r="A28" s="19"/>
    </row>
    <row r="29" spans="1:7" ht="19.5" customHeight="1">
      <c r="A29" s="255" t="s">
        <v>11</v>
      </c>
      <c r="B29" s="292" t="s">
        <v>47</v>
      </c>
      <c r="C29" s="292"/>
      <c r="D29" s="292"/>
      <c r="E29" s="292"/>
      <c r="F29" s="292"/>
      <c r="G29" s="292"/>
    </row>
    <row r="30" spans="1:7" ht="24" customHeight="1">
      <c r="A30" s="255">
        <v>1</v>
      </c>
      <c r="B30" s="304" t="s">
        <v>93</v>
      </c>
      <c r="C30" s="305"/>
      <c r="D30" s="305"/>
      <c r="E30" s="305"/>
      <c r="F30" s="305"/>
      <c r="G30" s="306"/>
    </row>
    <row r="32" spans="1:7" ht="9.75" hidden="1" customHeight="1">
      <c r="A32" s="19"/>
    </row>
    <row r="33" spans="1:8" ht="29.25" customHeight="1">
      <c r="A33" s="20" t="s">
        <v>10</v>
      </c>
      <c r="B33" s="21" t="s">
        <v>86</v>
      </c>
      <c r="C33" s="297" t="s">
        <v>92</v>
      </c>
      <c r="D33" s="298"/>
      <c r="E33" s="298"/>
      <c r="F33" s="298"/>
      <c r="G33" s="298"/>
    </row>
    <row r="34" spans="1:8" ht="18" customHeight="1">
      <c r="A34" s="18" t="s">
        <v>13</v>
      </c>
      <c r="B34" s="283" t="s">
        <v>48</v>
      </c>
      <c r="C34" s="283"/>
      <c r="D34" s="283"/>
      <c r="E34" s="283"/>
      <c r="F34" s="283"/>
      <c r="G34" s="283"/>
    </row>
    <row r="35" spans="1:8" ht="10.5" hidden="1" customHeight="1">
      <c r="A35" s="18"/>
      <c r="B35" s="252"/>
      <c r="C35" s="252"/>
      <c r="D35" s="252"/>
      <c r="E35" s="252"/>
      <c r="F35" s="252"/>
      <c r="G35" s="252"/>
    </row>
    <row r="36" spans="1:8" ht="18.75" customHeight="1">
      <c r="A36" s="255" t="s">
        <v>11</v>
      </c>
      <c r="B36" s="292" t="s">
        <v>12</v>
      </c>
      <c r="C36" s="292"/>
      <c r="D36" s="292"/>
      <c r="E36" s="292"/>
      <c r="F36" s="292"/>
      <c r="G36" s="292"/>
    </row>
    <row r="37" spans="1:8" ht="21" customHeight="1">
      <c r="A37" s="255">
        <v>1</v>
      </c>
      <c r="B37" s="290" t="s">
        <v>94</v>
      </c>
      <c r="C37" s="290"/>
      <c r="D37" s="290"/>
      <c r="E37" s="290"/>
      <c r="F37" s="290"/>
      <c r="G37" s="290"/>
    </row>
    <row r="38" spans="1:8" ht="13.5" customHeight="1">
      <c r="A38" s="18"/>
      <c r="B38" s="252"/>
      <c r="C38" s="252"/>
      <c r="D38" s="252"/>
      <c r="E38" s="252"/>
      <c r="F38" s="252"/>
      <c r="G38" s="252"/>
    </row>
    <row r="39" spans="1:8" ht="20.25" customHeight="1">
      <c r="A39" s="18" t="s">
        <v>19</v>
      </c>
      <c r="B39" s="22" t="s">
        <v>15</v>
      </c>
      <c r="C39" s="252"/>
      <c r="D39" s="252"/>
      <c r="E39" s="293"/>
      <c r="F39" s="293" t="s">
        <v>49</v>
      </c>
      <c r="G39" s="252"/>
    </row>
    <row r="40" spans="1:8" ht="11.25" customHeight="1">
      <c r="A40" s="19"/>
      <c r="E40" s="294"/>
      <c r="F40" s="294"/>
    </row>
    <row r="41" spans="1:8" ht="23.25" customHeight="1">
      <c r="A41" s="255" t="s">
        <v>11</v>
      </c>
      <c r="B41" s="295" t="s">
        <v>15</v>
      </c>
      <c r="C41" s="289"/>
      <c r="D41" s="255" t="s">
        <v>16</v>
      </c>
      <c r="E41" s="255" t="s">
        <v>17</v>
      </c>
      <c r="F41" s="255" t="s">
        <v>18</v>
      </c>
    </row>
    <row r="42" spans="1:8" ht="12" customHeight="1">
      <c r="A42" s="259">
        <v>1</v>
      </c>
      <c r="B42" s="291">
        <v>2</v>
      </c>
      <c r="C42" s="282"/>
      <c r="D42" s="259">
        <v>3</v>
      </c>
      <c r="E42" s="259">
        <v>4</v>
      </c>
      <c r="F42" s="259">
        <v>5</v>
      </c>
    </row>
    <row r="43" spans="1:8" ht="34.5" customHeight="1">
      <c r="A43" s="255"/>
      <c r="B43" s="296" t="s">
        <v>506</v>
      </c>
      <c r="C43" s="289"/>
      <c r="E43" s="43">
        <v>2000000</v>
      </c>
      <c r="F43" s="43">
        <f>E43+D43</f>
        <v>2000000</v>
      </c>
      <c r="G43" s="44"/>
      <c r="H43" s="44"/>
    </row>
    <row r="44" spans="1:8" ht="19.5" customHeight="1">
      <c r="A44" s="255"/>
      <c r="B44" s="296" t="s">
        <v>504</v>
      </c>
      <c r="C44" s="289"/>
      <c r="D44" s="152"/>
      <c r="E44" s="43">
        <v>30143838</v>
      </c>
      <c r="F44" s="43">
        <f>E44+D44</f>
        <v>30143838</v>
      </c>
      <c r="G44" s="44"/>
      <c r="H44" s="44"/>
    </row>
    <row r="45" spans="1:8" ht="68.25" hidden="1" customHeight="1">
      <c r="A45" s="153" t="s">
        <v>248</v>
      </c>
      <c r="B45" s="290" t="s">
        <v>522</v>
      </c>
      <c r="C45" s="289"/>
      <c r="D45" s="152"/>
      <c r="E45" s="25">
        <v>200000</v>
      </c>
      <c r="F45" s="25">
        <f t="shared" ref="F45:F54" si="0">E45</f>
        <v>200000</v>
      </c>
      <c r="G45" s="44"/>
      <c r="H45" s="44"/>
    </row>
    <row r="46" spans="1:8" ht="62.25" hidden="1" customHeight="1">
      <c r="A46" s="153" t="s">
        <v>249</v>
      </c>
      <c r="B46" s="290" t="s">
        <v>523</v>
      </c>
      <c r="C46" s="289"/>
      <c r="D46" s="152"/>
      <c r="E46" s="25">
        <v>200000</v>
      </c>
      <c r="F46" s="25">
        <f t="shared" si="0"/>
        <v>200000</v>
      </c>
      <c r="G46" s="44"/>
      <c r="H46" s="44"/>
    </row>
    <row r="47" spans="1:8" ht="72.75" hidden="1" customHeight="1">
      <c r="A47" s="153" t="s">
        <v>250</v>
      </c>
      <c r="B47" s="290" t="s">
        <v>524</v>
      </c>
      <c r="C47" s="289"/>
      <c r="D47" s="152"/>
      <c r="E47" s="25">
        <v>200000</v>
      </c>
      <c r="F47" s="25">
        <f t="shared" si="0"/>
        <v>200000</v>
      </c>
      <c r="G47" s="44"/>
      <c r="H47" s="44"/>
    </row>
    <row r="48" spans="1:8" ht="64.5" hidden="1" customHeight="1">
      <c r="A48" s="153" t="s">
        <v>251</v>
      </c>
      <c r="B48" s="290" t="s">
        <v>525</v>
      </c>
      <c r="C48" s="289"/>
      <c r="D48" s="152"/>
      <c r="E48" s="25">
        <v>200000</v>
      </c>
      <c r="F48" s="25">
        <f t="shared" si="0"/>
        <v>200000</v>
      </c>
      <c r="G48" s="44"/>
      <c r="H48" s="44"/>
    </row>
    <row r="49" spans="1:8" ht="75" hidden="1" customHeight="1">
      <c r="A49" s="153" t="s">
        <v>252</v>
      </c>
      <c r="B49" s="290" t="s">
        <v>526</v>
      </c>
      <c r="C49" s="289"/>
      <c r="D49" s="152"/>
      <c r="E49" s="25">
        <v>200000</v>
      </c>
      <c r="F49" s="25">
        <f t="shared" si="0"/>
        <v>200000</v>
      </c>
      <c r="G49" s="44"/>
      <c r="H49" s="44"/>
    </row>
    <row r="50" spans="1:8" ht="57.75" hidden="1" customHeight="1">
      <c r="A50" s="153" t="s">
        <v>253</v>
      </c>
      <c r="B50" s="290" t="s">
        <v>527</v>
      </c>
      <c r="C50" s="289"/>
      <c r="D50" s="152"/>
      <c r="E50" s="25">
        <v>300000</v>
      </c>
      <c r="F50" s="25">
        <f t="shared" si="0"/>
        <v>300000</v>
      </c>
      <c r="G50" s="44"/>
      <c r="H50" s="44"/>
    </row>
    <row r="51" spans="1:8" ht="81.75" hidden="1" customHeight="1">
      <c r="A51" s="153" t="s">
        <v>254</v>
      </c>
      <c r="B51" s="290" t="s">
        <v>528</v>
      </c>
      <c r="C51" s="289"/>
      <c r="D51" s="24"/>
      <c r="E51" s="25">
        <v>2000000</v>
      </c>
      <c r="F51" s="25">
        <f t="shared" si="0"/>
        <v>2000000</v>
      </c>
      <c r="G51" s="44"/>
      <c r="H51" s="44"/>
    </row>
    <row r="52" spans="1:8" ht="74.25" hidden="1" customHeight="1">
      <c r="A52" s="153" t="s">
        <v>255</v>
      </c>
      <c r="B52" s="290" t="s">
        <v>529</v>
      </c>
      <c r="C52" s="289"/>
      <c r="D52" s="24"/>
      <c r="E52" s="25">
        <v>200000</v>
      </c>
      <c r="F52" s="25">
        <f t="shared" si="0"/>
        <v>200000</v>
      </c>
      <c r="G52" s="44"/>
      <c r="H52" s="44"/>
    </row>
    <row r="53" spans="1:8" ht="77.25" hidden="1" customHeight="1">
      <c r="A53" s="153" t="s">
        <v>513</v>
      </c>
      <c r="B53" s="290" t="s">
        <v>530</v>
      </c>
      <c r="C53" s="289"/>
      <c r="D53" s="24"/>
      <c r="E53" s="25">
        <v>6000000</v>
      </c>
      <c r="F53" s="25">
        <f t="shared" si="0"/>
        <v>6000000</v>
      </c>
      <c r="G53" s="44"/>
      <c r="H53" s="44"/>
    </row>
    <row r="54" spans="1:8" ht="60" hidden="1" customHeight="1">
      <c r="A54" s="153" t="s">
        <v>514</v>
      </c>
      <c r="B54" s="290" t="s">
        <v>531</v>
      </c>
      <c r="C54" s="289"/>
      <c r="D54" s="24"/>
      <c r="E54" s="25">
        <v>200000</v>
      </c>
      <c r="F54" s="25">
        <f t="shared" si="0"/>
        <v>200000</v>
      </c>
      <c r="G54" s="44"/>
      <c r="H54" s="44"/>
    </row>
    <row r="55" spans="1:8" ht="54.75" hidden="1" customHeight="1">
      <c r="A55" s="153" t="s">
        <v>515</v>
      </c>
      <c r="B55" s="290" t="s">
        <v>532</v>
      </c>
      <c r="C55" s="289"/>
      <c r="D55" s="24"/>
      <c r="E55" s="25">
        <v>200000</v>
      </c>
      <c r="F55" s="25">
        <f>E55</f>
        <v>200000</v>
      </c>
      <c r="G55" s="44"/>
      <c r="H55" s="44"/>
    </row>
    <row r="56" spans="1:8" ht="41.25" hidden="1" customHeight="1">
      <c r="A56" s="153" t="s">
        <v>516</v>
      </c>
      <c r="B56" s="290" t="s">
        <v>533</v>
      </c>
      <c r="C56" s="289" t="s">
        <v>449</v>
      </c>
      <c r="D56" s="24"/>
      <c r="E56" s="25">
        <v>700000</v>
      </c>
      <c r="F56" s="25">
        <f t="shared" ref="F56:F63" si="1">E56</f>
        <v>700000</v>
      </c>
      <c r="G56" s="44"/>
      <c r="H56" s="44"/>
    </row>
    <row r="57" spans="1:8" ht="48" hidden="1" customHeight="1">
      <c r="A57" s="153" t="s">
        <v>256</v>
      </c>
      <c r="B57" s="290" t="s">
        <v>534</v>
      </c>
      <c r="C57" s="289"/>
      <c r="D57" s="24"/>
      <c r="E57" s="25">
        <v>500000</v>
      </c>
      <c r="F57" s="25">
        <f t="shared" si="1"/>
        <v>500000</v>
      </c>
      <c r="G57" s="44"/>
      <c r="H57" s="44"/>
    </row>
    <row r="58" spans="1:8" ht="61.5" hidden="1" customHeight="1">
      <c r="A58" s="153" t="s">
        <v>257</v>
      </c>
      <c r="B58" s="290" t="s">
        <v>363</v>
      </c>
      <c r="C58" s="289"/>
      <c r="D58" s="24"/>
      <c r="E58" s="25">
        <v>3118157</v>
      </c>
      <c r="F58" s="25">
        <f>E58</f>
        <v>3118157</v>
      </c>
      <c r="G58" s="44"/>
      <c r="H58" s="44"/>
    </row>
    <row r="59" spans="1:8" ht="64.5" hidden="1" customHeight="1">
      <c r="A59" s="153" t="s">
        <v>517</v>
      </c>
      <c r="B59" s="290" t="s">
        <v>367</v>
      </c>
      <c r="C59" s="289"/>
      <c r="D59" s="24"/>
      <c r="E59" s="25" t="e">
        <f>#REF!</f>
        <v>#REF!</v>
      </c>
      <c r="F59" s="25" t="e">
        <f t="shared" si="1"/>
        <v>#REF!</v>
      </c>
      <c r="G59" s="44"/>
      <c r="H59" s="44"/>
    </row>
    <row r="60" spans="1:8" ht="51" hidden="1" customHeight="1">
      <c r="A60" s="153" t="s">
        <v>518</v>
      </c>
      <c r="B60" s="290" t="s">
        <v>368</v>
      </c>
      <c r="C60" s="289"/>
      <c r="D60" s="24"/>
      <c r="E60" s="25">
        <v>230000</v>
      </c>
      <c r="F60" s="25">
        <f t="shared" si="1"/>
        <v>230000</v>
      </c>
      <c r="G60" s="44"/>
      <c r="H60" s="44"/>
    </row>
    <row r="61" spans="1:8" ht="55.5" hidden="1" customHeight="1">
      <c r="A61" s="153" t="s">
        <v>519</v>
      </c>
      <c r="B61" s="290" t="s">
        <v>535</v>
      </c>
      <c r="C61" s="289"/>
      <c r="D61" s="24"/>
      <c r="E61" s="25">
        <v>1474663</v>
      </c>
      <c r="F61" s="25">
        <f t="shared" si="1"/>
        <v>1474663</v>
      </c>
      <c r="G61" s="44"/>
      <c r="H61" s="44"/>
    </row>
    <row r="62" spans="1:8" ht="59.25" hidden="1" customHeight="1">
      <c r="A62" s="153" t="s">
        <v>520</v>
      </c>
      <c r="B62" s="290" t="s">
        <v>370</v>
      </c>
      <c r="C62" s="289"/>
      <c r="D62" s="24"/>
      <c r="E62" s="25">
        <v>1650000</v>
      </c>
      <c r="F62" s="25">
        <f t="shared" si="1"/>
        <v>1650000</v>
      </c>
      <c r="G62" s="44"/>
      <c r="H62" s="44"/>
    </row>
    <row r="63" spans="1:8" ht="53.25" hidden="1" customHeight="1">
      <c r="A63" s="153" t="s">
        <v>521</v>
      </c>
      <c r="B63" s="290" t="s">
        <v>536</v>
      </c>
      <c r="C63" s="289"/>
      <c r="D63" s="24"/>
      <c r="E63" s="25">
        <v>1000000</v>
      </c>
      <c r="F63" s="25">
        <f t="shared" si="1"/>
        <v>1000000</v>
      </c>
      <c r="G63" s="44"/>
      <c r="H63" s="44"/>
    </row>
    <row r="64" spans="1:8" ht="22.5" customHeight="1">
      <c r="A64" s="255"/>
      <c r="B64" s="278" t="s">
        <v>350</v>
      </c>
      <c r="C64" s="279"/>
      <c r="D64" s="152"/>
      <c r="E64" s="43">
        <v>31000000</v>
      </c>
      <c r="F64" s="43">
        <f>E64+D64</f>
        <v>31000000</v>
      </c>
      <c r="G64" s="44"/>
      <c r="H64" s="44"/>
    </row>
    <row r="65" spans="1:9" ht="36.75" hidden="1" customHeight="1">
      <c r="A65" s="23" t="s">
        <v>258</v>
      </c>
      <c r="B65" s="288" t="s">
        <v>537</v>
      </c>
      <c r="C65" s="289"/>
      <c r="D65" s="24"/>
      <c r="E65" s="25">
        <v>5000000</v>
      </c>
      <c r="F65" s="25">
        <f t="shared" ref="F65:F66" si="2">E65</f>
        <v>5000000</v>
      </c>
      <c r="G65" s="44"/>
      <c r="H65" s="44"/>
    </row>
    <row r="66" spans="1:9" ht="49.5" hidden="1" customHeight="1">
      <c r="A66" s="23" t="s">
        <v>301</v>
      </c>
      <c r="B66" s="288" t="s">
        <v>355</v>
      </c>
      <c r="C66" s="289"/>
      <c r="D66" s="24"/>
      <c r="E66" s="25">
        <v>100000</v>
      </c>
      <c r="F66" s="25">
        <f t="shared" si="2"/>
        <v>100000</v>
      </c>
      <c r="G66" s="44"/>
      <c r="H66" s="44"/>
    </row>
    <row r="67" spans="1:9" ht="31.5" hidden="1" customHeight="1">
      <c r="A67" s="23" t="s">
        <v>372</v>
      </c>
      <c r="B67" s="288" t="s">
        <v>430</v>
      </c>
      <c r="C67" s="289"/>
      <c r="D67" s="24"/>
      <c r="E67" s="25">
        <v>15000000</v>
      </c>
      <c r="F67" s="25" t="e">
        <f>#REF!</f>
        <v>#REF!</v>
      </c>
      <c r="G67" s="44"/>
      <c r="H67" s="44"/>
    </row>
    <row r="68" spans="1:9" ht="47.25" hidden="1" customHeight="1">
      <c r="A68" s="23" t="s">
        <v>373</v>
      </c>
      <c r="B68" s="288" t="s">
        <v>538</v>
      </c>
      <c r="C68" s="289"/>
      <c r="D68" s="24"/>
      <c r="E68" s="25">
        <v>500000</v>
      </c>
      <c r="F68" s="25">
        <f>G238</f>
        <v>10000000</v>
      </c>
      <c r="G68" s="44"/>
      <c r="H68" s="44"/>
    </row>
    <row r="69" spans="1:9" ht="42.75" hidden="1" customHeight="1">
      <c r="A69" s="23" t="s">
        <v>374</v>
      </c>
      <c r="B69" s="288" t="s">
        <v>539</v>
      </c>
      <c r="C69" s="289"/>
      <c r="E69" s="25">
        <v>500000</v>
      </c>
      <c r="F69" s="25">
        <f>E69</f>
        <v>500000</v>
      </c>
      <c r="G69" s="44"/>
      <c r="H69" s="44"/>
    </row>
    <row r="70" spans="1:9" ht="36" hidden="1" customHeight="1">
      <c r="A70" s="23" t="s">
        <v>375</v>
      </c>
      <c r="B70" s="288" t="s">
        <v>540</v>
      </c>
      <c r="C70" s="289"/>
      <c r="D70" s="152"/>
      <c r="E70" s="25">
        <v>500000</v>
      </c>
      <c r="F70" s="25">
        <f>E70</f>
        <v>500000</v>
      </c>
      <c r="G70" s="44"/>
      <c r="H70" s="44"/>
    </row>
    <row r="71" spans="1:9" ht="69" hidden="1" customHeight="1">
      <c r="A71" s="23" t="s">
        <v>376</v>
      </c>
      <c r="B71" s="288" t="s">
        <v>475</v>
      </c>
      <c r="C71" s="289"/>
      <c r="D71" s="24"/>
      <c r="E71" s="25" t="e">
        <f>#REF!</f>
        <v>#REF!</v>
      </c>
      <c r="F71" s="25" t="e">
        <f>#REF!</f>
        <v>#REF!</v>
      </c>
      <c r="G71" s="44"/>
      <c r="H71" s="44"/>
    </row>
    <row r="72" spans="1:9" ht="15" customHeight="1">
      <c r="A72" s="281" t="s">
        <v>18</v>
      </c>
      <c r="B72" s="281"/>
      <c r="C72" s="282"/>
      <c r="D72" s="26"/>
      <c r="E72" s="26">
        <f>E64+E44+E43</f>
        <v>63143838</v>
      </c>
      <c r="F72" s="26">
        <f>F64+F44+F43</f>
        <v>63143838</v>
      </c>
      <c r="G72" s="44"/>
      <c r="H72" s="44"/>
      <c r="I72" s="44"/>
    </row>
    <row r="73" spans="1:9" ht="8.25" customHeight="1">
      <c r="A73" s="19"/>
      <c r="G73" s="44"/>
      <c r="H73" s="44"/>
    </row>
    <row r="74" spans="1:9" ht="15.75" customHeight="1">
      <c r="A74" s="19" t="s">
        <v>22</v>
      </c>
      <c r="B74" s="283" t="s">
        <v>20</v>
      </c>
      <c r="C74" s="283"/>
      <c r="D74" s="283"/>
      <c r="E74" s="283"/>
      <c r="F74" s="283"/>
      <c r="G74" s="283"/>
    </row>
    <row r="75" spans="1:9" ht="14.25" customHeight="1">
      <c r="A75" s="19"/>
      <c r="E75" s="27" t="s">
        <v>14</v>
      </c>
    </row>
    <row r="76" spans="1:9" ht="19.5" customHeight="1">
      <c r="A76" s="255" t="s">
        <v>11</v>
      </c>
      <c r="B76" s="259" t="s">
        <v>21</v>
      </c>
      <c r="C76" s="255" t="s">
        <v>16</v>
      </c>
      <c r="D76" s="255" t="s">
        <v>17</v>
      </c>
      <c r="E76" s="255" t="s">
        <v>18</v>
      </c>
    </row>
    <row r="77" spans="1:9" ht="17.25" customHeight="1">
      <c r="A77" s="259">
        <v>1</v>
      </c>
      <c r="B77" s="259">
        <v>2</v>
      </c>
      <c r="C77" s="259">
        <v>3</v>
      </c>
      <c r="D77" s="259">
        <v>4</v>
      </c>
      <c r="E77" s="259">
        <v>5</v>
      </c>
    </row>
    <row r="78" spans="1:9" ht="10.5" customHeight="1">
      <c r="A78" s="255"/>
      <c r="B78" s="28"/>
      <c r="C78" s="29"/>
      <c r="D78" s="255"/>
      <c r="E78" s="29"/>
    </row>
    <row r="79" spans="1:9" ht="14.25" customHeight="1">
      <c r="A79" s="281" t="s">
        <v>18</v>
      </c>
      <c r="B79" s="281"/>
      <c r="C79" s="30"/>
      <c r="D79" s="30"/>
      <c r="E79" s="30"/>
    </row>
    <row r="80" spans="1:9" ht="9" customHeight="1">
      <c r="A80" s="19"/>
    </row>
    <row r="81" spans="1:7" ht="16.5" customHeight="1">
      <c r="A81" s="18" t="s">
        <v>50</v>
      </c>
      <c r="B81" s="283" t="s">
        <v>23</v>
      </c>
      <c r="C81" s="283"/>
      <c r="D81" s="283"/>
      <c r="E81" s="283"/>
      <c r="F81" s="283"/>
      <c r="G81" s="283"/>
    </row>
    <row r="82" spans="1:7" ht="9" customHeight="1">
      <c r="A82" s="19"/>
    </row>
    <row r="83" spans="1:7" ht="25.5" customHeight="1">
      <c r="A83" s="255" t="s">
        <v>11</v>
      </c>
      <c r="B83" s="255" t="s">
        <v>24</v>
      </c>
      <c r="C83" s="258" t="s">
        <v>25</v>
      </c>
      <c r="D83" s="258" t="s">
        <v>26</v>
      </c>
      <c r="E83" s="255" t="s">
        <v>16</v>
      </c>
      <c r="F83" s="255" t="s">
        <v>17</v>
      </c>
      <c r="G83" s="255" t="s">
        <v>18</v>
      </c>
    </row>
    <row r="84" spans="1:7">
      <c r="A84" s="259">
        <v>1</v>
      </c>
      <c r="B84" s="259">
        <v>2</v>
      </c>
      <c r="C84" s="259">
        <v>3</v>
      </c>
      <c r="D84" s="259">
        <v>4</v>
      </c>
      <c r="E84" s="259">
        <v>5</v>
      </c>
      <c r="F84" s="259">
        <v>6</v>
      </c>
      <c r="G84" s="259">
        <v>7</v>
      </c>
    </row>
    <row r="85" spans="1:7" ht="21.75" customHeight="1">
      <c r="A85" s="255"/>
      <c r="B85" s="278" t="s">
        <v>511</v>
      </c>
      <c r="C85" s="284"/>
      <c r="D85" s="284"/>
      <c r="E85" s="279"/>
      <c r="F85" s="204">
        <f>F88+F97</f>
        <v>2000000</v>
      </c>
      <c r="G85" s="204">
        <f>F85</f>
        <v>2000000</v>
      </c>
    </row>
    <row r="86" spans="1:7" ht="48" customHeight="1">
      <c r="A86" s="261"/>
      <c r="B86" s="285" t="s">
        <v>798</v>
      </c>
      <c r="C86" s="286"/>
      <c r="D86" s="286"/>
      <c r="E86" s="287"/>
      <c r="F86" s="86"/>
      <c r="G86" s="86"/>
    </row>
    <row r="87" spans="1:7" s="76" customFormat="1" ht="15" customHeight="1">
      <c r="A87" s="83">
        <v>1</v>
      </c>
      <c r="B87" s="84" t="s">
        <v>27</v>
      </c>
      <c r="C87" s="87" t="s">
        <v>83</v>
      </c>
      <c r="D87" s="87" t="s">
        <v>83</v>
      </c>
      <c r="E87" s="85"/>
      <c r="F87" s="86"/>
      <c r="G87" s="86"/>
    </row>
    <row r="88" spans="1:7" ht="81.75" customHeight="1">
      <c r="A88" s="261"/>
      <c r="B88" s="142" t="s">
        <v>804</v>
      </c>
      <c r="C88" s="17" t="s">
        <v>96</v>
      </c>
      <c r="D88" s="69" t="s">
        <v>835</v>
      </c>
      <c r="E88" s="85"/>
      <c r="F88" s="67">
        <v>1000000</v>
      </c>
      <c r="G88" s="67">
        <f>F88</f>
        <v>1000000</v>
      </c>
    </row>
    <row r="89" spans="1:7" s="76" customFormat="1" ht="18" customHeight="1">
      <c r="A89" s="83">
        <v>2</v>
      </c>
      <c r="B89" s="84" t="s">
        <v>28</v>
      </c>
      <c r="C89" s="87" t="s">
        <v>83</v>
      </c>
      <c r="D89" s="87" t="s">
        <v>83</v>
      </c>
      <c r="E89" s="85"/>
      <c r="F89" s="147"/>
      <c r="G89" s="147"/>
    </row>
    <row r="90" spans="1:7" ht="99" customHeight="1">
      <c r="A90" s="261"/>
      <c r="B90" s="142" t="s">
        <v>805</v>
      </c>
      <c r="C90" s="17" t="s">
        <v>97</v>
      </c>
      <c r="D90" s="17" t="s">
        <v>181</v>
      </c>
      <c r="E90" s="85"/>
      <c r="F90" s="147">
        <v>1</v>
      </c>
      <c r="G90" s="147">
        <f>F90</f>
        <v>1</v>
      </c>
    </row>
    <row r="91" spans="1:7" s="76" customFormat="1" ht="18" customHeight="1">
      <c r="A91" s="83">
        <v>3</v>
      </c>
      <c r="B91" s="84" t="s">
        <v>29</v>
      </c>
      <c r="C91" s="87"/>
      <c r="D91" s="87"/>
      <c r="E91" s="85"/>
      <c r="F91" s="147"/>
      <c r="G91" s="147"/>
    </row>
    <row r="92" spans="1:7" ht="94.5" customHeight="1">
      <c r="A92" s="261"/>
      <c r="B92" s="143" t="s">
        <v>806</v>
      </c>
      <c r="C92" s="17" t="s">
        <v>89</v>
      </c>
      <c r="D92" s="17" t="s">
        <v>87</v>
      </c>
      <c r="E92" s="85"/>
      <c r="F92" s="67">
        <f>F88/F90</f>
        <v>1000000</v>
      </c>
      <c r="G92" s="67">
        <f>F92</f>
        <v>1000000</v>
      </c>
    </row>
    <row r="93" spans="1:7" s="76" customFormat="1" ht="19.5" customHeight="1">
      <c r="A93" s="83">
        <v>2</v>
      </c>
      <c r="B93" s="84" t="s">
        <v>30</v>
      </c>
      <c r="C93" s="87"/>
      <c r="D93" s="87"/>
      <c r="E93" s="85"/>
      <c r="F93" s="147"/>
      <c r="G93" s="147"/>
    </row>
    <row r="94" spans="1:7" ht="81" customHeight="1">
      <c r="A94" s="261"/>
      <c r="B94" s="143" t="s">
        <v>807</v>
      </c>
      <c r="C94" s="17" t="s">
        <v>88</v>
      </c>
      <c r="D94" s="17" t="s">
        <v>87</v>
      </c>
      <c r="E94" s="85"/>
      <c r="F94" s="147">
        <v>1</v>
      </c>
      <c r="G94" s="147">
        <f>F94</f>
        <v>1</v>
      </c>
    </row>
    <row r="95" spans="1:7" ht="52.5" customHeight="1">
      <c r="A95" s="261"/>
      <c r="B95" s="285" t="s">
        <v>803</v>
      </c>
      <c r="C95" s="286"/>
      <c r="D95" s="286"/>
      <c r="E95" s="287"/>
      <c r="F95" s="86"/>
      <c r="G95" s="86"/>
    </row>
    <row r="96" spans="1:7" s="76" customFormat="1" ht="15" customHeight="1">
      <c r="A96" s="83">
        <v>1</v>
      </c>
      <c r="B96" s="84" t="s">
        <v>27</v>
      </c>
      <c r="C96" s="87" t="s">
        <v>83</v>
      </c>
      <c r="D96" s="87" t="s">
        <v>83</v>
      </c>
      <c r="E96" s="85"/>
      <c r="F96" s="86"/>
      <c r="G96" s="86"/>
    </row>
    <row r="97" spans="1:8" ht="76.5" customHeight="1">
      <c r="A97" s="261"/>
      <c r="B97" s="142" t="s">
        <v>799</v>
      </c>
      <c r="C97" s="17" t="s">
        <v>96</v>
      </c>
      <c r="D97" s="69" t="s">
        <v>797</v>
      </c>
      <c r="E97" s="85"/>
      <c r="F97" s="67">
        <v>1000000</v>
      </c>
      <c r="G97" s="67">
        <f>F97</f>
        <v>1000000</v>
      </c>
    </row>
    <row r="98" spans="1:8" s="76" customFormat="1" ht="18" customHeight="1">
      <c r="A98" s="83">
        <v>2</v>
      </c>
      <c r="B98" s="84" t="s">
        <v>28</v>
      </c>
      <c r="C98" s="87" t="s">
        <v>83</v>
      </c>
      <c r="D98" s="87" t="s">
        <v>83</v>
      </c>
      <c r="E98" s="85"/>
      <c r="F98" s="147"/>
      <c r="G98" s="147"/>
    </row>
    <row r="99" spans="1:8" ht="99" customHeight="1">
      <c r="A99" s="261"/>
      <c r="B99" s="142" t="s">
        <v>800</v>
      </c>
      <c r="C99" s="17" t="s">
        <v>97</v>
      </c>
      <c r="D99" s="17" t="s">
        <v>181</v>
      </c>
      <c r="E99" s="85"/>
      <c r="F99" s="147">
        <v>1</v>
      </c>
      <c r="G99" s="147">
        <f>F99</f>
        <v>1</v>
      </c>
    </row>
    <row r="100" spans="1:8" s="76" customFormat="1" ht="18" customHeight="1">
      <c r="A100" s="83">
        <v>3</v>
      </c>
      <c r="B100" s="84" t="s">
        <v>29</v>
      </c>
      <c r="C100" s="87"/>
      <c r="D100" s="87"/>
      <c r="E100" s="85"/>
      <c r="F100" s="147"/>
      <c r="G100" s="147"/>
    </row>
    <row r="101" spans="1:8" ht="94.5" customHeight="1">
      <c r="A101" s="261"/>
      <c r="B101" s="144" t="s">
        <v>801</v>
      </c>
      <c r="C101" s="17" t="s">
        <v>89</v>
      </c>
      <c r="D101" s="17" t="s">
        <v>87</v>
      </c>
      <c r="E101" s="85"/>
      <c r="F101" s="67">
        <f>F97/F99</f>
        <v>1000000</v>
      </c>
      <c r="G101" s="67">
        <f>F101</f>
        <v>1000000</v>
      </c>
    </row>
    <row r="102" spans="1:8" s="76" customFormat="1" ht="19.5" customHeight="1">
      <c r="A102" s="83">
        <v>2</v>
      </c>
      <c r="B102" s="84" t="s">
        <v>30</v>
      </c>
      <c r="C102" s="87"/>
      <c r="D102" s="87"/>
      <c r="E102" s="85"/>
      <c r="F102" s="147"/>
      <c r="G102" s="147"/>
    </row>
    <row r="103" spans="1:8" ht="95.25" customHeight="1">
      <c r="A103" s="261"/>
      <c r="B103" s="145" t="s">
        <v>802</v>
      </c>
      <c r="C103" s="17" t="s">
        <v>88</v>
      </c>
      <c r="D103" s="17" t="s">
        <v>87</v>
      </c>
      <c r="E103" s="85"/>
      <c r="F103" s="147">
        <v>1</v>
      </c>
      <c r="G103" s="147">
        <f>F103</f>
        <v>1</v>
      </c>
    </row>
    <row r="104" spans="1:8" ht="20.25" customHeight="1">
      <c r="A104" s="63"/>
      <c r="B104" s="278" t="s">
        <v>764</v>
      </c>
      <c r="C104" s="279"/>
      <c r="D104" s="69"/>
      <c r="E104" s="69"/>
      <c r="F104" s="150">
        <f>F107+F116+F125+F134+F143+F152+F161+F170+F179+F188+F199+F208+F217</f>
        <v>30143838</v>
      </c>
      <c r="G104" s="150">
        <f>G107+G116+G125+G134+G143+G152+G161+G170+G179+G188+G199+G208+G217</f>
        <v>30143838</v>
      </c>
      <c r="H104" s="44"/>
    </row>
    <row r="105" spans="1:8" ht="26.25" customHeight="1">
      <c r="A105" s="35"/>
      <c r="B105" s="277" t="s">
        <v>817</v>
      </c>
      <c r="C105" s="277"/>
      <c r="D105" s="277"/>
      <c r="E105" s="277"/>
      <c r="F105" s="74"/>
      <c r="G105" s="74"/>
      <c r="H105" s="44"/>
    </row>
    <row r="106" spans="1:8" s="76" customFormat="1" ht="15" customHeight="1">
      <c r="A106" s="71">
        <v>1</v>
      </c>
      <c r="B106" s="78" t="s">
        <v>27</v>
      </c>
      <c r="C106" s="73"/>
      <c r="D106" s="73"/>
      <c r="E106" s="77"/>
      <c r="F106" s="74"/>
      <c r="G106" s="74"/>
      <c r="H106" s="44"/>
    </row>
    <row r="107" spans="1:8" ht="68.25" customHeight="1">
      <c r="A107" s="35"/>
      <c r="B107" s="145" t="s">
        <v>678</v>
      </c>
      <c r="C107" s="40" t="s">
        <v>89</v>
      </c>
      <c r="D107" s="69" t="s">
        <v>835</v>
      </c>
      <c r="E107" s="77"/>
      <c r="F107" s="36">
        <v>14500000</v>
      </c>
      <c r="G107" s="36">
        <f>F107</f>
        <v>14500000</v>
      </c>
      <c r="H107" s="44"/>
    </row>
    <row r="108" spans="1:8" s="76" customFormat="1" ht="15" customHeight="1">
      <c r="A108" s="71">
        <v>2</v>
      </c>
      <c r="B108" s="72" t="s">
        <v>28</v>
      </c>
      <c r="C108" s="40"/>
      <c r="D108" s="40"/>
      <c r="E108" s="77"/>
      <c r="F108" s="36"/>
      <c r="G108" s="36"/>
      <c r="H108" s="44"/>
    </row>
    <row r="109" spans="1:8" ht="78" customHeight="1">
      <c r="A109" s="35"/>
      <c r="B109" s="144" t="s">
        <v>680</v>
      </c>
      <c r="C109" s="40" t="s">
        <v>684</v>
      </c>
      <c r="D109" s="40" t="s">
        <v>181</v>
      </c>
      <c r="E109" s="73"/>
      <c r="F109" s="41">
        <f>4008+765</f>
        <v>4773</v>
      </c>
      <c r="G109" s="41">
        <f>F109</f>
        <v>4773</v>
      </c>
      <c r="H109" s="44"/>
    </row>
    <row r="110" spans="1:8" s="76" customFormat="1" ht="15" customHeight="1">
      <c r="A110" s="71">
        <v>3</v>
      </c>
      <c r="B110" s="72" t="s">
        <v>29</v>
      </c>
      <c r="C110" s="40"/>
      <c r="D110" s="40"/>
      <c r="E110" s="73"/>
      <c r="F110" s="36"/>
      <c r="G110" s="41"/>
      <c r="H110" s="44"/>
    </row>
    <row r="111" spans="1:8" ht="70.5" customHeight="1">
      <c r="A111" s="35"/>
      <c r="B111" s="144" t="s">
        <v>681</v>
      </c>
      <c r="C111" s="40" t="s">
        <v>89</v>
      </c>
      <c r="D111" s="40" t="s">
        <v>87</v>
      </c>
      <c r="E111" s="73"/>
      <c r="F111" s="36">
        <f>(F107)/F109</f>
        <v>3037.9216425728055</v>
      </c>
      <c r="G111" s="36">
        <f>F111</f>
        <v>3037.9216425728055</v>
      </c>
      <c r="H111" s="44"/>
    </row>
    <row r="112" spans="1:8" s="76" customFormat="1" ht="15" customHeight="1">
      <c r="A112" s="71">
        <v>4</v>
      </c>
      <c r="B112" s="72" t="s">
        <v>30</v>
      </c>
      <c r="C112" s="40"/>
      <c r="D112" s="40"/>
      <c r="E112" s="73"/>
      <c r="F112" s="36"/>
      <c r="G112" s="41"/>
      <c r="H112" s="44"/>
    </row>
    <row r="113" spans="1:8" ht="62.25" customHeight="1">
      <c r="A113" s="35"/>
      <c r="B113" s="145" t="s">
        <v>830</v>
      </c>
      <c r="C113" s="146" t="s">
        <v>88</v>
      </c>
      <c r="D113" s="40" t="s">
        <v>87</v>
      </c>
      <c r="E113" s="73"/>
      <c r="F113" s="262">
        <v>100</v>
      </c>
      <c r="G113" s="262">
        <v>100</v>
      </c>
      <c r="H113" s="44"/>
    </row>
    <row r="114" spans="1:8" ht="36" customHeight="1">
      <c r="A114" s="63"/>
      <c r="B114" s="273" t="s">
        <v>818</v>
      </c>
      <c r="C114" s="273"/>
      <c r="D114" s="273"/>
      <c r="E114" s="273"/>
      <c r="F114" s="80"/>
      <c r="G114" s="81"/>
      <c r="H114" s="44"/>
    </row>
    <row r="115" spans="1:8" s="76" customFormat="1" ht="15" customHeight="1">
      <c r="A115" s="79">
        <v>1</v>
      </c>
      <c r="B115" s="82" t="s">
        <v>27</v>
      </c>
      <c r="C115" s="69"/>
      <c r="D115" s="69"/>
      <c r="E115" s="80"/>
      <c r="F115" s="80"/>
      <c r="G115" s="80"/>
      <c r="H115" s="44"/>
    </row>
    <row r="116" spans="1:8" ht="70.5" customHeight="1">
      <c r="A116" s="63"/>
      <c r="B116" s="144" t="s">
        <v>405</v>
      </c>
      <c r="C116" s="69" t="s">
        <v>89</v>
      </c>
      <c r="D116" s="69" t="s">
        <v>835</v>
      </c>
      <c r="E116" s="80"/>
      <c r="F116" s="36">
        <v>1500000</v>
      </c>
      <c r="G116" s="36">
        <f>F116</f>
        <v>1500000</v>
      </c>
      <c r="H116" s="44"/>
    </row>
    <row r="117" spans="1:8" s="76" customFormat="1" ht="15" customHeight="1">
      <c r="A117" s="79">
        <v>2</v>
      </c>
      <c r="B117" s="260" t="s">
        <v>28</v>
      </c>
      <c r="C117" s="69"/>
      <c r="D117" s="69"/>
      <c r="E117" s="80"/>
      <c r="F117" s="80"/>
      <c r="G117" s="80"/>
      <c r="H117" s="44"/>
    </row>
    <row r="118" spans="1:8" ht="76.5" customHeight="1">
      <c r="A118" s="63"/>
      <c r="B118" s="144" t="s">
        <v>789</v>
      </c>
      <c r="C118" s="69" t="s">
        <v>97</v>
      </c>
      <c r="D118" s="69" t="s">
        <v>181</v>
      </c>
      <c r="E118" s="69"/>
      <c r="F118" s="81">
        <v>1</v>
      </c>
      <c r="G118" s="81">
        <f>F118</f>
        <v>1</v>
      </c>
      <c r="H118" s="44"/>
    </row>
    <row r="119" spans="1:8" s="76" customFormat="1" ht="15" customHeight="1">
      <c r="A119" s="79">
        <v>3</v>
      </c>
      <c r="B119" s="260" t="s">
        <v>29</v>
      </c>
      <c r="C119" s="69"/>
      <c r="D119" s="69"/>
      <c r="E119" s="69"/>
      <c r="F119" s="80"/>
      <c r="G119" s="81"/>
      <c r="H119" s="44"/>
    </row>
    <row r="120" spans="1:8" ht="92.25" customHeight="1">
      <c r="A120" s="63"/>
      <c r="B120" s="144" t="s">
        <v>790</v>
      </c>
      <c r="C120" s="69" t="s">
        <v>89</v>
      </c>
      <c r="D120" s="69" t="s">
        <v>87</v>
      </c>
      <c r="E120" s="69"/>
      <c r="F120" s="80">
        <f>(F116/F118)</f>
        <v>1500000</v>
      </c>
      <c r="G120" s="80">
        <f>F120</f>
        <v>1500000</v>
      </c>
      <c r="H120" s="44"/>
    </row>
    <row r="121" spans="1:8" s="76" customFormat="1" ht="15" customHeight="1">
      <c r="A121" s="79">
        <v>4</v>
      </c>
      <c r="B121" s="260" t="s">
        <v>30</v>
      </c>
      <c r="C121" s="69"/>
      <c r="D121" s="69"/>
      <c r="E121" s="69"/>
      <c r="F121" s="80"/>
      <c r="G121" s="81"/>
      <c r="H121" s="44"/>
    </row>
    <row r="122" spans="1:8" ht="67.5" customHeight="1">
      <c r="A122" s="63"/>
      <c r="B122" s="144" t="s">
        <v>408</v>
      </c>
      <c r="C122" s="69" t="s">
        <v>88</v>
      </c>
      <c r="D122" s="69" t="s">
        <v>87</v>
      </c>
      <c r="E122" s="69"/>
      <c r="F122" s="81">
        <v>100</v>
      </c>
      <c r="G122" s="81">
        <f>F122</f>
        <v>100</v>
      </c>
      <c r="H122" s="44"/>
    </row>
    <row r="123" spans="1:8" ht="26.25" customHeight="1">
      <c r="A123" s="63"/>
      <c r="B123" s="273" t="s">
        <v>820</v>
      </c>
      <c r="C123" s="273"/>
      <c r="D123" s="273"/>
      <c r="E123" s="273"/>
      <c r="F123" s="80"/>
      <c r="G123" s="81"/>
      <c r="H123" s="44"/>
    </row>
    <row r="124" spans="1:8" ht="20.25" customHeight="1">
      <c r="A124" s="79">
        <v>1</v>
      </c>
      <c r="B124" s="82" t="s">
        <v>27</v>
      </c>
      <c r="C124" s="69"/>
      <c r="D124" s="69"/>
      <c r="E124" s="80"/>
      <c r="F124" s="80"/>
      <c r="G124" s="80"/>
      <c r="H124" s="44"/>
    </row>
    <row r="125" spans="1:8" ht="51.75" customHeight="1">
      <c r="A125" s="63"/>
      <c r="B125" s="144" t="s">
        <v>765</v>
      </c>
      <c r="C125" s="69" t="s">
        <v>89</v>
      </c>
      <c r="D125" s="69" t="s">
        <v>835</v>
      </c>
      <c r="E125" s="80"/>
      <c r="F125" s="80">
        <v>4000000</v>
      </c>
      <c r="G125" s="80">
        <f>F125</f>
        <v>4000000</v>
      </c>
      <c r="H125" s="44"/>
    </row>
    <row r="126" spans="1:8" ht="20.25" customHeight="1">
      <c r="A126" s="79">
        <v>2</v>
      </c>
      <c r="B126" s="260" t="s">
        <v>28</v>
      </c>
      <c r="C126" s="69"/>
      <c r="D126" s="69"/>
      <c r="E126" s="80"/>
      <c r="F126" s="80"/>
      <c r="G126" s="80"/>
      <c r="H126" s="44"/>
    </row>
    <row r="127" spans="1:8" ht="60" customHeight="1">
      <c r="A127" s="63"/>
      <c r="B127" s="144" t="s">
        <v>766</v>
      </c>
      <c r="C127" s="69" t="s">
        <v>180</v>
      </c>
      <c r="D127" s="69" t="s">
        <v>181</v>
      </c>
      <c r="E127" s="69"/>
      <c r="F127" s="81">
        <v>1</v>
      </c>
      <c r="G127" s="81">
        <f>F127</f>
        <v>1</v>
      </c>
      <c r="H127" s="44"/>
    </row>
    <row r="128" spans="1:8" ht="20.25" customHeight="1">
      <c r="A128" s="79">
        <v>3</v>
      </c>
      <c r="B128" s="260" t="s">
        <v>29</v>
      </c>
      <c r="C128" s="69"/>
      <c r="D128" s="69"/>
      <c r="E128" s="69"/>
      <c r="F128" s="80"/>
      <c r="G128" s="81"/>
      <c r="H128" s="44"/>
    </row>
    <row r="129" spans="1:8" ht="64.5" customHeight="1">
      <c r="A129" s="63"/>
      <c r="B129" s="144" t="s">
        <v>767</v>
      </c>
      <c r="C129" s="69" t="s">
        <v>89</v>
      </c>
      <c r="D129" s="69" t="s">
        <v>87</v>
      </c>
      <c r="E129" s="69"/>
      <c r="F129" s="80">
        <f>F125</f>
        <v>4000000</v>
      </c>
      <c r="G129" s="80">
        <f>F129</f>
        <v>4000000</v>
      </c>
      <c r="H129" s="44"/>
    </row>
    <row r="130" spans="1:8" ht="20.25" customHeight="1">
      <c r="A130" s="79">
        <v>4</v>
      </c>
      <c r="B130" s="260" t="s">
        <v>30</v>
      </c>
      <c r="C130" s="69"/>
      <c r="D130" s="69"/>
      <c r="E130" s="69"/>
      <c r="F130" s="80"/>
      <c r="G130" s="81"/>
      <c r="H130" s="44"/>
    </row>
    <row r="131" spans="1:8" ht="48" customHeight="1">
      <c r="A131" s="63"/>
      <c r="B131" s="144" t="s">
        <v>829</v>
      </c>
      <c r="C131" s="69" t="s">
        <v>88</v>
      </c>
      <c r="D131" s="69" t="s">
        <v>87</v>
      </c>
      <c r="E131" s="69"/>
      <c r="F131" s="81">
        <f>F125/(F129)*100</f>
        <v>100</v>
      </c>
      <c r="G131" s="81">
        <f>F131</f>
        <v>100</v>
      </c>
      <c r="H131" s="44"/>
    </row>
    <row r="132" spans="1:8" ht="36.75" customHeight="1">
      <c r="A132" s="63"/>
      <c r="B132" s="273" t="s">
        <v>822</v>
      </c>
      <c r="C132" s="273"/>
      <c r="D132" s="273"/>
      <c r="E132" s="273"/>
      <c r="F132" s="80"/>
      <c r="G132" s="81"/>
    </row>
    <row r="133" spans="1:8" ht="20.25" customHeight="1">
      <c r="A133" s="79">
        <v>1</v>
      </c>
      <c r="B133" s="82" t="s">
        <v>27</v>
      </c>
      <c r="C133" s="69"/>
      <c r="D133" s="69"/>
      <c r="E133" s="80"/>
      <c r="F133" s="80"/>
      <c r="G133" s="80"/>
    </row>
    <row r="134" spans="1:8" ht="69" customHeight="1">
      <c r="A134" s="63"/>
      <c r="B134" s="144" t="s">
        <v>768</v>
      </c>
      <c r="C134" s="69" t="s">
        <v>89</v>
      </c>
      <c r="D134" s="69" t="s">
        <v>835</v>
      </c>
      <c r="E134" s="80"/>
      <c r="F134" s="80">
        <v>1000000</v>
      </c>
      <c r="G134" s="80">
        <f>F134</f>
        <v>1000000</v>
      </c>
    </row>
    <row r="135" spans="1:8" ht="20.25" customHeight="1">
      <c r="A135" s="79">
        <v>2</v>
      </c>
      <c r="B135" s="260" t="s">
        <v>28</v>
      </c>
      <c r="C135" s="69"/>
      <c r="D135" s="69"/>
      <c r="E135" s="80"/>
      <c r="F135" s="80"/>
      <c r="G135" s="80"/>
    </row>
    <row r="136" spans="1:8" ht="87.75" customHeight="1">
      <c r="A136" s="63"/>
      <c r="B136" s="144" t="s">
        <v>769</v>
      </c>
      <c r="C136" s="69" t="s">
        <v>180</v>
      </c>
      <c r="D136" s="69" t="s">
        <v>181</v>
      </c>
      <c r="E136" s="69"/>
      <c r="F136" s="81">
        <v>1</v>
      </c>
      <c r="G136" s="81">
        <f>F136</f>
        <v>1</v>
      </c>
    </row>
    <row r="137" spans="1:8" ht="20.25" customHeight="1">
      <c r="A137" s="79">
        <v>3</v>
      </c>
      <c r="B137" s="260" t="s">
        <v>29</v>
      </c>
      <c r="C137" s="69"/>
      <c r="D137" s="69"/>
      <c r="E137" s="69"/>
      <c r="F137" s="80"/>
      <c r="G137" s="81"/>
    </row>
    <row r="138" spans="1:8" ht="77.25" customHeight="1">
      <c r="A138" s="63"/>
      <c r="B138" s="144" t="s">
        <v>770</v>
      </c>
      <c r="C138" s="69" t="s">
        <v>89</v>
      </c>
      <c r="D138" s="69" t="s">
        <v>87</v>
      </c>
      <c r="E138" s="69"/>
      <c r="F138" s="80">
        <f>F134</f>
        <v>1000000</v>
      </c>
      <c r="G138" s="80">
        <f>F138</f>
        <v>1000000</v>
      </c>
    </row>
    <row r="139" spans="1:8" ht="20.25" customHeight="1">
      <c r="A139" s="79">
        <v>4</v>
      </c>
      <c r="B139" s="260" t="s">
        <v>30</v>
      </c>
      <c r="C139" s="69"/>
      <c r="D139" s="69"/>
      <c r="E139" s="69"/>
      <c r="F139" s="80"/>
      <c r="G139" s="81"/>
    </row>
    <row r="140" spans="1:8" ht="81" customHeight="1">
      <c r="A140" s="63"/>
      <c r="B140" s="144" t="s">
        <v>828</v>
      </c>
      <c r="C140" s="69" t="s">
        <v>88</v>
      </c>
      <c r="D140" s="69" t="s">
        <v>87</v>
      </c>
      <c r="E140" s="69"/>
      <c r="F140" s="81">
        <f>F134/(F138)*100</f>
        <v>100</v>
      </c>
      <c r="G140" s="81">
        <f>F140</f>
        <v>100</v>
      </c>
    </row>
    <row r="141" spans="1:8" ht="44.25" customHeight="1">
      <c r="A141" s="63"/>
      <c r="B141" s="273" t="s">
        <v>823</v>
      </c>
      <c r="C141" s="273"/>
      <c r="D141" s="273"/>
      <c r="E141" s="273"/>
      <c r="F141" s="80"/>
      <c r="G141" s="81"/>
      <c r="H141" s="44"/>
    </row>
    <row r="142" spans="1:8" s="76" customFormat="1" ht="15" customHeight="1">
      <c r="A142" s="79">
        <v>1</v>
      </c>
      <c r="B142" s="82" t="s">
        <v>27</v>
      </c>
      <c r="C142" s="69"/>
      <c r="D142" s="69"/>
      <c r="E142" s="80"/>
      <c r="F142" s="80"/>
      <c r="G142" s="80"/>
      <c r="H142" s="44"/>
    </row>
    <row r="143" spans="1:8" ht="81.75" customHeight="1">
      <c r="A143" s="63"/>
      <c r="B143" s="144" t="s">
        <v>700</v>
      </c>
      <c r="C143" s="69" t="s">
        <v>89</v>
      </c>
      <c r="D143" s="69" t="s">
        <v>835</v>
      </c>
      <c r="E143" s="80"/>
      <c r="F143" s="80">
        <v>60632</v>
      </c>
      <c r="G143" s="80">
        <f>F143</f>
        <v>60632</v>
      </c>
      <c r="H143" s="44"/>
    </row>
    <row r="144" spans="1:8" s="76" customFormat="1" ht="15" customHeight="1">
      <c r="A144" s="79">
        <v>2</v>
      </c>
      <c r="B144" s="260" t="s">
        <v>28</v>
      </c>
      <c r="C144" s="69"/>
      <c r="D144" s="69"/>
      <c r="E144" s="80"/>
      <c r="F144" s="80"/>
      <c r="G144" s="80"/>
      <c r="H144" s="44"/>
    </row>
    <row r="145" spans="1:8" ht="103.5" customHeight="1">
      <c r="A145" s="63"/>
      <c r="B145" s="144" t="s">
        <v>701</v>
      </c>
      <c r="C145" s="69" t="s">
        <v>180</v>
      </c>
      <c r="D145" s="69" t="s">
        <v>181</v>
      </c>
      <c r="E145" s="69"/>
      <c r="F145" s="81">
        <v>1</v>
      </c>
      <c r="G145" s="81">
        <f>F145</f>
        <v>1</v>
      </c>
      <c r="H145" s="44"/>
    </row>
    <row r="146" spans="1:8" s="76" customFormat="1" ht="15" customHeight="1">
      <c r="A146" s="79">
        <v>3</v>
      </c>
      <c r="B146" s="260" t="s">
        <v>29</v>
      </c>
      <c r="C146" s="69"/>
      <c r="D146" s="69"/>
      <c r="E146" s="69"/>
      <c r="F146" s="80"/>
      <c r="G146" s="81"/>
      <c r="H146" s="44"/>
    </row>
    <row r="147" spans="1:8" ht="93.75" customHeight="1">
      <c r="A147" s="63"/>
      <c r="B147" s="144" t="s">
        <v>702</v>
      </c>
      <c r="C147" s="69" t="s">
        <v>89</v>
      </c>
      <c r="D147" s="69" t="s">
        <v>87</v>
      </c>
      <c r="E147" s="69"/>
      <c r="F147" s="80">
        <f>F143</f>
        <v>60632</v>
      </c>
      <c r="G147" s="80">
        <f>F147</f>
        <v>60632</v>
      </c>
      <c r="H147" s="44"/>
    </row>
    <row r="148" spans="1:8" s="76" customFormat="1" ht="15" customHeight="1">
      <c r="A148" s="79">
        <v>4</v>
      </c>
      <c r="B148" s="260" t="s">
        <v>30</v>
      </c>
      <c r="C148" s="69"/>
      <c r="D148" s="69"/>
      <c r="E148" s="69"/>
      <c r="F148" s="80"/>
      <c r="G148" s="81"/>
      <c r="H148" s="44"/>
    </row>
    <row r="149" spans="1:8" ht="78" customHeight="1">
      <c r="A149" s="63"/>
      <c r="B149" s="144" t="s">
        <v>703</v>
      </c>
      <c r="C149" s="69" t="s">
        <v>88</v>
      </c>
      <c r="D149" s="69" t="s">
        <v>87</v>
      </c>
      <c r="E149" s="69"/>
      <c r="F149" s="81">
        <f>F143/(F147)*100</f>
        <v>100</v>
      </c>
      <c r="G149" s="81">
        <f>F149</f>
        <v>100</v>
      </c>
      <c r="H149" s="44"/>
    </row>
    <row r="150" spans="1:8" ht="36.75" customHeight="1">
      <c r="A150" s="63"/>
      <c r="B150" s="273" t="s">
        <v>824</v>
      </c>
      <c r="C150" s="273"/>
      <c r="D150" s="273"/>
      <c r="E150" s="273"/>
      <c r="F150" s="80"/>
      <c r="G150" s="81"/>
      <c r="H150" s="44"/>
    </row>
    <row r="151" spans="1:8" ht="15.75" customHeight="1">
      <c r="A151" s="79">
        <v>1</v>
      </c>
      <c r="B151" s="82" t="s">
        <v>27</v>
      </c>
      <c r="C151" s="69"/>
      <c r="D151" s="69"/>
      <c r="E151" s="80"/>
      <c r="F151" s="80"/>
      <c r="G151" s="80"/>
      <c r="H151" s="44"/>
    </row>
    <row r="152" spans="1:8" ht="89.25" customHeight="1">
      <c r="A152" s="63"/>
      <c r="B152" s="144" t="s">
        <v>751</v>
      </c>
      <c r="C152" s="69" t="s">
        <v>89</v>
      </c>
      <c r="D152" s="69" t="s">
        <v>835</v>
      </c>
      <c r="E152" s="80"/>
      <c r="F152" s="80">
        <v>500000</v>
      </c>
      <c r="G152" s="80">
        <f>F152</f>
        <v>500000</v>
      </c>
      <c r="H152" s="44"/>
    </row>
    <row r="153" spans="1:8" ht="20.25" customHeight="1">
      <c r="A153" s="79">
        <v>2</v>
      </c>
      <c r="B153" s="260" t="s">
        <v>28</v>
      </c>
      <c r="C153" s="69"/>
      <c r="D153" s="69"/>
      <c r="E153" s="80"/>
      <c r="F153" s="80"/>
      <c r="G153" s="80"/>
      <c r="H153" s="44"/>
    </row>
    <row r="154" spans="1:8" ht="108.75" customHeight="1">
      <c r="A154" s="63"/>
      <c r="B154" s="144" t="s">
        <v>825</v>
      </c>
      <c r="C154" s="69" t="s">
        <v>180</v>
      </c>
      <c r="D154" s="69" t="s">
        <v>181</v>
      </c>
      <c r="E154" s="69"/>
      <c r="F154" s="81">
        <v>1</v>
      </c>
      <c r="G154" s="81">
        <f>F154</f>
        <v>1</v>
      </c>
      <c r="H154" s="44"/>
    </row>
    <row r="155" spans="1:8" ht="15" customHeight="1">
      <c r="A155" s="79">
        <v>3</v>
      </c>
      <c r="B155" s="260" t="s">
        <v>29</v>
      </c>
      <c r="C155" s="69"/>
      <c r="D155" s="69"/>
      <c r="E155" s="69"/>
      <c r="F155" s="80"/>
      <c r="G155" s="81"/>
      <c r="H155" s="44"/>
    </row>
    <row r="156" spans="1:8" ht="95.25" customHeight="1">
      <c r="A156" s="63"/>
      <c r="B156" s="144" t="s">
        <v>826</v>
      </c>
      <c r="C156" s="69" t="s">
        <v>89</v>
      </c>
      <c r="D156" s="69" t="s">
        <v>87</v>
      </c>
      <c r="E156" s="69"/>
      <c r="F156" s="80">
        <f>F152</f>
        <v>500000</v>
      </c>
      <c r="G156" s="80">
        <f>F156</f>
        <v>500000</v>
      </c>
      <c r="H156" s="44"/>
    </row>
    <row r="157" spans="1:8" ht="20.25" customHeight="1">
      <c r="A157" s="79">
        <v>4</v>
      </c>
      <c r="B157" s="260" t="s">
        <v>30</v>
      </c>
      <c r="C157" s="69"/>
      <c r="D157" s="69"/>
      <c r="E157" s="69"/>
      <c r="F157" s="80"/>
      <c r="G157" s="81"/>
      <c r="H157" s="44"/>
    </row>
    <row r="158" spans="1:8" ht="88.5" customHeight="1">
      <c r="A158" s="63"/>
      <c r="B158" s="144" t="s">
        <v>827</v>
      </c>
      <c r="C158" s="69" t="s">
        <v>88</v>
      </c>
      <c r="D158" s="69" t="s">
        <v>87</v>
      </c>
      <c r="E158" s="69"/>
      <c r="F158" s="81">
        <f>F152/(F156)*100</f>
        <v>100</v>
      </c>
      <c r="G158" s="81">
        <f>F158</f>
        <v>100</v>
      </c>
      <c r="H158" s="44"/>
    </row>
    <row r="159" spans="1:8" ht="46.5" customHeight="1">
      <c r="A159" s="63"/>
      <c r="B159" s="280" t="s">
        <v>735</v>
      </c>
      <c r="C159" s="280"/>
      <c r="D159" s="280"/>
      <c r="E159" s="280"/>
      <c r="F159" s="80"/>
      <c r="G159" s="81"/>
      <c r="H159" s="44"/>
    </row>
    <row r="160" spans="1:8" s="76" customFormat="1" ht="15" customHeight="1">
      <c r="A160" s="79">
        <v>1</v>
      </c>
      <c r="B160" s="82" t="s">
        <v>27</v>
      </c>
      <c r="C160" s="69"/>
      <c r="D160" s="69"/>
      <c r="E160" s="80"/>
      <c r="F160" s="80"/>
      <c r="G160" s="80"/>
      <c r="H160" s="44"/>
    </row>
    <row r="161" spans="1:8" ht="93" customHeight="1">
      <c r="A161" s="63"/>
      <c r="B161" s="144" t="s">
        <v>736</v>
      </c>
      <c r="C161" s="69" t="s">
        <v>89</v>
      </c>
      <c r="D161" s="69" t="s">
        <v>835</v>
      </c>
      <c r="E161" s="80"/>
      <c r="F161" s="80">
        <v>6000000</v>
      </c>
      <c r="G161" s="80">
        <f>F161</f>
        <v>6000000</v>
      </c>
      <c r="H161" s="44"/>
    </row>
    <row r="162" spans="1:8" s="76" customFormat="1" ht="15" customHeight="1">
      <c r="A162" s="79">
        <v>2</v>
      </c>
      <c r="B162" s="260" t="s">
        <v>28</v>
      </c>
      <c r="C162" s="69"/>
      <c r="D162" s="69"/>
      <c r="E162" s="80"/>
      <c r="F162" s="80"/>
      <c r="G162" s="80"/>
      <c r="H162" s="44"/>
    </row>
    <row r="163" spans="1:8" ht="109.5" customHeight="1">
      <c r="A163" s="63"/>
      <c r="B163" s="144" t="s">
        <v>739</v>
      </c>
      <c r="C163" s="69" t="s">
        <v>180</v>
      </c>
      <c r="D163" s="69" t="s">
        <v>181</v>
      </c>
      <c r="E163" s="69"/>
      <c r="F163" s="81">
        <v>1</v>
      </c>
      <c r="G163" s="81">
        <f>F163</f>
        <v>1</v>
      </c>
      <c r="H163" s="44"/>
    </row>
    <row r="164" spans="1:8" s="76" customFormat="1" ht="15" customHeight="1">
      <c r="A164" s="79">
        <v>3</v>
      </c>
      <c r="B164" s="260" t="s">
        <v>29</v>
      </c>
      <c r="C164" s="69"/>
      <c r="D164" s="69"/>
      <c r="E164" s="69"/>
      <c r="F164" s="80"/>
      <c r="G164" s="81"/>
      <c r="H164" s="44"/>
    </row>
    <row r="165" spans="1:8" ht="111" customHeight="1">
      <c r="A165" s="63"/>
      <c r="B165" s="144" t="s">
        <v>737</v>
      </c>
      <c r="C165" s="69" t="s">
        <v>89</v>
      </c>
      <c r="D165" s="69" t="s">
        <v>87</v>
      </c>
      <c r="E165" s="69"/>
      <c r="F165" s="80">
        <f>F161/F163</f>
        <v>6000000</v>
      </c>
      <c r="G165" s="80">
        <f>F165</f>
        <v>6000000</v>
      </c>
      <c r="H165" s="44"/>
    </row>
    <row r="166" spans="1:8" s="76" customFormat="1" ht="15" customHeight="1">
      <c r="A166" s="79">
        <v>4</v>
      </c>
      <c r="B166" s="260" t="s">
        <v>30</v>
      </c>
      <c r="C166" s="69"/>
      <c r="D166" s="69"/>
      <c r="E166" s="69"/>
      <c r="F166" s="80"/>
      <c r="G166" s="81"/>
      <c r="H166" s="44"/>
    </row>
    <row r="167" spans="1:8" ht="108" customHeight="1">
      <c r="A167" s="63"/>
      <c r="B167" s="144" t="s">
        <v>738</v>
      </c>
      <c r="C167" s="69" t="s">
        <v>88</v>
      </c>
      <c r="D167" s="69" t="s">
        <v>87</v>
      </c>
      <c r="E167" s="69"/>
      <c r="F167" s="81">
        <f>F161/F165*100</f>
        <v>100</v>
      </c>
      <c r="G167" s="81">
        <f>F167</f>
        <v>100</v>
      </c>
      <c r="H167" s="44"/>
    </row>
    <row r="168" spans="1:8" ht="49.5" customHeight="1">
      <c r="A168" s="63"/>
      <c r="B168" s="280" t="s">
        <v>602</v>
      </c>
      <c r="C168" s="280"/>
      <c r="D168" s="280"/>
      <c r="E168" s="280"/>
      <c r="F168" s="80"/>
      <c r="G168" s="81"/>
      <c r="H168" s="44"/>
    </row>
    <row r="169" spans="1:8" s="76" customFormat="1" ht="15" customHeight="1">
      <c r="A169" s="79">
        <v>1</v>
      </c>
      <c r="B169" s="82" t="s">
        <v>27</v>
      </c>
      <c r="C169" s="69"/>
      <c r="D169" s="69"/>
      <c r="E169" s="80"/>
      <c r="F169" s="80"/>
      <c r="G169" s="80"/>
      <c r="H169" s="44"/>
    </row>
    <row r="170" spans="1:8" ht="88.5" customHeight="1">
      <c r="A170" s="63"/>
      <c r="B170" s="144" t="s">
        <v>603</v>
      </c>
      <c r="C170" s="69" t="s">
        <v>89</v>
      </c>
      <c r="D170" s="69" t="s">
        <v>835</v>
      </c>
      <c r="E170" s="80"/>
      <c r="F170" s="80">
        <v>147000</v>
      </c>
      <c r="G170" s="80">
        <f>F170</f>
        <v>147000</v>
      </c>
      <c r="H170" s="44"/>
    </row>
    <row r="171" spans="1:8" s="76" customFormat="1" ht="15" customHeight="1">
      <c r="A171" s="79">
        <v>2</v>
      </c>
      <c r="B171" s="260" t="s">
        <v>28</v>
      </c>
      <c r="C171" s="69"/>
      <c r="D171" s="69"/>
      <c r="E171" s="80"/>
      <c r="F171" s="80"/>
      <c r="G171" s="80"/>
      <c r="H171" s="44"/>
    </row>
    <row r="172" spans="1:8" ht="106.5" customHeight="1">
      <c r="A172" s="63"/>
      <c r="B172" s="144" t="s">
        <v>606</v>
      </c>
      <c r="C172" s="69" t="s">
        <v>180</v>
      </c>
      <c r="D172" s="69" t="s">
        <v>181</v>
      </c>
      <c r="E172" s="69"/>
      <c r="F172" s="81">
        <v>1</v>
      </c>
      <c r="G172" s="81">
        <f>F172</f>
        <v>1</v>
      </c>
      <c r="H172" s="44"/>
    </row>
    <row r="173" spans="1:8" s="76" customFormat="1" ht="15" customHeight="1">
      <c r="A173" s="79">
        <v>3</v>
      </c>
      <c r="B173" s="260" t="s">
        <v>29</v>
      </c>
      <c r="C173" s="69"/>
      <c r="D173" s="69"/>
      <c r="E173" s="69"/>
      <c r="F173" s="80"/>
      <c r="G173" s="81"/>
      <c r="H173" s="44"/>
    </row>
    <row r="174" spans="1:8" ht="105" customHeight="1">
      <c r="A174" s="63"/>
      <c r="B174" s="144" t="s">
        <v>605</v>
      </c>
      <c r="C174" s="69" t="s">
        <v>89</v>
      </c>
      <c r="D174" s="69" t="s">
        <v>87</v>
      </c>
      <c r="E174" s="69"/>
      <c r="F174" s="80">
        <f>F170/F172</f>
        <v>147000</v>
      </c>
      <c r="G174" s="80">
        <f>F174</f>
        <v>147000</v>
      </c>
      <c r="H174" s="44"/>
    </row>
    <row r="175" spans="1:8" s="76" customFormat="1" ht="15" customHeight="1">
      <c r="A175" s="79">
        <v>4</v>
      </c>
      <c r="B175" s="260" t="s">
        <v>30</v>
      </c>
      <c r="C175" s="69"/>
      <c r="D175" s="69"/>
      <c r="E175" s="69"/>
      <c r="F175" s="80"/>
      <c r="G175" s="81"/>
      <c r="H175" s="44"/>
    </row>
    <row r="176" spans="1:8" ht="98.25" customHeight="1">
      <c r="A176" s="63"/>
      <c r="B176" s="144" t="s">
        <v>604</v>
      </c>
      <c r="C176" s="69" t="s">
        <v>88</v>
      </c>
      <c r="D176" s="69" t="s">
        <v>87</v>
      </c>
      <c r="E176" s="69"/>
      <c r="F176" s="81">
        <f>F170/F174*100</f>
        <v>100</v>
      </c>
      <c r="G176" s="81">
        <f>F176</f>
        <v>100</v>
      </c>
      <c r="H176" s="44"/>
    </row>
    <row r="177" spans="1:8" ht="32.25" customHeight="1">
      <c r="A177" s="63"/>
      <c r="B177" s="273" t="s">
        <v>831</v>
      </c>
      <c r="C177" s="273"/>
      <c r="D177" s="273"/>
      <c r="E177" s="273"/>
      <c r="F177" s="80"/>
      <c r="G177" s="81"/>
      <c r="H177" s="44"/>
    </row>
    <row r="178" spans="1:8" s="76" customFormat="1" ht="15" customHeight="1">
      <c r="A178" s="79">
        <v>1</v>
      </c>
      <c r="B178" s="82" t="s">
        <v>27</v>
      </c>
      <c r="C178" s="69"/>
      <c r="D178" s="69"/>
      <c r="E178" s="80"/>
      <c r="F178" s="80"/>
      <c r="G178" s="80"/>
      <c r="H178" s="44"/>
    </row>
    <row r="179" spans="1:8" ht="72" customHeight="1">
      <c r="A179" s="63"/>
      <c r="B179" s="144" t="s">
        <v>708</v>
      </c>
      <c r="C179" s="69" t="s">
        <v>89</v>
      </c>
      <c r="D179" s="69" t="s">
        <v>835</v>
      </c>
      <c r="E179" s="80"/>
      <c r="F179" s="80">
        <v>71906</v>
      </c>
      <c r="G179" s="80">
        <f>F179</f>
        <v>71906</v>
      </c>
      <c r="H179" s="44"/>
    </row>
    <row r="180" spans="1:8" s="76" customFormat="1" ht="15" customHeight="1">
      <c r="A180" s="79">
        <v>2</v>
      </c>
      <c r="B180" s="260" t="s">
        <v>28</v>
      </c>
      <c r="C180" s="69"/>
      <c r="D180" s="69"/>
      <c r="E180" s="80"/>
      <c r="F180" s="80"/>
      <c r="G180" s="80"/>
      <c r="H180" s="44"/>
    </row>
    <row r="181" spans="1:8" ht="91.5" customHeight="1">
      <c r="A181" s="63"/>
      <c r="B181" s="144" t="s">
        <v>709</v>
      </c>
      <c r="C181" s="69" t="s">
        <v>180</v>
      </c>
      <c r="D181" s="69" t="s">
        <v>181</v>
      </c>
      <c r="E181" s="69"/>
      <c r="F181" s="81">
        <v>1</v>
      </c>
      <c r="G181" s="81">
        <f>F181</f>
        <v>1</v>
      </c>
      <c r="H181" s="44"/>
    </row>
    <row r="182" spans="1:8" s="76" customFormat="1" ht="15" customHeight="1">
      <c r="A182" s="79">
        <v>3</v>
      </c>
      <c r="B182" s="260" t="s">
        <v>29</v>
      </c>
      <c r="C182" s="69"/>
      <c r="D182" s="69"/>
      <c r="E182" s="69"/>
      <c r="F182" s="80"/>
      <c r="G182" s="81"/>
      <c r="H182" s="44"/>
    </row>
    <row r="183" spans="1:8" ht="93.75" customHeight="1">
      <c r="A183" s="63"/>
      <c r="B183" s="144" t="s">
        <v>711</v>
      </c>
      <c r="C183" s="69" t="s">
        <v>89</v>
      </c>
      <c r="D183" s="69" t="s">
        <v>87</v>
      </c>
      <c r="E183" s="69"/>
      <c r="F183" s="80">
        <f>F179</f>
        <v>71906</v>
      </c>
      <c r="G183" s="80">
        <f>F183</f>
        <v>71906</v>
      </c>
      <c r="H183" s="44"/>
    </row>
    <row r="184" spans="1:8" s="76" customFormat="1" ht="15" customHeight="1">
      <c r="A184" s="79">
        <v>4</v>
      </c>
      <c r="B184" s="260" t="s">
        <v>30</v>
      </c>
      <c r="C184" s="69"/>
      <c r="D184" s="69"/>
      <c r="E184" s="69"/>
      <c r="F184" s="80"/>
      <c r="G184" s="81"/>
      <c r="H184" s="44"/>
    </row>
    <row r="185" spans="1:8" ht="74.25" customHeight="1">
      <c r="A185" s="63"/>
      <c r="B185" s="144" t="s">
        <v>710</v>
      </c>
      <c r="C185" s="69" t="s">
        <v>88</v>
      </c>
      <c r="D185" s="69" t="s">
        <v>87</v>
      </c>
      <c r="E185" s="69"/>
      <c r="F185" s="81">
        <f>F179/(F183)*100</f>
        <v>100</v>
      </c>
      <c r="G185" s="81">
        <f>F185</f>
        <v>100</v>
      </c>
      <c r="H185" s="44"/>
    </row>
    <row r="186" spans="1:8" ht="30.75" customHeight="1">
      <c r="A186" s="63"/>
      <c r="B186" s="273" t="s">
        <v>821</v>
      </c>
      <c r="C186" s="273"/>
      <c r="D186" s="273"/>
      <c r="E186" s="273"/>
      <c r="F186" s="80"/>
      <c r="G186" s="81"/>
      <c r="H186" s="44"/>
    </row>
    <row r="187" spans="1:8" s="76" customFormat="1" ht="15" customHeight="1">
      <c r="A187" s="79">
        <v>1</v>
      </c>
      <c r="B187" s="82" t="s">
        <v>27</v>
      </c>
      <c r="C187" s="69"/>
      <c r="D187" s="69"/>
      <c r="E187" s="80"/>
      <c r="F187" s="80"/>
      <c r="G187" s="80"/>
      <c r="H187" s="44"/>
    </row>
    <row r="188" spans="1:8" ht="57" customHeight="1">
      <c r="A188" s="63"/>
      <c r="B188" s="144" t="s">
        <v>414</v>
      </c>
      <c r="C188" s="69" t="s">
        <v>89</v>
      </c>
      <c r="D188" s="69" t="s">
        <v>835</v>
      </c>
      <c r="E188" s="80"/>
      <c r="F188" s="80">
        <v>364300</v>
      </c>
      <c r="G188" s="80">
        <f>F188</f>
        <v>364300</v>
      </c>
      <c r="H188" s="44"/>
    </row>
    <row r="189" spans="1:8" s="76" customFormat="1" ht="15" customHeight="1">
      <c r="A189" s="79">
        <v>2</v>
      </c>
      <c r="B189" s="260" t="s">
        <v>28</v>
      </c>
      <c r="C189" s="69"/>
      <c r="D189" s="69"/>
      <c r="E189" s="80"/>
      <c r="F189" s="80"/>
      <c r="G189" s="80"/>
      <c r="H189" s="44"/>
    </row>
    <row r="190" spans="1:8" ht="91.5" hidden="1" customHeight="1">
      <c r="A190" s="63"/>
      <c r="B190" s="144" t="s">
        <v>448</v>
      </c>
      <c r="C190" s="69" t="s">
        <v>180</v>
      </c>
      <c r="D190" s="69" t="s">
        <v>181</v>
      </c>
      <c r="E190" s="69"/>
      <c r="F190" s="81">
        <v>1</v>
      </c>
      <c r="G190" s="81">
        <f>F190</f>
        <v>1</v>
      </c>
      <c r="H190" s="44"/>
    </row>
    <row r="191" spans="1:8" ht="84" customHeight="1">
      <c r="A191" s="63"/>
      <c r="B191" s="144" t="s">
        <v>641</v>
      </c>
      <c r="C191" s="69" t="s">
        <v>97</v>
      </c>
      <c r="D191" s="69" t="s">
        <v>181</v>
      </c>
      <c r="E191" s="69"/>
      <c r="F191" s="81">
        <v>1</v>
      </c>
      <c r="G191" s="81">
        <f>F191</f>
        <v>1</v>
      </c>
      <c r="H191" s="44"/>
    </row>
    <row r="192" spans="1:8" s="76" customFormat="1" ht="15" customHeight="1">
      <c r="A192" s="79">
        <v>3</v>
      </c>
      <c r="B192" s="260" t="s">
        <v>29</v>
      </c>
      <c r="C192" s="69"/>
      <c r="D192" s="69"/>
      <c r="E192" s="69"/>
      <c r="F192" s="80"/>
      <c r="G192" s="81"/>
      <c r="H192" s="44"/>
    </row>
    <row r="193" spans="1:8" ht="97.5" hidden="1" customHeight="1">
      <c r="A193" s="63"/>
      <c r="B193" s="144" t="s">
        <v>443</v>
      </c>
      <c r="C193" s="69" t="s">
        <v>89</v>
      </c>
      <c r="D193" s="69" t="s">
        <v>87</v>
      </c>
      <c r="E193" s="69"/>
      <c r="F193" s="80"/>
      <c r="G193" s="80">
        <f>F193</f>
        <v>0</v>
      </c>
      <c r="H193" s="44"/>
    </row>
    <row r="194" spans="1:8" ht="84.75" customHeight="1">
      <c r="A194" s="63"/>
      <c r="B194" s="144" t="s">
        <v>445</v>
      </c>
      <c r="C194" s="69" t="s">
        <v>89</v>
      </c>
      <c r="D194" s="69" t="s">
        <v>87</v>
      </c>
      <c r="E194" s="69"/>
      <c r="F194" s="80">
        <f>(F188-F193)/F191</f>
        <v>364300</v>
      </c>
      <c r="G194" s="80">
        <f>F194</f>
        <v>364300</v>
      </c>
      <c r="H194" s="44"/>
    </row>
    <row r="195" spans="1:8" s="76" customFormat="1" ht="15" customHeight="1">
      <c r="A195" s="79">
        <v>4</v>
      </c>
      <c r="B195" s="260" t="s">
        <v>30</v>
      </c>
      <c r="C195" s="69"/>
      <c r="D195" s="69"/>
      <c r="E195" s="69"/>
      <c r="F195" s="80"/>
      <c r="G195" s="81"/>
      <c r="H195" s="44"/>
    </row>
    <row r="196" spans="1:8" ht="64.5" customHeight="1">
      <c r="A196" s="63"/>
      <c r="B196" s="144" t="s">
        <v>415</v>
      </c>
      <c r="C196" s="69" t="s">
        <v>88</v>
      </c>
      <c r="D196" s="69" t="s">
        <v>87</v>
      </c>
      <c r="E196" s="69"/>
      <c r="F196" s="81">
        <f>F188/(F193+F194)*100</f>
        <v>100</v>
      </c>
      <c r="G196" s="81">
        <f>F196</f>
        <v>100</v>
      </c>
      <c r="H196" s="44"/>
    </row>
    <row r="197" spans="1:8" ht="36.75" customHeight="1">
      <c r="A197" s="63"/>
      <c r="B197" s="273" t="s">
        <v>816</v>
      </c>
      <c r="C197" s="273"/>
      <c r="D197" s="273"/>
      <c r="E197" s="273"/>
      <c r="F197" s="80"/>
      <c r="G197" s="81"/>
    </row>
    <row r="198" spans="1:8" ht="20.25" customHeight="1">
      <c r="A198" s="79">
        <v>1</v>
      </c>
      <c r="B198" s="82" t="s">
        <v>27</v>
      </c>
      <c r="C198" s="69"/>
      <c r="D198" s="69"/>
      <c r="E198" s="80"/>
      <c r="F198" s="80"/>
      <c r="G198" s="80"/>
    </row>
    <row r="199" spans="1:8" ht="69" customHeight="1">
      <c r="A199" s="63"/>
      <c r="B199" s="144" t="s">
        <v>771</v>
      </c>
      <c r="C199" s="69" t="s">
        <v>89</v>
      </c>
      <c r="D199" s="69" t="s">
        <v>835</v>
      </c>
      <c r="E199" s="80"/>
      <c r="F199" s="80">
        <v>400000</v>
      </c>
      <c r="G199" s="80">
        <f>F199</f>
        <v>400000</v>
      </c>
    </row>
    <row r="200" spans="1:8" ht="20.25" customHeight="1">
      <c r="A200" s="79">
        <v>2</v>
      </c>
      <c r="B200" s="260" t="s">
        <v>28</v>
      </c>
      <c r="C200" s="69"/>
      <c r="D200" s="69"/>
      <c r="E200" s="80"/>
      <c r="F200" s="80"/>
      <c r="G200" s="80"/>
    </row>
    <row r="201" spans="1:8" ht="97.5" customHeight="1">
      <c r="A201" s="63"/>
      <c r="B201" s="144" t="s">
        <v>772</v>
      </c>
      <c r="C201" s="69" t="s">
        <v>180</v>
      </c>
      <c r="D201" s="69" t="s">
        <v>181</v>
      </c>
      <c r="E201" s="69"/>
      <c r="F201" s="81">
        <v>1</v>
      </c>
      <c r="G201" s="81">
        <f>F201</f>
        <v>1</v>
      </c>
    </row>
    <row r="202" spans="1:8" ht="20.25" customHeight="1">
      <c r="A202" s="79">
        <v>3</v>
      </c>
      <c r="B202" s="260" t="s">
        <v>29</v>
      </c>
      <c r="C202" s="69"/>
      <c r="D202" s="69"/>
      <c r="E202" s="69"/>
      <c r="F202" s="80"/>
      <c r="G202" s="81"/>
    </row>
    <row r="203" spans="1:8" ht="79.5" customHeight="1">
      <c r="A203" s="63"/>
      <c r="B203" s="144" t="s">
        <v>773</v>
      </c>
      <c r="C203" s="69" t="s">
        <v>89</v>
      </c>
      <c r="D203" s="69" t="s">
        <v>87</v>
      </c>
      <c r="E203" s="69"/>
      <c r="F203" s="80">
        <f>F199</f>
        <v>400000</v>
      </c>
      <c r="G203" s="80">
        <f>F203</f>
        <v>400000</v>
      </c>
    </row>
    <row r="204" spans="1:8" ht="20.25" customHeight="1">
      <c r="A204" s="79">
        <v>4</v>
      </c>
      <c r="B204" s="260" t="s">
        <v>30</v>
      </c>
      <c r="C204" s="69"/>
      <c r="D204" s="69"/>
      <c r="E204" s="69"/>
      <c r="F204" s="80"/>
      <c r="G204" s="81"/>
    </row>
    <row r="205" spans="1:8" ht="81" customHeight="1">
      <c r="A205" s="63"/>
      <c r="B205" s="144" t="s">
        <v>774</v>
      </c>
      <c r="C205" s="69" t="s">
        <v>88</v>
      </c>
      <c r="D205" s="69" t="s">
        <v>87</v>
      </c>
      <c r="E205" s="69"/>
      <c r="F205" s="81">
        <f>F199/(F203)*100</f>
        <v>100</v>
      </c>
      <c r="G205" s="81">
        <f>F205</f>
        <v>100</v>
      </c>
    </row>
    <row r="206" spans="1:8" ht="30.75" customHeight="1">
      <c r="A206" s="63"/>
      <c r="B206" s="280" t="s">
        <v>819</v>
      </c>
      <c r="C206" s="280"/>
      <c r="D206" s="280"/>
      <c r="E206" s="280"/>
      <c r="F206" s="80"/>
      <c r="G206" s="81"/>
      <c r="H206" s="44"/>
    </row>
    <row r="207" spans="1:8" s="76" customFormat="1" ht="15" customHeight="1">
      <c r="A207" s="79">
        <v>1</v>
      </c>
      <c r="B207" s="82" t="s">
        <v>27</v>
      </c>
      <c r="C207" s="69"/>
      <c r="D207" s="69"/>
      <c r="E207" s="80"/>
      <c r="F207" s="80"/>
      <c r="G207" s="80"/>
      <c r="H207" s="44"/>
    </row>
    <row r="208" spans="1:8" ht="63" customHeight="1">
      <c r="A208" s="63"/>
      <c r="B208" s="144" t="s">
        <v>794</v>
      </c>
      <c r="C208" s="69" t="s">
        <v>89</v>
      </c>
      <c r="D208" s="69" t="s">
        <v>835</v>
      </c>
      <c r="E208" s="80"/>
      <c r="F208" s="80">
        <v>1500000</v>
      </c>
      <c r="G208" s="80">
        <f>F208</f>
        <v>1500000</v>
      </c>
      <c r="H208" s="44"/>
    </row>
    <row r="209" spans="1:8" s="76" customFormat="1" ht="15" customHeight="1">
      <c r="A209" s="79">
        <v>2</v>
      </c>
      <c r="B209" s="260" t="s">
        <v>28</v>
      </c>
      <c r="C209" s="69"/>
      <c r="D209" s="69"/>
      <c r="E209" s="80"/>
      <c r="F209" s="80"/>
      <c r="G209" s="80"/>
      <c r="H209" s="44"/>
    </row>
    <row r="210" spans="1:8" ht="67.5" customHeight="1">
      <c r="A210" s="63"/>
      <c r="B210" s="144" t="s">
        <v>793</v>
      </c>
      <c r="C210" s="69" t="s">
        <v>180</v>
      </c>
      <c r="D210" s="69" t="s">
        <v>181</v>
      </c>
      <c r="E210" s="69"/>
      <c r="F210" s="81">
        <v>1</v>
      </c>
      <c r="G210" s="81">
        <f>F210</f>
        <v>1</v>
      </c>
      <c r="H210" s="44"/>
    </row>
    <row r="211" spans="1:8" s="76" customFormat="1" ht="15" customHeight="1">
      <c r="A211" s="79">
        <v>3</v>
      </c>
      <c r="B211" s="260" t="s">
        <v>29</v>
      </c>
      <c r="C211" s="69"/>
      <c r="D211" s="69"/>
      <c r="E211" s="69"/>
      <c r="F211" s="80"/>
      <c r="G211" s="81"/>
      <c r="H211" s="44"/>
    </row>
    <row r="212" spans="1:8" ht="75" customHeight="1">
      <c r="A212" s="63"/>
      <c r="B212" s="144" t="s">
        <v>791</v>
      </c>
      <c r="C212" s="69" t="s">
        <v>89</v>
      </c>
      <c r="D212" s="69" t="s">
        <v>87</v>
      </c>
      <c r="E212" s="69"/>
      <c r="F212" s="80">
        <f>F208/F210</f>
        <v>1500000</v>
      </c>
      <c r="G212" s="80">
        <f>F212</f>
        <v>1500000</v>
      </c>
      <c r="H212" s="44"/>
    </row>
    <row r="213" spans="1:8" s="76" customFormat="1" ht="15" customHeight="1">
      <c r="A213" s="79">
        <v>4</v>
      </c>
      <c r="B213" s="260" t="s">
        <v>30</v>
      </c>
      <c r="C213" s="69"/>
      <c r="D213" s="69"/>
      <c r="E213" s="69"/>
      <c r="F213" s="80"/>
      <c r="G213" s="81"/>
      <c r="H213" s="44"/>
    </row>
    <row r="214" spans="1:8" ht="54.75" customHeight="1">
      <c r="A214" s="63"/>
      <c r="B214" s="144" t="s">
        <v>792</v>
      </c>
      <c r="C214" s="69" t="s">
        <v>88</v>
      </c>
      <c r="D214" s="69" t="s">
        <v>87</v>
      </c>
      <c r="E214" s="69"/>
      <c r="F214" s="81">
        <f>F208/F212*100</f>
        <v>100</v>
      </c>
      <c r="G214" s="81">
        <f>F214</f>
        <v>100</v>
      </c>
      <c r="H214" s="44"/>
    </row>
    <row r="215" spans="1:8" ht="36.75" customHeight="1">
      <c r="A215" s="63"/>
      <c r="B215" s="273" t="s">
        <v>815</v>
      </c>
      <c r="C215" s="273"/>
      <c r="D215" s="273"/>
      <c r="E215" s="273"/>
      <c r="F215" s="80"/>
      <c r="G215" s="81"/>
    </row>
    <row r="216" spans="1:8" ht="20.25" customHeight="1">
      <c r="A216" s="79">
        <v>1</v>
      </c>
      <c r="B216" s="82" t="s">
        <v>27</v>
      </c>
      <c r="C216" s="69"/>
      <c r="D216" s="69"/>
      <c r="E216" s="80"/>
      <c r="F216" s="80"/>
      <c r="G216" s="80"/>
    </row>
    <row r="217" spans="1:8" ht="69" customHeight="1">
      <c r="A217" s="63"/>
      <c r="B217" s="144" t="s">
        <v>775</v>
      </c>
      <c r="C217" s="69" t="s">
        <v>89</v>
      </c>
      <c r="D217" s="69" t="s">
        <v>835</v>
      </c>
      <c r="E217" s="80"/>
      <c r="F217" s="80">
        <v>100000</v>
      </c>
      <c r="G217" s="80">
        <f>F217</f>
        <v>100000</v>
      </c>
    </row>
    <row r="218" spans="1:8" ht="20.25" customHeight="1">
      <c r="A218" s="79">
        <v>2</v>
      </c>
      <c r="B218" s="260" t="s">
        <v>28</v>
      </c>
      <c r="C218" s="69"/>
      <c r="D218" s="69"/>
      <c r="E218" s="80"/>
      <c r="F218" s="80"/>
      <c r="G218" s="80"/>
    </row>
    <row r="219" spans="1:8" ht="90.75" customHeight="1">
      <c r="A219" s="63"/>
      <c r="B219" s="144" t="s">
        <v>778</v>
      </c>
      <c r="C219" s="69" t="s">
        <v>180</v>
      </c>
      <c r="D219" s="69" t="s">
        <v>181</v>
      </c>
      <c r="E219" s="69"/>
      <c r="F219" s="81">
        <v>1</v>
      </c>
      <c r="G219" s="81">
        <f>F219</f>
        <v>1</v>
      </c>
    </row>
    <row r="220" spans="1:8" ht="81.75" customHeight="1">
      <c r="A220" s="63"/>
      <c r="B220" s="144" t="s">
        <v>779</v>
      </c>
      <c r="C220" s="69" t="s">
        <v>422</v>
      </c>
      <c r="D220" s="69" t="s">
        <v>181</v>
      </c>
      <c r="E220" s="69"/>
      <c r="F220" s="81">
        <f>(F217-F222)/860</f>
        <v>102.32558139534883</v>
      </c>
      <c r="G220" s="81">
        <f>(G217-G222)/860</f>
        <v>102.32558139534883</v>
      </c>
      <c r="H220" s="44"/>
    </row>
    <row r="221" spans="1:8" ht="20.25" customHeight="1">
      <c r="A221" s="79">
        <v>3</v>
      </c>
      <c r="B221" s="260" t="s">
        <v>29</v>
      </c>
      <c r="C221" s="69"/>
      <c r="D221" s="69"/>
      <c r="E221" s="69"/>
      <c r="F221" s="80"/>
      <c r="G221" s="81"/>
    </row>
    <row r="222" spans="1:8" ht="79.5" customHeight="1">
      <c r="A222" s="63"/>
      <c r="B222" s="144" t="s">
        <v>777</v>
      </c>
      <c r="C222" s="69" t="s">
        <v>89</v>
      </c>
      <c r="D222" s="69" t="s">
        <v>87</v>
      </c>
      <c r="E222" s="69"/>
      <c r="F222" s="80">
        <v>12000</v>
      </c>
      <c r="G222" s="80">
        <f>F222</f>
        <v>12000</v>
      </c>
    </row>
    <row r="223" spans="1:8" ht="79.5" customHeight="1">
      <c r="A223" s="63"/>
      <c r="B223" s="144" t="s">
        <v>788</v>
      </c>
      <c r="C223" s="69" t="s">
        <v>89</v>
      </c>
      <c r="D223" s="69" t="s">
        <v>87</v>
      </c>
      <c r="E223" s="69"/>
      <c r="F223" s="80">
        <v>860</v>
      </c>
      <c r="G223" s="80">
        <f>F223</f>
        <v>860</v>
      </c>
    </row>
    <row r="224" spans="1:8" ht="20.25" customHeight="1">
      <c r="A224" s="79">
        <v>4</v>
      </c>
      <c r="B224" s="260" t="s">
        <v>30</v>
      </c>
      <c r="C224" s="69"/>
      <c r="D224" s="69"/>
      <c r="E224" s="69"/>
      <c r="F224" s="80"/>
      <c r="G224" s="81"/>
    </row>
    <row r="225" spans="1:7" ht="81" customHeight="1">
      <c r="A225" s="63"/>
      <c r="B225" s="144" t="s">
        <v>776</v>
      </c>
      <c r="C225" s="69" t="s">
        <v>88</v>
      </c>
      <c r="D225" s="69" t="s">
        <v>87</v>
      </c>
      <c r="E225" s="69"/>
      <c r="F225" s="81">
        <v>100</v>
      </c>
      <c r="G225" s="81">
        <v>100</v>
      </c>
    </row>
    <row r="226" spans="1:7" ht="19.5" customHeight="1">
      <c r="A226" s="63"/>
      <c r="B226" s="274" t="s">
        <v>350</v>
      </c>
      <c r="C226" s="275"/>
      <c r="D226" s="276"/>
      <c r="E226" s="69"/>
      <c r="F226" s="150">
        <f>F229+F238+F249</f>
        <v>31000000</v>
      </c>
      <c r="G226" s="150">
        <f>G229+G238+G249</f>
        <v>31000000</v>
      </c>
    </row>
    <row r="227" spans="1:7" ht="36" customHeight="1">
      <c r="A227" s="35"/>
      <c r="B227" s="277" t="s">
        <v>667</v>
      </c>
      <c r="C227" s="277"/>
      <c r="D227" s="277"/>
      <c r="E227" s="277"/>
      <c r="F227" s="74"/>
      <c r="G227" s="74"/>
    </row>
    <row r="228" spans="1:7" s="76" customFormat="1" ht="15" customHeight="1">
      <c r="A228" s="71">
        <v>1</v>
      </c>
      <c r="B228" s="78" t="s">
        <v>27</v>
      </c>
      <c r="C228" s="73"/>
      <c r="D228" s="73"/>
      <c r="E228" s="77"/>
      <c r="F228" s="74"/>
      <c r="G228" s="74"/>
    </row>
    <row r="229" spans="1:7" ht="58.5" customHeight="1">
      <c r="A229" s="35"/>
      <c r="B229" s="145" t="s">
        <v>351</v>
      </c>
      <c r="C229" s="40" t="s">
        <v>89</v>
      </c>
      <c r="D229" s="69" t="s">
        <v>835</v>
      </c>
      <c r="E229" s="77"/>
      <c r="F229" s="36">
        <f>20000000</f>
        <v>20000000</v>
      </c>
      <c r="G229" s="36">
        <f>F229</f>
        <v>20000000</v>
      </c>
    </row>
    <row r="230" spans="1:7" s="76" customFormat="1" ht="15" customHeight="1">
      <c r="A230" s="71">
        <v>2</v>
      </c>
      <c r="B230" s="72" t="s">
        <v>28</v>
      </c>
      <c r="C230" s="40"/>
      <c r="D230" s="40"/>
      <c r="E230" s="77"/>
      <c r="F230" s="36"/>
      <c r="G230" s="36"/>
    </row>
    <row r="231" spans="1:7" ht="73.5" customHeight="1">
      <c r="A231" s="35"/>
      <c r="B231" s="145" t="s">
        <v>812</v>
      </c>
      <c r="C231" s="40" t="s">
        <v>180</v>
      </c>
      <c r="D231" s="40" t="s">
        <v>181</v>
      </c>
      <c r="E231" s="73"/>
      <c r="F231" s="41">
        <v>1</v>
      </c>
      <c r="G231" s="41">
        <f>F231</f>
        <v>1</v>
      </c>
    </row>
    <row r="232" spans="1:7" s="76" customFormat="1" ht="15" customHeight="1">
      <c r="A232" s="71">
        <v>3</v>
      </c>
      <c r="B232" s="72" t="s">
        <v>29</v>
      </c>
      <c r="C232" s="40"/>
      <c r="D232" s="40"/>
      <c r="E232" s="73"/>
      <c r="F232" s="36"/>
      <c r="G232" s="41"/>
    </row>
    <row r="233" spans="1:7" ht="74.25" customHeight="1">
      <c r="A233" s="35"/>
      <c r="B233" s="145" t="s">
        <v>808</v>
      </c>
      <c r="C233" s="40" t="s">
        <v>89</v>
      </c>
      <c r="D233" s="40" t="s">
        <v>87</v>
      </c>
      <c r="E233" s="73"/>
      <c r="F233" s="36">
        <f>F229/F231</f>
        <v>20000000</v>
      </c>
      <c r="G233" s="36">
        <f>F233</f>
        <v>20000000</v>
      </c>
    </row>
    <row r="234" spans="1:7" s="76" customFormat="1" ht="15" customHeight="1">
      <c r="A234" s="71">
        <v>4</v>
      </c>
      <c r="B234" s="72" t="s">
        <v>30</v>
      </c>
      <c r="C234" s="40"/>
      <c r="D234" s="40"/>
      <c r="E234" s="73"/>
      <c r="F234" s="36"/>
      <c r="G234" s="41"/>
    </row>
    <row r="235" spans="1:7" ht="55.5" customHeight="1">
      <c r="A235" s="35"/>
      <c r="B235" s="145" t="s">
        <v>353</v>
      </c>
      <c r="C235" s="146" t="s">
        <v>88</v>
      </c>
      <c r="D235" s="40" t="s">
        <v>87</v>
      </c>
      <c r="E235" s="73"/>
      <c r="F235" s="41">
        <v>100</v>
      </c>
      <c r="G235" s="41">
        <v>100</v>
      </c>
    </row>
    <row r="236" spans="1:7" ht="27" customHeight="1">
      <c r="A236" s="35"/>
      <c r="B236" s="267" t="s">
        <v>809</v>
      </c>
      <c r="C236" s="268"/>
      <c r="D236" s="268"/>
      <c r="E236" s="268"/>
      <c r="F236" s="269"/>
      <c r="G236" s="74"/>
    </row>
    <row r="237" spans="1:7" s="76" customFormat="1" ht="15" customHeight="1">
      <c r="A237" s="71">
        <v>1</v>
      </c>
      <c r="B237" s="78" t="s">
        <v>27</v>
      </c>
      <c r="C237" s="73"/>
      <c r="D237" s="73"/>
      <c r="E237" s="77"/>
      <c r="F237" s="74"/>
      <c r="G237" s="74"/>
    </row>
    <row r="238" spans="1:7" ht="46.5" customHeight="1">
      <c r="A238" s="35"/>
      <c r="B238" s="145" t="s">
        <v>780</v>
      </c>
      <c r="C238" s="40" t="s">
        <v>89</v>
      </c>
      <c r="D238" s="69" t="s">
        <v>835</v>
      </c>
      <c r="E238" s="77"/>
      <c r="F238" s="36">
        <v>10000000</v>
      </c>
      <c r="G238" s="36">
        <f>F238</f>
        <v>10000000</v>
      </c>
    </row>
    <row r="239" spans="1:7" s="76" customFormat="1" ht="15" customHeight="1">
      <c r="A239" s="71">
        <v>2</v>
      </c>
      <c r="B239" s="72" t="s">
        <v>28</v>
      </c>
      <c r="C239" s="40"/>
      <c r="D239" s="40"/>
      <c r="E239" s="77"/>
      <c r="F239" s="36"/>
      <c r="G239" s="36"/>
    </row>
    <row r="240" spans="1:7" ht="63" customHeight="1">
      <c r="A240" s="35"/>
      <c r="B240" s="145" t="s">
        <v>781</v>
      </c>
      <c r="C240" s="40" t="s">
        <v>180</v>
      </c>
      <c r="D240" s="40" t="s">
        <v>181</v>
      </c>
      <c r="E240" s="73"/>
      <c r="F240" s="41">
        <v>1</v>
      </c>
      <c r="G240" s="41">
        <f>F240</f>
        <v>1</v>
      </c>
    </row>
    <row r="241" spans="1:7" ht="51.75" customHeight="1">
      <c r="A241" s="35"/>
      <c r="B241" s="145" t="s">
        <v>811</v>
      </c>
      <c r="C241" s="40" t="s">
        <v>180</v>
      </c>
      <c r="D241" s="40" t="s">
        <v>181</v>
      </c>
      <c r="E241" s="73"/>
      <c r="F241" s="41">
        <v>1</v>
      </c>
      <c r="G241" s="41">
        <f>F241</f>
        <v>1</v>
      </c>
    </row>
    <row r="242" spans="1:7" s="76" customFormat="1" ht="15" customHeight="1">
      <c r="A242" s="71">
        <v>3</v>
      </c>
      <c r="B242" s="72" t="s">
        <v>29</v>
      </c>
      <c r="C242" s="40"/>
      <c r="D242" s="40"/>
      <c r="E242" s="73"/>
      <c r="F242" s="36"/>
      <c r="G242" s="41"/>
    </row>
    <row r="243" spans="1:7" ht="50.25" customHeight="1">
      <c r="A243" s="35"/>
      <c r="B243" s="145" t="s">
        <v>782</v>
      </c>
      <c r="C243" s="40" t="s">
        <v>89</v>
      </c>
      <c r="D243" s="40" t="s">
        <v>87</v>
      </c>
      <c r="E243" s="73"/>
      <c r="F243" s="36">
        <v>100000</v>
      </c>
      <c r="G243" s="36">
        <f>F243</f>
        <v>100000</v>
      </c>
    </row>
    <row r="244" spans="1:7" ht="59.25" customHeight="1">
      <c r="A244" s="35"/>
      <c r="B244" s="145" t="s">
        <v>810</v>
      </c>
      <c r="C244" s="40" t="s">
        <v>89</v>
      </c>
      <c r="D244" s="40" t="s">
        <v>87</v>
      </c>
      <c r="E244" s="73"/>
      <c r="F244" s="36">
        <f>ROUND((F238-F243)/F241,2)</f>
        <v>9900000</v>
      </c>
      <c r="G244" s="36">
        <f>F244</f>
        <v>9900000</v>
      </c>
    </row>
    <row r="245" spans="1:7" s="76" customFormat="1" ht="15" customHeight="1">
      <c r="A245" s="71">
        <v>4</v>
      </c>
      <c r="B245" s="72" t="s">
        <v>30</v>
      </c>
      <c r="C245" s="40"/>
      <c r="D245" s="40"/>
      <c r="E245" s="73"/>
      <c r="F245" s="36"/>
      <c r="G245" s="41"/>
    </row>
    <row r="246" spans="1:7" ht="46.5" customHeight="1">
      <c r="A246" s="35"/>
      <c r="B246" s="145" t="s">
        <v>783</v>
      </c>
      <c r="C246" s="146" t="s">
        <v>88</v>
      </c>
      <c r="D246" s="40" t="s">
        <v>87</v>
      </c>
      <c r="E246" s="73"/>
      <c r="F246" s="41">
        <v>100</v>
      </c>
      <c r="G246" s="41">
        <v>100</v>
      </c>
    </row>
    <row r="247" spans="1:7" ht="20.25" customHeight="1">
      <c r="A247" s="35"/>
      <c r="B247" s="267" t="s">
        <v>813</v>
      </c>
      <c r="C247" s="268"/>
      <c r="D247" s="268"/>
      <c r="E247" s="268"/>
      <c r="F247" s="269"/>
      <c r="G247" s="74"/>
    </row>
    <row r="248" spans="1:7" s="76" customFormat="1" ht="15" customHeight="1">
      <c r="A248" s="71">
        <v>1</v>
      </c>
      <c r="B248" s="78" t="s">
        <v>27</v>
      </c>
      <c r="C248" s="73"/>
      <c r="D248" s="73"/>
      <c r="E248" s="77"/>
      <c r="F248" s="74"/>
      <c r="G248" s="74"/>
    </row>
    <row r="249" spans="1:7" ht="47.25" customHeight="1">
      <c r="A249" s="35"/>
      <c r="B249" s="145" t="s">
        <v>784</v>
      </c>
      <c r="C249" s="40" t="s">
        <v>89</v>
      </c>
      <c r="D249" s="69" t="s">
        <v>835</v>
      </c>
      <c r="E249" s="77"/>
      <c r="F249" s="36">
        <v>1000000</v>
      </c>
      <c r="G249" s="36">
        <f>F249</f>
        <v>1000000</v>
      </c>
    </row>
    <row r="250" spans="1:7" s="76" customFormat="1" ht="15" customHeight="1">
      <c r="A250" s="71">
        <v>2</v>
      </c>
      <c r="B250" s="72" t="s">
        <v>28</v>
      </c>
      <c r="C250" s="40"/>
      <c r="D250" s="40"/>
      <c r="E250" s="77"/>
      <c r="F250" s="36"/>
      <c r="G250" s="36"/>
    </row>
    <row r="251" spans="1:7" ht="64.5" customHeight="1">
      <c r="A251" s="35"/>
      <c r="B251" s="145" t="s">
        <v>785</v>
      </c>
      <c r="C251" s="40" t="s">
        <v>180</v>
      </c>
      <c r="D251" s="40" t="s">
        <v>181</v>
      </c>
      <c r="E251" s="73"/>
      <c r="F251" s="41">
        <v>1</v>
      </c>
      <c r="G251" s="41">
        <f>F251</f>
        <v>1</v>
      </c>
    </row>
    <row r="252" spans="1:7" s="76" customFormat="1" ht="15" customHeight="1">
      <c r="A252" s="71">
        <v>3</v>
      </c>
      <c r="B252" s="72" t="s">
        <v>29</v>
      </c>
      <c r="C252" s="40"/>
      <c r="D252" s="40"/>
      <c r="E252" s="73"/>
      <c r="F252" s="36"/>
      <c r="G252" s="41"/>
    </row>
    <row r="253" spans="1:7" ht="66" customHeight="1">
      <c r="A253" s="35"/>
      <c r="B253" s="145" t="s">
        <v>786</v>
      </c>
      <c r="C253" s="40" t="s">
        <v>89</v>
      </c>
      <c r="D253" s="40" t="s">
        <v>87</v>
      </c>
      <c r="E253" s="73"/>
      <c r="F253" s="36">
        <f>F249/F251</f>
        <v>1000000</v>
      </c>
      <c r="G253" s="36">
        <f>F253</f>
        <v>1000000</v>
      </c>
    </row>
    <row r="254" spans="1:7" s="76" customFormat="1" ht="12.75" customHeight="1">
      <c r="A254" s="71">
        <v>4</v>
      </c>
      <c r="B254" s="72" t="s">
        <v>30</v>
      </c>
      <c r="C254" s="40"/>
      <c r="D254" s="40"/>
      <c r="E254" s="73"/>
      <c r="F254" s="36"/>
      <c r="G254" s="41"/>
    </row>
    <row r="255" spans="1:7" ht="55.5" customHeight="1">
      <c r="A255" s="35"/>
      <c r="B255" s="145" t="s">
        <v>787</v>
      </c>
      <c r="C255" s="146" t="s">
        <v>88</v>
      </c>
      <c r="D255" s="40" t="s">
        <v>87</v>
      </c>
      <c r="E255" s="73"/>
      <c r="F255" s="41">
        <v>100</v>
      </c>
      <c r="G255" s="41">
        <v>100</v>
      </c>
    </row>
    <row r="256" spans="1:7" ht="12.75" customHeight="1">
      <c r="A256" s="176"/>
      <c r="B256" s="177"/>
      <c r="C256" s="178"/>
      <c r="D256" s="179"/>
      <c r="E256" s="180"/>
      <c r="F256" s="181"/>
      <c r="G256" s="181"/>
    </row>
    <row r="257" spans="1:8" ht="4.5" customHeight="1">
      <c r="A257" s="270"/>
      <c r="B257" s="270"/>
      <c r="C257" s="270"/>
      <c r="D257" s="18"/>
    </row>
    <row r="258" spans="1:8" s="58" customFormat="1" ht="33" customHeight="1">
      <c r="A258" s="271" t="s">
        <v>814</v>
      </c>
      <c r="B258" s="271"/>
      <c r="C258" s="271"/>
      <c r="D258" s="97"/>
      <c r="E258" s="98"/>
      <c r="F258" s="272" t="s">
        <v>795</v>
      </c>
      <c r="G258" s="272"/>
    </row>
    <row r="259" spans="1:8" s="58" customFormat="1" ht="15" customHeight="1">
      <c r="A259" s="99"/>
      <c r="B259" s="100"/>
      <c r="D259" s="256" t="s">
        <v>31</v>
      </c>
      <c r="F259" s="266" t="s">
        <v>302</v>
      </c>
      <c r="G259" s="266"/>
    </row>
    <row r="260" spans="1:8" s="58" customFormat="1" ht="15.75" customHeight="1">
      <c r="A260" s="264" t="s">
        <v>32</v>
      </c>
      <c r="B260" s="264"/>
      <c r="C260" s="100"/>
      <c r="D260" s="100"/>
    </row>
    <row r="261" spans="1:8" s="58" customFormat="1" ht="18" customHeight="1">
      <c r="A261" s="165" t="s">
        <v>303</v>
      </c>
      <c r="B261" s="165"/>
      <c r="C261" s="165"/>
      <c r="D261" s="100"/>
    </row>
    <row r="262" spans="1:8" s="58" customFormat="1" ht="43.5" customHeight="1">
      <c r="A262" s="263" t="s">
        <v>304</v>
      </c>
      <c r="B262" s="264"/>
      <c r="C262" s="264"/>
      <c r="D262" s="97"/>
      <c r="E262" s="98"/>
      <c r="F262" s="265" t="s">
        <v>305</v>
      </c>
      <c r="G262" s="265"/>
    </row>
    <row r="263" spans="1:8" s="58" customFormat="1" ht="12.75" customHeight="1">
      <c r="B263" s="100"/>
      <c r="C263" s="100"/>
      <c r="D263" s="256" t="s">
        <v>31</v>
      </c>
      <c r="F263" s="266" t="s">
        <v>52</v>
      </c>
      <c r="G263" s="266"/>
    </row>
    <row r="264" spans="1:8" s="58" customFormat="1" ht="15.75" customHeight="1">
      <c r="A264" s="101" t="s">
        <v>306</v>
      </c>
      <c r="B264" s="101"/>
      <c r="C264" s="101"/>
      <c r="D264" s="101"/>
      <c r="E264" s="101"/>
      <c r="F264" s="101"/>
      <c r="G264" s="101"/>
      <c r="H264" s="101"/>
    </row>
    <row r="265" spans="1:8" s="58" customFormat="1" ht="3" hidden="1" customHeight="1">
      <c r="A265" s="102"/>
      <c r="B265" s="58" t="s">
        <v>83</v>
      </c>
    </row>
    <row r="266" spans="1:8" ht="12" customHeight="1">
      <c r="A266" s="33" t="s">
        <v>51</v>
      </c>
    </row>
  </sheetData>
  <mergeCells count="92">
    <mergeCell ref="F1:G3"/>
    <mergeCell ref="E5:G5"/>
    <mergeCell ref="E6:G6"/>
    <mergeCell ref="E7:G7"/>
    <mergeCell ref="E8:G8"/>
    <mergeCell ref="E9:G9"/>
    <mergeCell ref="B24:G26"/>
    <mergeCell ref="B27:G27"/>
    <mergeCell ref="B29:G29"/>
    <mergeCell ref="B30:G30"/>
    <mergeCell ref="E10:G10"/>
    <mergeCell ref="A13:G13"/>
    <mergeCell ref="A14:G14"/>
    <mergeCell ref="D17:F17"/>
    <mergeCell ref="A18:C18"/>
    <mergeCell ref="D18:E18"/>
    <mergeCell ref="C33:G33"/>
    <mergeCell ref="B34:G34"/>
    <mergeCell ref="D19:F19"/>
    <mergeCell ref="A20:C20"/>
    <mergeCell ref="D20:E20"/>
    <mergeCell ref="E21:F21"/>
    <mergeCell ref="E22:F22"/>
    <mergeCell ref="B23:G23"/>
    <mergeCell ref="B36:G36"/>
    <mergeCell ref="B37:G37"/>
    <mergeCell ref="E39:E40"/>
    <mergeCell ref="F39:F40"/>
    <mergeCell ref="B41:C41"/>
    <mergeCell ref="B42:C42"/>
    <mergeCell ref="B54:C54"/>
    <mergeCell ref="B55:C55"/>
    <mergeCell ref="B56:C56"/>
    <mergeCell ref="B57:C57"/>
    <mergeCell ref="B43:C43"/>
    <mergeCell ref="B44:C44"/>
    <mergeCell ref="B45:C45"/>
    <mergeCell ref="B46:C46"/>
    <mergeCell ref="B47:C47"/>
    <mergeCell ref="B58:C58"/>
    <mergeCell ref="B59:C59"/>
    <mergeCell ref="B48:C48"/>
    <mergeCell ref="B49:C49"/>
    <mergeCell ref="B50:C50"/>
    <mergeCell ref="B51:C51"/>
    <mergeCell ref="B52:C52"/>
    <mergeCell ref="B53:C53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104:C104"/>
    <mergeCell ref="B159:E159"/>
    <mergeCell ref="B168:E168"/>
    <mergeCell ref="B206:E206"/>
    <mergeCell ref="A72:C72"/>
    <mergeCell ref="B74:G74"/>
    <mergeCell ref="A79:B79"/>
    <mergeCell ref="B81:G81"/>
    <mergeCell ref="B85:E85"/>
    <mergeCell ref="B86:E86"/>
    <mergeCell ref="B95:E95"/>
    <mergeCell ref="B105:E105"/>
    <mergeCell ref="B141:E141"/>
    <mergeCell ref="B177:E177"/>
    <mergeCell ref="B114:E114"/>
    <mergeCell ref="B186:E186"/>
    <mergeCell ref="B150:E150"/>
    <mergeCell ref="B123:E123"/>
    <mergeCell ref="B132:E132"/>
    <mergeCell ref="F259:G259"/>
    <mergeCell ref="A260:B260"/>
    <mergeCell ref="B197:E197"/>
    <mergeCell ref="B215:E215"/>
    <mergeCell ref="B226:D226"/>
    <mergeCell ref="B227:E227"/>
    <mergeCell ref="B236:F236"/>
    <mergeCell ref="A262:C262"/>
    <mergeCell ref="F262:G262"/>
    <mergeCell ref="F263:G263"/>
    <mergeCell ref="B247:F247"/>
    <mergeCell ref="A257:C257"/>
    <mergeCell ref="A258:C258"/>
    <mergeCell ref="F258:G258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8"/>
  <sheetViews>
    <sheetView view="pageBreakPreview" topLeftCell="A263" zoomScaleNormal="120" zoomScaleSheetLayoutView="100" workbookViewId="0">
      <selection activeCell="B214" sqref="B214:E214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07" t="s">
        <v>72</v>
      </c>
      <c r="G1" s="308"/>
    </row>
    <row r="2" spans="1:10">
      <c r="F2" s="308"/>
      <c r="G2" s="308"/>
    </row>
    <row r="3" spans="1:10" ht="32.25" customHeight="1">
      <c r="F3" s="308"/>
      <c r="G3" s="308"/>
    </row>
    <row r="4" spans="1:10" ht="15.75">
      <c r="A4" s="15"/>
      <c r="E4" s="15" t="s">
        <v>0</v>
      </c>
    </row>
    <row r="5" spans="1:10" ht="15.75">
      <c r="A5" s="15"/>
      <c r="E5" s="309" t="s">
        <v>100</v>
      </c>
      <c r="F5" s="309"/>
      <c r="G5" s="309"/>
    </row>
    <row r="6" spans="1:10" ht="15.75">
      <c r="A6" s="15"/>
      <c r="B6" s="15"/>
      <c r="E6" s="315" t="s">
        <v>85</v>
      </c>
      <c r="F6" s="315"/>
      <c r="G6" s="315"/>
    </row>
    <row r="7" spans="1:10" ht="15" customHeight="1">
      <c r="A7" s="15"/>
      <c r="E7" s="302" t="s">
        <v>1</v>
      </c>
      <c r="F7" s="302"/>
      <c r="G7" s="302"/>
    </row>
    <row r="8" spans="1:10" ht="9.75" customHeight="1">
      <c r="A8" s="15"/>
      <c r="B8" s="15"/>
      <c r="E8" s="311"/>
      <c r="F8" s="311"/>
      <c r="G8" s="311"/>
    </row>
    <row r="9" spans="1:10" ht="9" customHeight="1">
      <c r="A9" s="15"/>
      <c r="E9" s="302"/>
      <c r="F9" s="302"/>
      <c r="G9" s="302"/>
    </row>
    <row r="10" spans="1:10" ht="15.75">
      <c r="A10" s="15"/>
      <c r="E10" s="283" t="s">
        <v>101</v>
      </c>
      <c r="F10" s="283"/>
      <c r="G10" s="283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249">
        <v>31692820</v>
      </c>
    </row>
    <row r="18" spans="1:7" ht="28.5" customHeight="1">
      <c r="A18" s="266" t="s">
        <v>81</v>
      </c>
      <c r="B18" s="266"/>
      <c r="C18" s="266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99" t="s">
        <v>85</v>
      </c>
      <c r="E19" s="299"/>
      <c r="F19" s="299"/>
      <c r="G19" s="249">
        <v>31692820</v>
      </c>
    </row>
    <row r="20" spans="1:7" ht="15.75" customHeight="1">
      <c r="A20" s="266" t="s">
        <v>77</v>
      </c>
      <c r="B20" s="266"/>
      <c r="C20" s="266"/>
      <c r="D20" s="300" t="s">
        <v>33</v>
      </c>
      <c r="E20" s="30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48" t="s">
        <v>90</v>
      </c>
      <c r="E21" s="301" t="s">
        <v>91</v>
      </c>
      <c r="F21" s="301"/>
      <c r="G21" s="248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66" t="s">
        <v>82</v>
      </c>
      <c r="F22" s="266"/>
      <c r="G22" s="240" t="s">
        <v>80</v>
      </c>
    </row>
    <row r="23" spans="1:7" ht="37.5" customHeight="1">
      <c r="A23" s="61" t="s">
        <v>7</v>
      </c>
      <c r="B23" s="264" t="s">
        <v>729</v>
      </c>
      <c r="C23" s="264"/>
      <c r="D23" s="264"/>
      <c r="E23" s="264"/>
      <c r="F23" s="264"/>
      <c r="G23" s="264"/>
    </row>
    <row r="24" spans="1:7" ht="126.75" customHeight="1">
      <c r="A24" s="61" t="s">
        <v>8</v>
      </c>
      <c r="B24" s="303" t="s">
        <v>762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3" t="s">
        <v>46</v>
      </c>
      <c r="C27" s="283"/>
      <c r="D27" s="283"/>
      <c r="E27" s="283"/>
      <c r="F27" s="283"/>
      <c r="G27" s="283"/>
    </row>
    <row r="28" spans="1:7" ht="4.5" customHeight="1">
      <c r="A28" s="19"/>
    </row>
    <row r="29" spans="1:7" ht="19.5" customHeight="1">
      <c r="A29" s="244" t="s">
        <v>11</v>
      </c>
      <c r="B29" s="292" t="s">
        <v>47</v>
      </c>
      <c r="C29" s="292"/>
      <c r="D29" s="292"/>
      <c r="E29" s="292"/>
      <c r="F29" s="292"/>
      <c r="G29" s="292"/>
    </row>
    <row r="30" spans="1:7" ht="24" customHeight="1">
      <c r="A30" s="244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97" t="s">
        <v>92</v>
      </c>
      <c r="D33" s="298"/>
      <c r="E33" s="298"/>
      <c r="F33" s="298"/>
      <c r="G33" s="298"/>
    </row>
    <row r="34" spans="1:8" ht="19.5" customHeight="1">
      <c r="A34" s="18" t="s">
        <v>13</v>
      </c>
      <c r="B34" s="283" t="s">
        <v>48</v>
      </c>
      <c r="C34" s="283"/>
      <c r="D34" s="283"/>
      <c r="E34" s="283"/>
      <c r="F34" s="283"/>
      <c r="G34" s="283"/>
    </row>
    <row r="35" spans="1:8" ht="4.5" customHeight="1">
      <c r="A35" s="18"/>
      <c r="B35" s="242"/>
      <c r="C35" s="242"/>
      <c r="D35" s="242"/>
      <c r="E35" s="242"/>
      <c r="F35" s="242"/>
      <c r="G35" s="242"/>
    </row>
    <row r="36" spans="1:8" ht="18.75" customHeight="1">
      <c r="A36" s="244" t="s">
        <v>11</v>
      </c>
      <c r="B36" s="292" t="s">
        <v>12</v>
      </c>
      <c r="C36" s="292"/>
      <c r="D36" s="292"/>
      <c r="E36" s="292"/>
      <c r="F36" s="292"/>
      <c r="G36" s="292"/>
    </row>
    <row r="37" spans="1:8" ht="15.75">
      <c r="A37" s="244">
        <v>1</v>
      </c>
      <c r="B37" s="290" t="s">
        <v>94</v>
      </c>
      <c r="C37" s="290"/>
      <c r="D37" s="290"/>
      <c r="E37" s="290"/>
      <c r="F37" s="290"/>
      <c r="G37" s="290"/>
    </row>
    <row r="38" spans="1:8" ht="8.25" customHeight="1">
      <c r="A38" s="18"/>
      <c r="B38" s="242"/>
      <c r="C38" s="242"/>
      <c r="D38" s="242"/>
      <c r="E38" s="242"/>
      <c r="F38" s="242"/>
      <c r="G38" s="242"/>
    </row>
    <row r="39" spans="1:8" ht="15.75">
      <c r="A39" s="18" t="s">
        <v>19</v>
      </c>
      <c r="B39" s="22" t="s">
        <v>15</v>
      </c>
      <c r="C39" s="242"/>
      <c r="D39" s="242"/>
      <c r="E39" s="293" t="s">
        <v>49</v>
      </c>
      <c r="F39" s="242"/>
      <c r="G39" s="242"/>
    </row>
    <row r="40" spans="1:8" ht="8.25" customHeight="1">
      <c r="A40" s="19"/>
      <c r="E40" s="294"/>
    </row>
    <row r="41" spans="1:8" ht="23.25" customHeight="1">
      <c r="A41" s="244" t="s">
        <v>11</v>
      </c>
      <c r="B41" s="295" t="s">
        <v>15</v>
      </c>
      <c r="C41" s="289"/>
      <c r="D41" s="244" t="s">
        <v>16</v>
      </c>
      <c r="E41" s="244" t="s">
        <v>17</v>
      </c>
      <c r="F41" s="244" t="s">
        <v>18</v>
      </c>
    </row>
    <row r="42" spans="1:8" ht="12" customHeight="1">
      <c r="A42" s="246">
        <v>1</v>
      </c>
      <c r="B42" s="291">
        <v>2</v>
      </c>
      <c r="C42" s="282"/>
      <c r="D42" s="246">
        <v>3</v>
      </c>
      <c r="E42" s="246">
        <v>4</v>
      </c>
      <c r="F42" s="246">
        <v>5</v>
      </c>
    </row>
    <row r="43" spans="1:8" ht="34.5" customHeight="1">
      <c r="A43" s="244"/>
      <c r="B43" s="296" t="s">
        <v>506</v>
      </c>
      <c r="C43" s="289"/>
      <c r="E43" s="43">
        <f>F86</f>
        <v>300000</v>
      </c>
      <c r="F43" s="43">
        <f>E43+D43</f>
        <v>300000</v>
      </c>
      <c r="H43" s="44"/>
    </row>
    <row r="44" spans="1:8" ht="69.75" hidden="1" customHeight="1">
      <c r="A44" s="23" t="s">
        <v>102</v>
      </c>
      <c r="B44" s="290" t="s">
        <v>645</v>
      </c>
      <c r="C44" s="289"/>
      <c r="D44" s="24"/>
      <c r="E44" s="25">
        <v>300000</v>
      </c>
      <c r="F44" s="25">
        <f t="shared" ref="F44" si="0">E44</f>
        <v>300000</v>
      </c>
      <c r="H44" s="44"/>
    </row>
    <row r="45" spans="1:8" ht="34.5" customHeight="1">
      <c r="A45" s="244"/>
      <c r="B45" s="296" t="s">
        <v>504</v>
      </c>
      <c r="C45" s="289"/>
      <c r="D45" s="152"/>
      <c r="E45" s="43">
        <f>F96</f>
        <v>23953358</v>
      </c>
      <c r="F45" s="43">
        <f>E45+D45</f>
        <v>23953358</v>
      </c>
      <c r="G45" s="44"/>
      <c r="H45" s="44"/>
    </row>
    <row r="46" spans="1:8" ht="68.25" hidden="1" customHeight="1">
      <c r="A46" s="153" t="s">
        <v>248</v>
      </c>
      <c r="B46" s="290" t="s">
        <v>522</v>
      </c>
      <c r="C46" s="289"/>
      <c r="D46" s="152"/>
      <c r="E46" s="25">
        <v>200000</v>
      </c>
      <c r="F46" s="25">
        <f t="shared" ref="F46:F55" si="1">E46</f>
        <v>200000</v>
      </c>
      <c r="H46" s="44"/>
    </row>
    <row r="47" spans="1:8" ht="62.25" hidden="1" customHeight="1">
      <c r="A47" s="153" t="s">
        <v>249</v>
      </c>
      <c r="B47" s="290" t="s">
        <v>523</v>
      </c>
      <c r="C47" s="289"/>
      <c r="D47" s="152"/>
      <c r="E47" s="25">
        <v>200000</v>
      </c>
      <c r="F47" s="25">
        <f t="shared" si="1"/>
        <v>200000</v>
      </c>
      <c r="H47" s="44"/>
    </row>
    <row r="48" spans="1:8" ht="72.75" hidden="1" customHeight="1">
      <c r="A48" s="153" t="s">
        <v>250</v>
      </c>
      <c r="B48" s="290" t="s">
        <v>524</v>
      </c>
      <c r="C48" s="289"/>
      <c r="D48" s="152"/>
      <c r="E48" s="25">
        <v>200000</v>
      </c>
      <c r="F48" s="25">
        <f t="shared" si="1"/>
        <v>200000</v>
      </c>
      <c r="H48" s="44"/>
    </row>
    <row r="49" spans="1:8" ht="64.5" hidden="1" customHeight="1">
      <c r="A49" s="153" t="s">
        <v>251</v>
      </c>
      <c r="B49" s="290" t="s">
        <v>525</v>
      </c>
      <c r="C49" s="289"/>
      <c r="D49" s="152"/>
      <c r="E49" s="25">
        <v>200000</v>
      </c>
      <c r="F49" s="25">
        <f t="shared" si="1"/>
        <v>200000</v>
      </c>
      <c r="H49" s="44"/>
    </row>
    <row r="50" spans="1:8" ht="75" hidden="1" customHeight="1">
      <c r="A50" s="153" t="s">
        <v>252</v>
      </c>
      <c r="B50" s="290" t="s">
        <v>526</v>
      </c>
      <c r="C50" s="289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0" t="s">
        <v>527</v>
      </c>
      <c r="C51" s="289"/>
      <c r="D51" s="152"/>
      <c r="E51" s="25">
        <v>300000</v>
      </c>
      <c r="F51" s="25">
        <f t="shared" si="1"/>
        <v>300000</v>
      </c>
      <c r="H51" s="44"/>
    </row>
    <row r="52" spans="1:8" ht="81.75" hidden="1" customHeight="1">
      <c r="A52" s="153" t="s">
        <v>254</v>
      </c>
      <c r="B52" s="290" t="s">
        <v>528</v>
      </c>
      <c r="C52" s="289"/>
      <c r="D52" s="24"/>
      <c r="E52" s="25">
        <v>2000000</v>
      </c>
      <c r="F52" s="25">
        <f t="shared" si="1"/>
        <v>2000000</v>
      </c>
      <c r="H52" s="44"/>
    </row>
    <row r="53" spans="1:8" ht="74.25" hidden="1" customHeight="1">
      <c r="A53" s="153" t="s">
        <v>255</v>
      </c>
      <c r="B53" s="290" t="s">
        <v>529</v>
      </c>
      <c r="C53" s="289"/>
      <c r="D53" s="24"/>
      <c r="E53" s="25">
        <v>200000</v>
      </c>
      <c r="F53" s="25">
        <f t="shared" si="1"/>
        <v>200000</v>
      </c>
      <c r="H53" s="44"/>
    </row>
    <row r="54" spans="1:8" ht="77.25" hidden="1" customHeight="1">
      <c r="A54" s="153" t="s">
        <v>513</v>
      </c>
      <c r="B54" s="290" t="s">
        <v>530</v>
      </c>
      <c r="C54" s="289"/>
      <c r="D54" s="24"/>
      <c r="E54" s="25">
        <v>6000000</v>
      </c>
      <c r="F54" s="25">
        <f t="shared" si="1"/>
        <v>6000000</v>
      </c>
      <c r="H54" s="44"/>
    </row>
    <row r="55" spans="1:8" ht="60" hidden="1" customHeight="1">
      <c r="A55" s="153" t="s">
        <v>514</v>
      </c>
      <c r="B55" s="290" t="s">
        <v>531</v>
      </c>
      <c r="C55" s="289"/>
      <c r="D55" s="24"/>
      <c r="E55" s="25">
        <v>200000</v>
      </c>
      <c r="F55" s="25">
        <f t="shared" si="1"/>
        <v>200000</v>
      </c>
      <c r="H55" s="44"/>
    </row>
    <row r="56" spans="1:8" ht="54.75" hidden="1" customHeight="1">
      <c r="A56" s="153" t="s">
        <v>515</v>
      </c>
      <c r="B56" s="290" t="s">
        <v>532</v>
      </c>
      <c r="C56" s="289"/>
      <c r="D56" s="24"/>
      <c r="E56" s="25">
        <v>200000</v>
      </c>
      <c r="F56" s="25">
        <f>E56</f>
        <v>200000</v>
      </c>
      <c r="H56" s="44"/>
    </row>
    <row r="57" spans="1:8" ht="41.25" hidden="1" customHeight="1">
      <c r="A57" s="153" t="s">
        <v>516</v>
      </c>
      <c r="B57" s="290" t="s">
        <v>533</v>
      </c>
      <c r="C57" s="289" t="s">
        <v>449</v>
      </c>
      <c r="D57" s="24"/>
      <c r="E57" s="25">
        <v>700000</v>
      </c>
      <c r="F57" s="25">
        <f t="shared" ref="F57:F64" si="2">E57</f>
        <v>700000</v>
      </c>
      <c r="H57" s="44"/>
    </row>
    <row r="58" spans="1:8" ht="48" hidden="1" customHeight="1">
      <c r="A58" s="153" t="s">
        <v>256</v>
      </c>
      <c r="B58" s="290" t="s">
        <v>534</v>
      </c>
      <c r="C58" s="289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0" t="s">
        <v>363</v>
      </c>
      <c r="C59" s="289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0" t="s">
        <v>367</v>
      </c>
      <c r="C60" s="289"/>
      <c r="D60" s="24"/>
      <c r="E60" s="25">
        <f>F225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0" t="s">
        <v>368</v>
      </c>
      <c r="C61" s="289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0" t="s">
        <v>535</v>
      </c>
      <c r="C62" s="289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0" t="s">
        <v>370</v>
      </c>
      <c r="C63" s="289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0" t="s">
        <v>536</v>
      </c>
      <c r="C64" s="289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44"/>
      <c r="B65" s="278" t="s">
        <v>350</v>
      </c>
      <c r="C65" s="279"/>
      <c r="D65" s="152"/>
      <c r="E65" s="43">
        <f>F355</f>
        <v>18606518</v>
      </c>
      <c r="F65" s="43">
        <f>E65+D65</f>
        <v>18606518</v>
      </c>
      <c r="H65" s="44"/>
    </row>
    <row r="66" spans="1:9" ht="36.75" hidden="1" customHeight="1">
      <c r="A66" s="23" t="s">
        <v>258</v>
      </c>
      <c r="B66" s="288" t="s">
        <v>537</v>
      </c>
      <c r="C66" s="289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88" t="s">
        <v>355</v>
      </c>
      <c r="C67" s="289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88" t="s">
        <v>430</v>
      </c>
      <c r="C68" s="289"/>
      <c r="D68" s="24"/>
      <c r="E68" s="25">
        <v>15000000</v>
      </c>
      <c r="F68" s="25">
        <f>G367</f>
        <v>15000000</v>
      </c>
      <c r="H68" s="44"/>
    </row>
    <row r="69" spans="1:9" ht="47.25" hidden="1" customHeight="1">
      <c r="A69" s="23" t="s">
        <v>373</v>
      </c>
      <c r="B69" s="288" t="s">
        <v>538</v>
      </c>
      <c r="C69" s="289"/>
      <c r="D69" s="24"/>
      <c r="E69" s="25">
        <v>500000</v>
      </c>
      <c r="F69" s="25">
        <f>G376</f>
        <v>500000</v>
      </c>
      <c r="H69" s="44"/>
    </row>
    <row r="70" spans="1:9" ht="42.75" hidden="1" customHeight="1">
      <c r="A70" s="23" t="s">
        <v>374</v>
      </c>
      <c r="B70" s="288" t="s">
        <v>539</v>
      </c>
      <c r="C70" s="289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88" t="s">
        <v>540</v>
      </c>
      <c r="C71" s="289"/>
      <c r="D71" s="152"/>
      <c r="E71" s="25">
        <v>500000</v>
      </c>
      <c r="F71" s="25">
        <f>E71</f>
        <v>500000</v>
      </c>
      <c r="H71" s="44"/>
    </row>
    <row r="72" spans="1:9" ht="69" hidden="1" customHeight="1">
      <c r="A72" s="23" t="s">
        <v>376</v>
      </c>
      <c r="B72" s="288" t="s">
        <v>475</v>
      </c>
      <c r="C72" s="289"/>
      <c r="D72" s="24"/>
      <c r="E72" s="25">
        <f>F403</f>
        <v>1006518</v>
      </c>
      <c r="F72" s="25">
        <f>G403</f>
        <v>1006518</v>
      </c>
      <c r="H72" s="44"/>
    </row>
    <row r="73" spans="1:9" ht="15" customHeight="1">
      <c r="A73" s="281" t="s">
        <v>18</v>
      </c>
      <c r="B73" s="281"/>
      <c r="C73" s="282"/>
      <c r="D73" s="26"/>
      <c r="E73" s="26">
        <f>E65+E45+E43</f>
        <v>42859876</v>
      </c>
      <c r="F73" s="26">
        <f>F65+F45+F43</f>
        <v>42859876</v>
      </c>
      <c r="G73" s="44"/>
      <c r="H73" s="44"/>
      <c r="I73" s="44"/>
    </row>
    <row r="74" spans="1:9" ht="10.5" customHeight="1">
      <c r="A74" s="19"/>
      <c r="G74" s="44"/>
      <c r="H74" s="44"/>
    </row>
    <row r="75" spans="1:9" ht="15.75" customHeight="1">
      <c r="A75" s="19" t="s">
        <v>22</v>
      </c>
      <c r="B75" s="283" t="s">
        <v>20</v>
      </c>
      <c r="C75" s="283"/>
      <c r="D75" s="283"/>
      <c r="E75" s="283"/>
      <c r="F75" s="283"/>
      <c r="G75" s="283"/>
    </row>
    <row r="76" spans="1:9" ht="14.25" customHeight="1">
      <c r="A76" s="19"/>
      <c r="E76" s="27" t="s">
        <v>14</v>
      </c>
    </row>
    <row r="77" spans="1:9" ht="25.5">
      <c r="A77" s="244" t="s">
        <v>11</v>
      </c>
      <c r="B77" s="246" t="s">
        <v>21</v>
      </c>
      <c r="C77" s="244" t="s">
        <v>16</v>
      </c>
      <c r="D77" s="244" t="s">
        <v>17</v>
      </c>
      <c r="E77" s="244" t="s">
        <v>18</v>
      </c>
    </row>
    <row r="78" spans="1:9" ht="11.25" customHeight="1">
      <c r="A78" s="246">
        <v>1</v>
      </c>
      <c r="B78" s="246">
        <v>2</v>
      </c>
      <c r="C78" s="246">
        <v>3</v>
      </c>
      <c r="D78" s="246">
        <v>4</v>
      </c>
      <c r="E78" s="246">
        <v>5</v>
      </c>
    </row>
    <row r="79" spans="1:9" ht="14.25" customHeight="1">
      <c r="A79" s="244"/>
      <c r="B79" s="28"/>
      <c r="C79" s="29"/>
      <c r="D79" s="244"/>
      <c r="E79" s="29"/>
    </row>
    <row r="80" spans="1:9" ht="19.5" customHeight="1">
      <c r="A80" s="281" t="s">
        <v>18</v>
      </c>
      <c r="B80" s="281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3" t="s">
        <v>23</v>
      </c>
      <c r="C82" s="283"/>
      <c r="D82" s="283"/>
      <c r="E82" s="283"/>
      <c r="F82" s="283"/>
      <c r="G82" s="283"/>
    </row>
    <row r="83" spans="1:7" ht="9.75" customHeight="1">
      <c r="A83" s="19"/>
    </row>
    <row r="84" spans="1:7" ht="25.5" customHeight="1">
      <c r="A84" s="244" t="s">
        <v>11</v>
      </c>
      <c r="B84" s="244" t="s">
        <v>24</v>
      </c>
      <c r="C84" s="245" t="s">
        <v>25</v>
      </c>
      <c r="D84" s="245" t="s">
        <v>26</v>
      </c>
      <c r="E84" s="244" t="s">
        <v>16</v>
      </c>
      <c r="F84" s="244" t="s">
        <v>17</v>
      </c>
      <c r="G84" s="244" t="s">
        <v>18</v>
      </c>
    </row>
    <row r="85" spans="1:7">
      <c r="A85" s="246">
        <v>1</v>
      </c>
      <c r="B85" s="246">
        <v>2</v>
      </c>
      <c r="C85" s="246">
        <v>3</v>
      </c>
      <c r="D85" s="246">
        <v>4</v>
      </c>
      <c r="E85" s="246">
        <v>5</v>
      </c>
      <c r="F85" s="246">
        <v>6</v>
      </c>
      <c r="G85" s="246">
        <v>7</v>
      </c>
    </row>
    <row r="86" spans="1:7" ht="21.75" customHeight="1">
      <c r="A86" s="244"/>
      <c r="B86" s="278" t="s">
        <v>511</v>
      </c>
      <c r="C86" s="284"/>
      <c r="D86" s="284"/>
      <c r="E86" s="279"/>
      <c r="F86" s="204">
        <f>F89</f>
        <v>300000</v>
      </c>
      <c r="G86" s="204">
        <f>F86</f>
        <v>300000</v>
      </c>
    </row>
    <row r="87" spans="1:7" ht="62.25" customHeight="1">
      <c r="A87" s="243"/>
      <c r="B87" s="285" t="s">
        <v>646</v>
      </c>
      <c r="C87" s="286"/>
      <c r="D87" s="286"/>
      <c r="E87" s="287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43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43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43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43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20.25" customHeight="1">
      <c r="A96" s="63"/>
      <c r="B96" s="278" t="s">
        <v>504</v>
      </c>
      <c r="C96" s="279"/>
      <c r="D96" s="69"/>
      <c r="E96" s="69"/>
      <c r="F96" s="150">
        <f>F99+F108+F117+F126+F135+F144+F153+F162+F171+F180+F189+F198+F207+F216+F225+F234+F245+F254+F265+F274+F285+F294+F303+F312+F321+F330+F339+F348</f>
        <v>23953358</v>
      </c>
      <c r="G96" s="150">
        <f>G99+G108+G117+G126+G135+G144+G153+G162+G171+G180+G189+G198+G207+G216+G225+G234+G245+G254+G265+G274+G285+G294+G303+G312+G321+G330+G339+G348</f>
        <v>23953358</v>
      </c>
    </row>
    <row r="97" spans="1:7" ht="48" customHeight="1">
      <c r="A97" s="63"/>
      <c r="B97" s="280" t="s">
        <v>567</v>
      </c>
      <c r="C97" s="280"/>
      <c r="D97" s="280"/>
      <c r="E97" s="280"/>
      <c r="F97" s="80"/>
      <c r="G97" s="81"/>
    </row>
    <row r="98" spans="1:7" s="76" customFormat="1" ht="15" customHeight="1">
      <c r="A98" s="79">
        <v>1</v>
      </c>
      <c r="B98" s="82" t="s">
        <v>27</v>
      </c>
      <c r="C98" s="69"/>
      <c r="D98" s="69"/>
      <c r="E98" s="80"/>
      <c r="F98" s="80"/>
      <c r="G98" s="80"/>
    </row>
    <row r="99" spans="1:7" ht="100.5" customHeight="1">
      <c r="A99" s="63"/>
      <c r="B99" s="144" t="s">
        <v>568</v>
      </c>
      <c r="C99" s="69" t="s">
        <v>89</v>
      </c>
      <c r="D99" s="69" t="s">
        <v>512</v>
      </c>
      <c r="E99" s="80"/>
      <c r="F99" s="80">
        <v>200000</v>
      </c>
      <c r="G99" s="80">
        <f>F99</f>
        <v>200000</v>
      </c>
    </row>
    <row r="100" spans="1:7" s="76" customFormat="1" ht="15" customHeight="1">
      <c r="A100" s="79">
        <v>2</v>
      </c>
      <c r="B100" s="241" t="s">
        <v>28</v>
      </c>
      <c r="C100" s="69"/>
      <c r="D100" s="69"/>
      <c r="E100" s="80"/>
      <c r="F100" s="80"/>
      <c r="G100" s="80"/>
    </row>
    <row r="101" spans="1:7" ht="115.5" customHeight="1">
      <c r="A101" s="63"/>
      <c r="B101" s="144" t="s">
        <v>569</v>
      </c>
      <c r="C101" s="69" t="s">
        <v>180</v>
      </c>
      <c r="D101" s="69" t="s">
        <v>181</v>
      </c>
      <c r="E101" s="69"/>
      <c r="F101" s="81">
        <v>1</v>
      </c>
      <c r="G101" s="81">
        <f>F101</f>
        <v>1</v>
      </c>
    </row>
    <row r="102" spans="1:7" s="76" customFormat="1" ht="15" customHeight="1">
      <c r="A102" s="79">
        <v>3</v>
      </c>
      <c r="B102" s="241" t="s">
        <v>29</v>
      </c>
      <c r="C102" s="69"/>
      <c r="D102" s="69"/>
      <c r="E102" s="69"/>
      <c r="F102" s="80"/>
      <c r="G102" s="81"/>
    </row>
    <row r="103" spans="1:7" ht="108.75" customHeight="1">
      <c r="A103" s="63"/>
      <c r="B103" s="144" t="s">
        <v>570</v>
      </c>
      <c r="C103" s="69" t="s">
        <v>89</v>
      </c>
      <c r="D103" s="69" t="s">
        <v>87</v>
      </c>
      <c r="E103" s="69"/>
      <c r="F103" s="80">
        <f>F99/F101</f>
        <v>200000</v>
      </c>
      <c r="G103" s="80">
        <f>F103</f>
        <v>200000</v>
      </c>
    </row>
    <row r="104" spans="1:7" s="76" customFormat="1" ht="15" customHeight="1">
      <c r="A104" s="79">
        <v>4</v>
      </c>
      <c r="B104" s="241" t="s">
        <v>30</v>
      </c>
      <c r="C104" s="69"/>
      <c r="D104" s="69"/>
      <c r="E104" s="69"/>
      <c r="F104" s="80"/>
      <c r="G104" s="81"/>
    </row>
    <row r="105" spans="1:7" ht="111" customHeight="1">
      <c r="A105" s="63"/>
      <c r="B105" s="145" t="s">
        <v>571</v>
      </c>
      <c r="C105" s="69" t="s">
        <v>88</v>
      </c>
      <c r="D105" s="69" t="s">
        <v>87</v>
      </c>
      <c r="E105" s="69"/>
      <c r="F105" s="81">
        <f>F99/F103*100</f>
        <v>100</v>
      </c>
      <c r="G105" s="81">
        <f>F105</f>
        <v>100</v>
      </c>
    </row>
    <row r="106" spans="1:7" ht="58.5" customHeight="1">
      <c r="A106" s="63"/>
      <c r="B106" s="280" t="s">
        <v>694</v>
      </c>
      <c r="C106" s="280"/>
      <c r="D106" s="280"/>
      <c r="E106" s="280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91.5" customHeight="1">
      <c r="A108" s="63"/>
      <c r="B108" s="144" t="s">
        <v>695</v>
      </c>
      <c r="C108" s="69" t="s">
        <v>89</v>
      </c>
      <c r="D108" s="69" t="s">
        <v>689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41" t="s">
        <v>28</v>
      </c>
      <c r="C109" s="69"/>
      <c r="D109" s="69"/>
      <c r="E109" s="80"/>
      <c r="F109" s="80"/>
      <c r="G109" s="80"/>
    </row>
    <row r="110" spans="1:7" ht="106.5" customHeight="1">
      <c r="A110" s="63"/>
      <c r="B110" s="144" t="s">
        <v>696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41" t="s">
        <v>29</v>
      </c>
      <c r="C111" s="69"/>
      <c r="D111" s="69"/>
      <c r="E111" s="69"/>
      <c r="F111" s="80"/>
      <c r="G111" s="81"/>
    </row>
    <row r="112" spans="1:7" ht="106.5" customHeight="1">
      <c r="A112" s="63"/>
      <c r="B112" s="144" t="s">
        <v>697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41" t="s">
        <v>30</v>
      </c>
      <c r="C113" s="69"/>
      <c r="D113" s="69"/>
      <c r="E113" s="69"/>
      <c r="F113" s="80"/>
      <c r="G113" s="81"/>
    </row>
    <row r="114" spans="1:7" ht="107.25" customHeight="1">
      <c r="A114" s="63"/>
      <c r="B114" s="145" t="s">
        <v>698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45" customHeight="1">
      <c r="A115" s="63"/>
      <c r="B115" s="280" t="s">
        <v>576</v>
      </c>
      <c r="C115" s="280"/>
      <c r="D115" s="280"/>
      <c r="E115" s="280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82.5" customHeight="1">
      <c r="A117" s="63"/>
      <c r="B117" s="144" t="s">
        <v>583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41" t="s">
        <v>28</v>
      </c>
      <c r="C118" s="69"/>
      <c r="D118" s="69"/>
      <c r="E118" s="80"/>
      <c r="F118" s="80"/>
      <c r="G118" s="80"/>
    </row>
    <row r="119" spans="1:7" ht="105.75" customHeight="1">
      <c r="A119" s="63"/>
      <c r="B119" s="144" t="s">
        <v>582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41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577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41" t="s">
        <v>30</v>
      </c>
      <c r="C122" s="69"/>
      <c r="D122" s="69"/>
      <c r="E122" s="69"/>
      <c r="F122" s="80"/>
      <c r="G122" s="81"/>
    </row>
    <row r="123" spans="1:7" ht="90" customHeight="1">
      <c r="A123" s="63"/>
      <c r="B123" s="145" t="s">
        <v>581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80" t="s">
        <v>592</v>
      </c>
      <c r="C124" s="280"/>
      <c r="D124" s="280"/>
      <c r="E124" s="280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8.5" customHeight="1">
      <c r="A126" s="63"/>
      <c r="B126" s="144" t="s">
        <v>593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41" t="s">
        <v>28</v>
      </c>
      <c r="C127" s="69"/>
      <c r="D127" s="69"/>
      <c r="E127" s="80"/>
      <c r="F127" s="80"/>
      <c r="G127" s="80"/>
    </row>
    <row r="128" spans="1:7" ht="109.5" customHeight="1">
      <c r="A128" s="63"/>
      <c r="B128" s="144" t="s">
        <v>594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41" t="s">
        <v>29</v>
      </c>
      <c r="C129" s="69"/>
      <c r="D129" s="69"/>
      <c r="E129" s="69"/>
      <c r="F129" s="80"/>
      <c r="G129" s="81"/>
    </row>
    <row r="130" spans="1:7" ht="108.75" customHeight="1">
      <c r="A130" s="63"/>
      <c r="B130" s="144" t="s">
        <v>595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41" t="s">
        <v>30</v>
      </c>
      <c r="C131" s="69"/>
      <c r="D131" s="69"/>
      <c r="E131" s="69"/>
      <c r="F131" s="80"/>
      <c r="G131" s="81"/>
    </row>
    <row r="132" spans="1:7" ht="92.25" customHeight="1">
      <c r="A132" s="63"/>
      <c r="B132" s="145" t="s">
        <v>596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3.5" customHeight="1">
      <c r="A133" s="63"/>
      <c r="B133" s="280" t="s">
        <v>591</v>
      </c>
      <c r="C133" s="280"/>
      <c r="D133" s="280"/>
      <c r="E133" s="280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91.5" customHeight="1">
      <c r="A135" s="63"/>
      <c r="B135" s="144" t="s">
        <v>590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41" t="s">
        <v>28</v>
      </c>
      <c r="C136" s="69"/>
      <c r="D136" s="69"/>
      <c r="E136" s="80"/>
      <c r="F136" s="80"/>
      <c r="G136" s="80"/>
    </row>
    <row r="137" spans="1:7" ht="104.25" customHeight="1">
      <c r="A137" s="63"/>
      <c r="B137" s="144" t="s">
        <v>578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41" t="s">
        <v>29</v>
      </c>
      <c r="C138" s="69"/>
      <c r="D138" s="69"/>
      <c r="E138" s="69"/>
      <c r="F138" s="80"/>
      <c r="G138" s="81"/>
    </row>
    <row r="139" spans="1:7" ht="111" customHeight="1">
      <c r="A139" s="63"/>
      <c r="B139" s="144" t="s">
        <v>579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41" t="s">
        <v>30</v>
      </c>
      <c r="C140" s="69"/>
      <c r="D140" s="69"/>
      <c r="E140" s="69"/>
      <c r="F140" s="80"/>
      <c r="G140" s="81"/>
    </row>
    <row r="141" spans="1:7" ht="107.25" customHeight="1">
      <c r="A141" s="63"/>
      <c r="B141" s="145" t="s">
        <v>580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39" customHeight="1">
      <c r="A142" s="63"/>
      <c r="B142" s="316" t="s">
        <v>730</v>
      </c>
      <c r="C142" s="316"/>
      <c r="D142" s="316"/>
      <c r="E142" s="316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65.25" customHeight="1">
      <c r="A144" s="63"/>
      <c r="B144" s="144" t="s">
        <v>731</v>
      </c>
      <c r="C144" s="69" t="s">
        <v>89</v>
      </c>
      <c r="D144" s="207" t="s">
        <v>763</v>
      </c>
      <c r="E144" s="80"/>
      <c r="F144" s="80">
        <v>300000</v>
      </c>
      <c r="G144" s="80">
        <f>F144</f>
        <v>300000</v>
      </c>
    </row>
    <row r="145" spans="1:7" s="76" customFormat="1" ht="15" customHeight="1">
      <c r="A145" s="79">
        <v>2</v>
      </c>
      <c r="B145" s="241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732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41" t="s">
        <v>29</v>
      </c>
      <c r="C147" s="69"/>
      <c r="D147" s="69"/>
      <c r="E147" s="69"/>
      <c r="F147" s="80"/>
      <c r="G147" s="81"/>
    </row>
    <row r="148" spans="1:7" ht="85.5" customHeight="1">
      <c r="A148" s="63"/>
      <c r="B148" s="144" t="s">
        <v>733</v>
      </c>
      <c r="C148" s="69" t="s">
        <v>89</v>
      </c>
      <c r="D148" s="69" t="s">
        <v>87</v>
      </c>
      <c r="E148" s="69"/>
      <c r="F148" s="80">
        <f>F144/F146</f>
        <v>300000</v>
      </c>
      <c r="G148" s="80">
        <f>F148</f>
        <v>300000</v>
      </c>
    </row>
    <row r="149" spans="1:7" s="76" customFormat="1" ht="15" customHeight="1">
      <c r="A149" s="79">
        <v>4</v>
      </c>
      <c r="B149" s="241" t="s">
        <v>30</v>
      </c>
      <c r="C149" s="69"/>
      <c r="D149" s="69"/>
      <c r="E149" s="69"/>
      <c r="F149" s="80"/>
      <c r="G149" s="81"/>
    </row>
    <row r="150" spans="1:7" ht="75" customHeight="1">
      <c r="A150" s="63"/>
      <c r="B150" s="144" t="s">
        <v>734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53.25" customHeight="1">
      <c r="A151" s="63"/>
      <c r="B151" s="316" t="s">
        <v>735</v>
      </c>
      <c r="C151" s="316"/>
      <c r="D151" s="316"/>
      <c r="E151" s="316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93" customHeight="1">
      <c r="A153" s="63"/>
      <c r="B153" s="144" t="s">
        <v>736</v>
      </c>
      <c r="C153" s="69" t="s">
        <v>89</v>
      </c>
      <c r="D153" s="207" t="s">
        <v>763</v>
      </c>
      <c r="E153" s="80"/>
      <c r="F153" s="80">
        <v>2000000</v>
      </c>
      <c r="G153" s="80">
        <f>F153</f>
        <v>2000000</v>
      </c>
    </row>
    <row r="154" spans="1:7" s="76" customFormat="1" ht="15" customHeight="1">
      <c r="A154" s="79">
        <v>2</v>
      </c>
      <c r="B154" s="241" t="s">
        <v>28</v>
      </c>
      <c r="C154" s="69"/>
      <c r="D154" s="69"/>
      <c r="E154" s="80"/>
      <c r="F154" s="80"/>
      <c r="G154" s="80"/>
    </row>
    <row r="155" spans="1:7" ht="118.5" customHeight="1">
      <c r="A155" s="63"/>
      <c r="B155" s="144" t="s">
        <v>739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41" t="s">
        <v>29</v>
      </c>
      <c r="C156" s="69"/>
      <c r="D156" s="69"/>
      <c r="E156" s="69"/>
      <c r="F156" s="80"/>
      <c r="G156" s="81"/>
    </row>
    <row r="157" spans="1:7" ht="111" customHeight="1">
      <c r="A157" s="63"/>
      <c r="B157" s="144" t="s">
        <v>737</v>
      </c>
      <c r="C157" s="69" t="s">
        <v>89</v>
      </c>
      <c r="D157" s="69" t="s">
        <v>87</v>
      </c>
      <c r="E157" s="69"/>
      <c r="F157" s="80">
        <f>F153/F155</f>
        <v>2000000</v>
      </c>
      <c r="G157" s="80">
        <f>F157</f>
        <v>2000000</v>
      </c>
    </row>
    <row r="158" spans="1:7" s="76" customFormat="1" ht="15" customHeight="1">
      <c r="A158" s="79">
        <v>4</v>
      </c>
      <c r="B158" s="241" t="s">
        <v>30</v>
      </c>
      <c r="C158" s="69"/>
      <c r="D158" s="69"/>
      <c r="E158" s="69"/>
      <c r="F158" s="80"/>
      <c r="G158" s="81"/>
    </row>
    <row r="159" spans="1:7" ht="108" customHeight="1">
      <c r="A159" s="63"/>
      <c r="B159" s="144" t="s">
        <v>738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49.5" customHeight="1">
      <c r="A160" s="63"/>
      <c r="B160" s="280" t="s">
        <v>602</v>
      </c>
      <c r="C160" s="280"/>
      <c r="D160" s="280"/>
      <c r="E160" s="280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88.5" customHeight="1">
      <c r="A162" s="63"/>
      <c r="B162" s="144" t="s">
        <v>603</v>
      </c>
      <c r="C162" s="69" t="s">
        <v>89</v>
      </c>
      <c r="D162" s="69" t="s">
        <v>689</v>
      </c>
      <c r="E162" s="80"/>
      <c r="F162" s="80">
        <v>297000</v>
      </c>
      <c r="G162" s="80">
        <f>F162</f>
        <v>297000</v>
      </c>
    </row>
    <row r="163" spans="1:7" s="76" customFormat="1" ht="15" customHeight="1">
      <c r="A163" s="79">
        <v>2</v>
      </c>
      <c r="B163" s="241" t="s">
        <v>28</v>
      </c>
      <c r="C163" s="69"/>
      <c r="D163" s="69"/>
      <c r="E163" s="80"/>
      <c r="F163" s="80"/>
      <c r="G163" s="80"/>
    </row>
    <row r="164" spans="1:7" ht="106.5" customHeight="1">
      <c r="A164" s="63"/>
      <c r="B164" s="144" t="s">
        <v>606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41" t="s">
        <v>29</v>
      </c>
      <c r="C165" s="69"/>
      <c r="D165" s="69"/>
      <c r="E165" s="69"/>
      <c r="F165" s="80"/>
      <c r="G165" s="81"/>
    </row>
    <row r="166" spans="1:7" ht="105" customHeight="1">
      <c r="A166" s="63"/>
      <c r="B166" s="144" t="s">
        <v>605</v>
      </c>
      <c r="C166" s="69" t="s">
        <v>89</v>
      </c>
      <c r="D166" s="69" t="s">
        <v>87</v>
      </c>
      <c r="E166" s="69"/>
      <c r="F166" s="80">
        <f>F162/F164</f>
        <v>297000</v>
      </c>
      <c r="G166" s="80">
        <f>F166</f>
        <v>297000</v>
      </c>
    </row>
    <row r="167" spans="1:7" s="76" customFormat="1" ht="15" customHeight="1">
      <c r="A167" s="79">
        <v>4</v>
      </c>
      <c r="B167" s="241" t="s">
        <v>30</v>
      </c>
      <c r="C167" s="69"/>
      <c r="D167" s="69"/>
      <c r="E167" s="69"/>
      <c r="F167" s="80"/>
      <c r="G167" s="81"/>
    </row>
    <row r="168" spans="1:7" ht="91.5" customHeight="1">
      <c r="A168" s="63"/>
      <c r="B168" s="144" t="s">
        <v>604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8" customHeight="1">
      <c r="A169" s="63"/>
      <c r="B169" s="280" t="s">
        <v>607</v>
      </c>
      <c r="C169" s="280"/>
      <c r="D169" s="280"/>
      <c r="E169" s="280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91.5" customHeight="1">
      <c r="A171" s="63"/>
      <c r="B171" s="144" t="s">
        <v>608</v>
      </c>
      <c r="C171" s="69" t="s">
        <v>89</v>
      </c>
      <c r="D171" s="207" t="s">
        <v>763</v>
      </c>
      <c r="E171" s="80"/>
      <c r="F171" s="251">
        <f>6000000-1050000</f>
        <v>4950000</v>
      </c>
      <c r="G171" s="251">
        <f>F171</f>
        <v>4950000</v>
      </c>
    </row>
    <row r="172" spans="1:7" s="76" customFormat="1" ht="15" customHeight="1">
      <c r="A172" s="79">
        <v>2</v>
      </c>
      <c r="B172" s="241" t="s">
        <v>28</v>
      </c>
      <c r="C172" s="69"/>
      <c r="D172" s="69"/>
      <c r="E172" s="80"/>
      <c r="F172" s="80"/>
      <c r="G172" s="80"/>
    </row>
    <row r="173" spans="1:7" ht="117" customHeight="1">
      <c r="A173" s="63"/>
      <c r="B173" s="144" t="s">
        <v>609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41" t="s">
        <v>29</v>
      </c>
      <c r="C174" s="69"/>
      <c r="D174" s="69"/>
      <c r="E174" s="69"/>
      <c r="F174" s="80"/>
      <c r="G174" s="81"/>
    </row>
    <row r="175" spans="1:7" ht="108" customHeight="1">
      <c r="A175" s="63"/>
      <c r="B175" s="144" t="s">
        <v>610</v>
      </c>
      <c r="C175" s="69" t="s">
        <v>89</v>
      </c>
      <c r="D175" s="69" t="s">
        <v>87</v>
      </c>
      <c r="E175" s="69"/>
      <c r="F175" s="80">
        <f>F171/F173</f>
        <v>4950000</v>
      </c>
      <c r="G175" s="80">
        <f>F175</f>
        <v>4950000</v>
      </c>
    </row>
    <row r="176" spans="1:7" s="76" customFormat="1" ht="15" customHeight="1">
      <c r="A176" s="79">
        <v>4</v>
      </c>
      <c r="B176" s="241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611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80" t="s">
        <v>612</v>
      </c>
      <c r="C178" s="280"/>
      <c r="D178" s="280"/>
      <c r="E178" s="280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613</v>
      </c>
      <c r="C180" s="69" t="s">
        <v>89</v>
      </c>
      <c r="D180" s="69" t="s">
        <v>512</v>
      </c>
      <c r="E180" s="80"/>
      <c r="F180" s="80">
        <v>200000</v>
      </c>
      <c r="G180" s="80">
        <f>F180</f>
        <v>200000</v>
      </c>
    </row>
    <row r="181" spans="1:7" s="76" customFormat="1" ht="15" customHeight="1">
      <c r="A181" s="79">
        <v>2</v>
      </c>
      <c r="B181" s="241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614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41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615</v>
      </c>
      <c r="C184" s="69" t="s">
        <v>89</v>
      </c>
      <c r="D184" s="69" t="s">
        <v>87</v>
      </c>
      <c r="E184" s="69"/>
      <c r="F184" s="80">
        <f>F180/F182</f>
        <v>200000</v>
      </c>
      <c r="G184" s="80">
        <f>F184</f>
        <v>200000</v>
      </c>
    </row>
    <row r="185" spans="1:7" s="76" customFormat="1" ht="15" customHeight="1">
      <c r="A185" s="79">
        <v>4</v>
      </c>
      <c r="B185" s="241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616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80" t="s">
        <v>617</v>
      </c>
      <c r="C187" s="280"/>
      <c r="D187" s="280"/>
      <c r="E187" s="280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618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41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619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41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620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41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621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26.25" customHeight="1">
      <c r="A196" s="63"/>
      <c r="B196" s="280" t="s">
        <v>655</v>
      </c>
      <c r="C196" s="280"/>
      <c r="D196" s="280"/>
      <c r="E196" s="280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53.25" customHeight="1">
      <c r="A198" s="63"/>
      <c r="B198" s="144" t="s">
        <v>656</v>
      </c>
      <c r="C198" s="69" t="s">
        <v>89</v>
      </c>
      <c r="D198" s="69" t="s">
        <v>689</v>
      </c>
      <c r="E198" s="80"/>
      <c r="F198" s="80">
        <v>800000</v>
      </c>
      <c r="G198" s="80">
        <f>F198</f>
        <v>800000</v>
      </c>
    </row>
    <row r="199" spans="1:7" s="76" customFormat="1" ht="15" customHeight="1">
      <c r="A199" s="79">
        <v>2</v>
      </c>
      <c r="B199" s="241" t="s">
        <v>28</v>
      </c>
      <c r="C199" s="69"/>
      <c r="D199" s="69"/>
      <c r="E199" s="80"/>
      <c r="F199" s="80"/>
      <c r="G199" s="80"/>
    </row>
    <row r="200" spans="1:7" ht="70.5" customHeight="1">
      <c r="A200" s="63"/>
      <c r="B200" s="144" t="s">
        <v>657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41" t="s">
        <v>29</v>
      </c>
      <c r="C201" s="69"/>
      <c r="D201" s="69"/>
      <c r="E201" s="69"/>
      <c r="F201" s="80"/>
      <c r="G201" s="81"/>
    </row>
    <row r="202" spans="1:7" ht="64.5" customHeight="1">
      <c r="A202" s="63"/>
      <c r="B202" s="144" t="s">
        <v>658</v>
      </c>
      <c r="C202" s="69" t="s">
        <v>89</v>
      </c>
      <c r="D202" s="69" t="s">
        <v>87</v>
      </c>
      <c r="E202" s="69"/>
      <c r="F202" s="80">
        <f>F198/F200</f>
        <v>800000</v>
      </c>
      <c r="G202" s="80">
        <f>F202</f>
        <v>800000</v>
      </c>
    </row>
    <row r="203" spans="1:7" s="76" customFormat="1" ht="15" customHeight="1">
      <c r="A203" s="79">
        <v>4</v>
      </c>
      <c r="B203" s="241" t="s">
        <v>30</v>
      </c>
      <c r="C203" s="69"/>
      <c r="D203" s="69"/>
      <c r="E203" s="69"/>
      <c r="F203" s="80"/>
      <c r="G203" s="81"/>
    </row>
    <row r="204" spans="1:7" ht="59.25" customHeight="1">
      <c r="A204" s="63"/>
      <c r="B204" s="144" t="s">
        <v>659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30.75" customHeight="1">
      <c r="A205" s="63"/>
      <c r="B205" s="280" t="s">
        <v>690</v>
      </c>
      <c r="C205" s="280"/>
      <c r="D205" s="280"/>
      <c r="E205" s="280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54.75" customHeight="1">
      <c r="A207" s="63"/>
      <c r="B207" s="144" t="s">
        <v>627</v>
      </c>
      <c r="C207" s="69" t="s">
        <v>89</v>
      </c>
      <c r="D207" s="69" t="s">
        <v>689</v>
      </c>
      <c r="E207" s="80"/>
      <c r="F207" s="80">
        <v>1500000</v>
      </c>
      <c r="G207" s="80">
        <f>F207</f>
        <v>1500000</v>
      </c>
    </row>
    <row r="208" spans="1:7" s="76" customFormat="1" ht="15" customHeight="1">
      <c r="A208" s="79">
        <v>2</v>
      </c>
      <c r="B208" s="241" t="s">
        <v>28</v>
      </c>
      <c r="C208" s="69"/>
      <c r="D208" s="69"/>
      <c r="E208" s="80"/>
      <c r="F208" s="80"/>
      <c r="G208" s="80"/>
    </row>
    <row r="209" spans="1:7" ht="63" customHeight="1">
      <c r="A209" s="63"/>
      <c r="B209" s="144" t="s">
        <v>691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41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692</v>
      </c>
      <c r="C211" s="69" t="s">
        <v>89</v>
      </c>
      <c r="D211" s="69" t="s">
        <v>87</v>
      </c>
      <c r="E211" s="69"/>
      <c r="F211" s="80">
        <f>F207/F209</f>
        <v>1500000</v>
      </c>
      <c r="G211" s="80">
        <f>F211</f>
        <v>1500000</v>
      </c>
    </row>
    <row r="212" spans="1:7" s="76" customFormat="1" ht="15" customHeight="1">
      <c r="A212" s="79">
        <v>4</v>
      </c>
      <c r="B212" s="241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693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43.5" customHeight="1">
      <c r="A214" s="63"/>
      <c r="B214" s="280" t="s">
        <v>631</v>
      </c>
      <c r="C214" s="280"/>
      <c r="D214" s="280"/>
      <c r="E214" s="280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66.75" customHeight="1">
      <c r="A216" s="63"/>
      <c r="B216" s="144" t="s">
        <v>382</v>
      </c>
      <c r="C216" s="69" t="s">
        <v>89</v>
      </c>
      <c r="D216" s="69" t="s">
        <v>512</v>
      </c>
      <c r="E216" s="80"/>
      <c r="F216" s="80">
        <v>3118157</v>
      </c>
      <c r="G216" s="80">
        <f>F216</f>
        <v>3118157</v>
      </c>
    </row>
    <row r="217" spans="1:7" s="76" customFormat="1" ht="15" customHeight="1">
      <c r="A217" s="79">
        <v>2</v>
      </c>
      <c r="B217" s="241" t="s">
        <v>28</v>
      </c>
      <c r="C217" s="69"/>
      <c r="D217" s="69"/>
      <c r="E217" s="80"/>
      <c r="F217" s="80"/>
      <c r="G217" s="80"/>
    </row>
    <row r="218" spans="1:7" ht="81" customHeight="1">
      <c r="A218" s="63"/>
      <c r="B218" s="144" t="s">
        <v>384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41" t="s">
        <v>29</v>
      </c>
      <c r="C219" s="69"/>
      <c r="D219" s="69"/>
      <c r="E219" s="69"/>
      <c r="F219" s="80"/>
      <c r="G219" s="81"/>
    </row>
    <row r="220" spans="1:7" ht="83.25" customHeight="1">
      <c r="A220" s="63"/>
      <c r="B220" s="144" t="s">
        <v>385</v>
      </c>
      <c r="C220" s="69" t="s">
        <v>89</v>
      </c>
      <c r="D220" s="69" t="s">
        <v>87</v>
      </c>
      <c r="E220" s="69"/>
      <c r="F220" s="80">
        <f>F216/F218</f>
        <v>3118157</v>
      </c>
      <c r="G220" s="80">
        <f>F220</f>
        <v>3118157</v>
      </c>
    </row>
    <row r="221" spans="1:7" s="76" customFormat="1" ht="15" customHeight="1">
      <c r="A221" s="79">
        <v>4</v>
      </c>
      <c r="B221" s="241" t="s">
        <v>30</v>
      </c>
      <c r="C221" s="69"/>
      <c r="D221" s="69"/>
      <c r="E221" s="69"/>
      <c r="F221" s="80"/>
      <c r="G221" s="81"/>
    </row>
    <row r="222" spans="1:7" ht="66" customHeight="1">
      <c r="A222" s="63"/>
      <c r="B222" s="144" t="s">
        <v>386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37.5" customHeight="1">
      <c r="A223" s="63"/>
      <c r="B223" s="280" t="s">
        <v>632</v>
      </c>
      <c r="C223" s="280"/>
      <c r="D223" s="280"/>
      <c r="E223" s="280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59.25" customHeight="1">
      <c r="A225" s="63"/>
      <c r="B225" s="144" t="s">
        <v>402</v>
      </c>
      <c r="C225" s="69" t="s">
        <v>89</v>
      </c>
      <c r="D225" s="69" t="s">
        <v>512</v>
      </c>
      <c r="E225" s="80"/>
      <c r="F225" s="80">
        <v>100000</v>
      </c>
      <c r="G225" s="80">
        <f>F225</f>
        <v>100000</v>
      </c>
    </row>
    <row r="226" spans="1:7" s="76" customFormat="1" ht="15" customHeight="1">
      <c r="A226" s="79">
        <v>2</v>
      </c>
      <c r="B226" s="241" t="s">
        <v>28</v>
      </c>
      <c r="C226" s="69"/>
      <c r="D226" s="69"/>
      <c r="E226" s="80"/>
      <c r="F226" s="80"/>
      <c r="G226" s="80"/>
    </row>
    <row r="227" spans="1:7" ht="89.25" customHeight="1">
      <c r="A227" s="63"/>
      <c r="B227" s="144" t="s">
        <v>436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41" t="s">
        <v>29</v>
      </c>
      <c r="C228" s="69"/>
      <c r="D228" s="69"/>
      <c r="E228" s="69"/>
      <c r="F228" s="80"/>
      <c r="G228" s="81"/>
    </row>
    <row r="229" spans="1:7" ht="84.75" customHeight="1">
      <c r="A229" s="63"/>
      <c r="B229" s="144" t="s">
        <v>401</v>
      </c>
      <c r="C229" s="69" t="s">
        <v>89</v>
      </c>
      <c r="D229" s="69" t="s">
        <v>87</v>
      </c>
      <c r="E229" s="69"/>
      <c r="F229" s="80">
        <f>F225/F227</f>
        <v>100000</v>
      </c>
      <c r="G229" s="80">
        <f>F229</f>
        <v>100000</v>
      </c>
    </row>
    <row r="230" spans="1:7" s="76" customFormat="1" ht="15" customHeight="1">
      <c r="A230" s="79">
        <v>4</v>
      </c>
      <c r="B230" s="241" t="s">
        <v>30</v>
      </c>
      <c r="C230" s="69"/>
      <c r="D230" s="69"/>
      <c r="E230" s="69"/>
      <c r="F230" s="80"/>
      <c r="G230" s="81"/>
    </row>
    <row r="231" spans="1:7" ht="78.75" customHeight="1">
      <c r="A231" s="63"/>
      <c r="B231" s="144" t="s">
        <v>404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33.75" customHeight="1">
      <c r="A232" s="63"/>
      <c r="B232" s="273" t="s">
        <v>633</v>
      </c>
      <c r="C232" s="273"/>
      <c r="D232" s="273"/>
      <c r="E232" s="273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0.5" customHeight="1">
      <c r="A234" s="63"/>
      <c r="B234" s="144" t="s">
        <v>405</v>
      </c>
      <c r="C234" s="69" t="s">
        <v>89</v>
      </c>
      <c r="D234" s="69" t="s">
        <v>512</v>
      </c>
      <c r="E234" s="80"/>
      <c r="F234" s="80">
        <v>230000</v>
      </c>
      <c r="G234" s="80">
        <f>F234</f>
        <v>230000</v>
      </c>
    </row>
    <row r="235" spans="1:7" s="76" customFormat="1" ht="15" customHeight="1">
      <c r="A235" s="79">
        <v>2</v>
      </c>
      <c r="B235" s="241" t="s">
        <v>28</v>
      </c>
      <c r="C235" s="69"/>
      <c r="D235" s="69"/>
      <c r="E235" s="80"/>
      <c r="F235" s="80"/>
      <c r="G235" s="80"/>
    </row>
    <row r="236" spans="1:7" ht="85.5" customHeight="1">
      <c r="A236" s="63"/>
      <c r="B236" s="144" t="s">
        <v>406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ht="0.75" customHeight="1">
      <c r="A237" s="63"/>
      <c r="B237" s="144"/>
      <c r="C237" s="69"/>
      <c r="D237" s="69"/>
      <c r="E237" s="69"/>
      <c r="F237" s="81"/>
      <c r="G237" s="81"/>
    </row>
    <row r="238" spans="1:7" s="76" customFormat="1" ht="15" customHeight="1">
      <c r="A238" s="79">
        <v>3</v>
      </c>
      <c r="B238" s="241" t="s">
        <v>29</v>
      </c>
      <c r="C238" s="69"/>
      <c r="D238" s="69"/>
      <c r="E238" s="69"/>
      <c r="F238" s="80"/>
      <c r="G238" s="81"/>
    </row>
    <row r="239" spans="1:7" ht="85.5" customHeight="1">
      <c r="A239" s="63"/>
      <c r="B239" s="144" t="s">
        <v>407</v>
      </c>
      <c r="C239" s="69" t="s">
        <v>89</v>
      </c>
      <c r="D239" s="69" t="s">
        <v>87</v>
      </c>
      <c r="E239" s="69"/>
      <c r="F239" s="80">
        <f>F234</f>
        <v>230000</v>
      </c>
      <c r="G239" s="80">
        <f>F239</f>
        <v>230000</v>
      </c>
    </row>
    <row r="240" spans="1:7" ht="7.5" hidden="1" customHeight="1">
      <c r="A240" s="63"/>
      <c r="B240" s="144"/>
      <c r="C240" s="69"/>
      <c r="D240" s="69"/>
      <c r="E240" s="69"/>
      <c r="F240" s="80"/>
      <c r="G240" s="80"/>
    </row>
    <row r="241" spans="1:7" s="76" customFormat="1" ht="15" customHeight="1">
      <c r="A241" s="79">
        <v>4</v>
      </c>
      <c r="B241" s="241" t="s">
        <v>30</v>
      </c>
      <c r="C241" s="69"/>
      <c r="D241" s="69"/>
      <c r="E241" s="69"/>
      <c r="F241" s="80"/>
      <c r="G241" s="81"/>
    </row>
    <row r="242" spans="1:7" ht="73.5" customHeight="1">
      <c r="A242" s="63"/>
      <c r="B242" s="144" t="s">
        <v>408</v>
      </c>
      <c r="C242" s="69" t="s">
        <v>88</v>
      </c>
      <c r="D242" s="69" t="s">
        <v>87</v>
      </c>
      <c r="E242" s="69"/>
      <c r="F242" s="81">
        <f>F234/(F239+F240)*100</f>
        <v>100</v>
      </c>
      <c r="G242" s="81">
        <f>F242</f>
        <v>100</v>
      </c>
    </row>
    <row r="243" spans="1:7" ht="37.5" customHeight="1">
      <c r="A243" s="63"/>
      <c r="B243" s="280" t="s">
        <v>643</v>
      </c>
      <c r="C243" s="280"/>
      <c r="D243" s="280"/>
      <c r="E243" s="280"/>
      <c r="F243" s="80"/>
      <c r="G243" s="81"/>
    </row>
    <row r="244" spans="1:7" s="76" customFormat="1" ht="15" customHeight="1">
      <c r="A244" s="79">
        <v>1</v>
      </c>
      <c r="B244" s="82" t="s">
        <v>27</v>
      </c>
      <c r="C244" s="69"/>
      <c r="D244" s="69"/>
      <c r="E244" s="80"/>
      <c r="F244" s="80"/>
      <c r="G244" s="80"/>
    </row>
    <row r="245" spans="1:7" ht="88.5" customHeight="1">
      <c r="A245" s="63"/>
      <c r="B245" s="144" t="s">
        <v>410</v>
      </c>
      <c r="C245" s="69" t="s">
        <v>89</v>
      </c>
      <c r="D245" s="207" t="s">
        <v>763</v>
      </c>
      <c r="E245" s="80"/>
      <c r="F245" s="251">
        <f>1474663-700000</f>
        <v>774663</v>
      </c>
      <c r="G245" s="80">
        <f>F245</f>
        <v>774663</v>
      </c>
    </row>
    <row r="246" spans="1:7" s="76" customFormat="1" ht="15" customHeight="1">
      <c r="A246" s="79">
        <v>2</v>
      </c>
      <c r="B246" s="241" t="s">
        <v>28</v>
      </c>
      <c r="C246" s="69"/>
      <c r="D246" s="69"/>
      <c r="E246" s="80"/>
      <c r="F246" s="80"/>
      <c r="G246" s="80"/>
    </row>
    <row r="247" spans="1:7" ht="81.75" customHeight="1">
      <c r="A247" s="63"/>
      <c r="B247" s="144" t="s">
        <v>464</v>
      </c>
      <c r="C247" s="69" t="s">
        <v>97</v>
      </c>
      <c r="D247" s="69" t="s">
        <v>181</v>
      </c>
      <c r="E247" s="69"/>
      <c r="F247" s="81">
        <v>1</v>
      </c>
      <c r="G247" s="81">
        <f>F247</f>
        <v>1</v>
      </c>
    </row>
    <row r="248" spans="1:7" s="76" customFormat="1" ht="15" customHeight="1">
      <c r="A248" s="79">
        <v>3</v>
      </c>
      <c r="B248" s="241" t="s">
        <v>29</v>
      </c>
      <c r="C248" s="69"/>
      <c r="D248" s="69"/>
      <c r="E248" s="69"/>
      <c r="F248" s="80"/>
      <c r="G248" s="81"/>
    </row>
    <row r="249" spans="1:7" ht="89.25" customHeight="1">
      <c r="A249" s="63"/>
      <c r="B249" s="144" t="s">
        <v>465</v>
      </c>
      <c r="C249" s="69" t="s">
        <v>89</v>
      </c>
      <c r="D249" s="69" t="s">
        <v>87</v>
      </c>
      <c r="E249" s="69"/>
      <c r="F249" s="80">
        <f>F245/F247</f>
        <v>774663</v>
      </c>
      <c r="G249" s="80">
        <f>F249</f>
        <v>774663</v>
      </c>
    </row>
    <row r="250" spans="1:7" s="76" customFormat="1" ht="15" customHeight="1">
      <c r="A250" s="79">
        <v>4</v>
      </c>
      <c r="B250" s="241" t="s">
        <v>30</v>
      </c>
      <c r="C250" s="69"/>
      <c r="D250" s="69"/>
      <c r="E250" s="69"/>
      <c r="F250" s="80"/>
      <c r="G250" s="81"/>
    </row>
    <row r="251" spans="1:7" ht="87.75" customHeight="1">
      <c r="A251" s="63"/>
      <c r="B251" s="144" t="s">
        <v>413</v>
      </c>
      <c r="C251" s="69" t="s">
        <v>88</v>
      </c>
      <c r="D251" s="69" t="s">
        <v>87</v>
      </c>
      <c r="E251" s="69"/>
      <c r="F251" s="80">
        <v>100</v>
      </c>
      <c r="G251" s="80">
        <f>F251</f>
        <v>100</v>
      </c>
    </row>
    <row r="252" spans="1:7" ht="44.25" customHeight="1">
      <c r="A252" s="63"/>
      <c r="B252" s="273" t="s">
        <v>634</v>
      </c>
      <c r="C252" s="273"/>
      <c r="D252" s="273"/>
      <c r="E252" s="273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63.75" customHeight="1">
      <c r="A254" s="63"/>
      <c r="B254" s="144" t="s">
        <v>414</v>
      </c>
      <c r="C254" s="69" t="s">
        <v>89</v>
      </c>
      <c r="D254" s="69" t="s">
        <v>512</v>
      </c>
      <c r="E254" s="80"/>
      <c r="F254" s="80">
        <v>1650000</v>
      </c>
      <c r="G254" s="80">
        <f>F254</f>
        <v>1650000</v>
      </c>
    </row>
    <row r="255" spans="1:7" s="76" customFormat="1" ht="15" customHeight="1">
      <c r="A255" s="79">
        <v>2</v>
      </c>
      <c r="B255" s="241" t="s">
        <v>28</v>
      </c>
      <c r="C255" s="69"/>
      <c r="D255" s="69"/>
      <c r="E255" s="80"/>
      <c r="F255" s="80"/>
      <c r="G255" s="80"/>
    </row>
    <row r="256" spans="1:7" ht="91.5" hidden="1" customHeight="1">
      <c r="A256" s="63"/>
      <c r="B256" s="144" t="s">
        <v>448</v>
      </c>
      <c r="C256" s="69" t="s">
        <v>180</v>
      </c>
      <c r="D256" s="69" t="s">
        <v>181</v>
      </c>
      <c r="E256" s="69"/>
      <c r="F256" s="81">
        <v>1</v>
      </c>
      <c r="G256" s="81">
        <f>F256</f>
        <v>1</v>
      </c>
    </row>
    <row r="257" spans="1:7" ht="84" customHeight="1">
      <c r="A257" s="63"/>
      <c r="B257" s="144" t="s">
        <v>641</v>
      </c>
      <c r="C257" s="69" t="s">
        <v>97</v>
      </c>
      <c r="D257" s="69" t="s">
        <v>181</v>
      </c>
      <c r="E257" s="69"/>
      <c r="F257" s="81">
        <v>1</v>
      </c>
      <c r="G257" s="81">
        <f>F257</f>
        <v>1</v>
      </c>
    </row>
    <row r="258" spans="1:7" s="76" customFormat="1" ht="15" customHeight="1">
      <c r="A258" s="79">
        <v>3</v>
      </c>
      <c r="B258" s="241" t="s">
        <v>29</v>
      </c>
      <c r="C258" s="69"/>
      <c r="D258" s="69"/>
      <c r="E258" s="69"/>
      <c r="F258" s="80"/>
      <c r="G258" s="81"/>
    </row>
    <row r="259" spans="1:7" ht="97.5" hidden="1" customHeight="1">
      <c r="A259" s="63"/>
      <c r="B259" s="144" t="s">
        <v>443</v>
      </c>
      <c r="C259" s="69" t="s">
        <v>89</v>
      </c>
      <c r="D259" s="69" t="s">
        <v>87</v>
      </c>
      <c r="E259" s="69"/>
      <c r="F259" s="80"/>
      <c r="G259" s="80">
        <f>F259</f>
        <v>0</v>
      </c>
    </row>
    <row r="260" spans="1:7" ht="97.5" customHeight="1">
      <c r="A260" s="63"/>
      <c r="B260" s="144" t="s">
        <v>445</v>
      </c>
      <c r="C260" s="69" t="s">
        <v>89</v>
      </c>
      <c r="D260" s="69" t="s">
        <v>87</v>
      </c>
      <c r="E260" s="69"/>
      <c r="F260" s="80">
        <f>(F254-F259)/F257</f>
        <v>1650000</v>
      </c>
      <c r="G260" s="80">
        <v>1500000</v>
      </c>
    </row>
    <row r="261" spans="1:7" s="76" customFormat="1" ht="15" customHeight="1">
      <c r="A261" s="79">
        <v>4</v>
      </c>
      <c r="B261" s="241" t="s">
        <v>30</v>
      </c>
      <c r="C261" s="69"/>
      <c r="D261" s="69"/>
      <c r="E261" s="69"/>
      <c r="F261" s="80"/>
      <c r="G261" s="81"/>
    </row>
    <row r="262" spans="1:7" ht="77.25" customHeight="1">
      <c r="A262" s="63"/>
      <c r="B262" s="144" t="s">
        <v>415</v>
      </c>
      <c r="C262" s="69" t="s">
        <v>88</v>
      </c>
      <c r="D262" s="69" t="s">
        <v>87</v>
      </c>
      <c r="E262" s="69"/>
      <c r="F262" s="81">
        <f>F254/(F259+F260)*100</f>
        <v>100</v>
      </c>
      <c r="G262" s="81">
        <f>F262</f>
        <v>100</v>
      </c>
    </row>
    <row r="263" spans="1:7" ht="46.5" customHeight="1">
      <c r="A263" s="63"/>
      <c r="B263" s="280" t="s">
        <v>635</v>
      </c>
      <c r="C263" s="280"/>
      <c r="D263" s="280"/>
      <c r="E263" s="280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61.5" customHeight="1">
      <c r="A265" s="63"/>
      <c r="B265" s="144" t="s">
        <v>636</v>
      </c>
      <c r="C265" s="69" t="s">
        <v>89</v>
      </c>
      <c r="D265" s="69" t="s">
        <v>512</v>
      </c>
      <c r="E265" s="80"/>
      <c r="F265" s="80">
        <v>1000000</v>
      </c>
      <c r="G265" s="80">
        <f>F265</f>
        <v>1000000</v>
      </c>
    </row>
    <row r="266" spans="1:7" s="76" customFormat="1" ht="15" customHeight="1">
      <c r="A266" s="79">
        <v>2</v>
      </c>
      <c r="B266" s="241" t="s">
        <v>28</v>
      </c>
      <c r="C266" s="69"/>
      <c r="D266" s="69"/>
      <c r="E266" s="80"/>
      <c r="F266" s="80"/>
      <c r="G266" s="80"/>
    </row>
    <row r="267" spans="1:7" ht="86.25" customHeight="1">
      <c r="A267" s="63"/>
      <c r="B267" s="144" t="s">
        <v>637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241" t="s">
        <v>29</v>
      </c>
      <c r="C268" s="69"/>
      <c r="D268" s="69"/>
      <c r="E268" s="69"/>
      <c r="F268" s="80"/>
      <c r="G268" s="81"/>
    </row>
    <row r="269" spans="1:7" ht="72" customHeight="1">
      <c r="A269" s="63"/>
      <c r="B269" s="144" t="s">
        <v>639</v>
      </c>
      <c r="C269" s="69" t="s">
        <v>89</v>
      </c>
      <c r="D269" s="69" t="s">
        <v>87</v>
      </c>
      <c r="E269" s="69"/>
      <c r="F269" s="80">
        <v>100000</v>
      </c>
      <c r="G269" s="80">
        <f>F269</f>
        <v>100000</v>
      </c>
    </row>
    <row r="270" spans="1:7" s="76" customFormat="1" ht="15" customHeight="1">
      <c r="A270" s="79">
        <v>4</v>
      </c>
      <c r="B270" s="241" t="s">
        <v>30</v>
      </c>
      <c r="C270" s="69"/>
      <c r="D270" s="69"/>
      <c r="E270" s="69"/>
      <c r="F270" s="80"/>
      <c r="G270" s="81"/>
    </row>
    <row r="271" spans="1:7" ht="64.5" customHeight="1">
      <c r="A271" s="63"/>
      <c r="B271" s="144" t="s">
        <v>638</v>
      </c>
      <c r="C271" s="69" t="s">
        <v>88</v>
      </c>
      <c r="D271" s="69" t="s">
        <v>87</v>
      </c>
      <c r="E271" s="69"/>
      <c r="F271" s="81">
        <v>100</v>
      </c>
      <c r="G271" s="81">
        <f>F271</f>
        <v>100</v>
      </c>
    </row>
    <row r="272" spans="1:7" ht="30.75" customHeight="1">
      <c r="A272" s="35"/>
      <c r="B272" s="277" t="s">
        <v>679</v>
      </c>
      <c r="C272" s="277"/>
      <c r="D272" s="277"/>
      <c r="E272" s="277"/>
      <c r="F272" s="74"/>
      <c r="G272" s="74"/>
    </row>
    <row r="273" spans="1:7" s="76" customFormat="1" ht="15" customHeight="1">
      <c r="A273" s="71">
        <v>1</v>
      </c>
      <c r="B273" s="78" t="s">
        <v>27</v>
      </c>
      <c r="C273" s="73"/>
      <c r="D273" s="73"/>
      <c r="E273" s="77"/>
      <c r="F273" s="74"/>
      <c r="G273" s="74"/>
    </row>
    <row r="274" spans="1:7" ht="53.25" customHeight="1">
      <c r="A274" s="35"/>
      <c r="B274" s="145" t="s">
        <v>678</v>
      </c>
      <c r="C274" s="40" t="s">
        <v>89</v>
      </c>
      <c r="D274" s="69" t="s">
        <v>654</v>
      </c>
      <c r="E274" s="77"/>
      <c r="F274" s="36">
        <f>5000000</f>
        <v>5000000</v>
      </c>
      <c r="G274" s="36">
        <f>F274</f>
        <v>5000000</v>
      </c>
    </row>
    <row r="275" spans="1:7" s="76" customFormat="1" ht="15" customHeight="1">
      <c r="A275" s="71">
        <v>2</v>
      </c>
      <c r="B275" s="72" t="s">
        <v>28</v>
      </c>
      <c r="C275" s="40"/>
      <c r="D275" s="40"/>
      <c r="E275" s="77"/>
      <c r="F275" s="36"/>
      <c r="G275" s="36"/>
    </row>
    <row r="276" spans="1:7" ht="81" customHeight="1">
      <c r="A276" s="35"/>
      <c r="B276" s="145" t="s">
        <v>686</v>
      </c>
      <c r="C276" s="40" t="s">
        <v>180</v>
      </c>
      <c r="D276" s="40" t="s">
        <v>181</v>
      </c>
      <c r="E276" s="73"/>
      <c r="F276" s="41">
        <v>1</v>
      </c>
      <c r="G276" s="41">
        <f>F276</f>
        <v>1</v>
      </c>
    </row>
    <row r="277" spans="1:7" ht="73.5" customHeight="1">
      <c r="A277" s="35"/>
      <c r="B277" s="144" t="s">
        <v>680</v>
      </c>
      <c r="C277" s="40" t="s">
        <v>684</v>
      </c>
      <c r="D277" s="40" t="s">
        <v>181</v>
      </c>
      <c r="E277" s="73"/>
      <c r="F277" s="41">
        <v>6470</v>
      </c>
      <c r="G277" s="41">
        <f>F277</f>
        <v>6470</v>
      </c>
    </row>
    <row r="278" spans="1:7" s="76" customFormat="1" ht="15" customHeight="1">
      <c r="A278" s="71">
        <v>3</v>
      </c>
      <c r="B278" s="72" t="s">
        <v>29</v>
      </c>
      <c r="C278" s="40"/>
      <c r="D278" s="40"/>
      <c r="E278" s="73"/>
      <c r="F278" s="36"/>
      <c r="G278" s="41"/>
    </row>
    <row r="279" spans="1:7" ht="80.25" customHeight="1">
      <c r="A279" s="35"/>
      <c r="B279" s="144" t="s">
        <v>664</v>
      </c>
      <c r="C279" s="40" t="s">
        <v>89</v>
      </c>
      <c r="D279" s="40" t="s">
        <v>87</v>
      </c>
      <c r="E279" s="73"/>
      <c r="F279" s="36">
        <v>100000</v>
      </c>
      <c r="G279" s="36">
        <f>F279</f>
        <v>100000</v>
      </c>
    </row>
    <row r="280" spans="1:7" ht="66" customHeight="1">
      <c r="A280" s="35"/>
      <c r="B280" s="144" t="s">
        <v>681</v>
      </c>
      <c r="C280" s="40" t="s">
        <v>89</v>
      </c>
      <c r="D280" s="40" t="s">
        <v>87</v>
      </c>
      <c r="E280" s="73"/>
      <c r="F280" s="36">
        <f>(F274-F279)/F277</f>
        <v>757.34157650695522</v>
      </c>
      <c r="G280" s="36">
        <f>F280</f>
        <v>757.34157650695522</v>
      </c>
    </row>
    <row r="281" spans="1:7" s="76" customFormat="1" ht="15" customHeight="1">
      <c r="A281" s="71">
        <v>4</v>
      </c>
      <c r="B281" s="72" t="s">
        <v>30</v>
      </c>
      <c r="C281" s="40"/>
      <c r="D281" s="40"/>
      <c r="E281" s="73"/>
      <c r="F281" s="36"/>
      <c r="G281" s="41"/>
    </row>
    <row r="282" spans="1:7" ht="62.25" customHeight="1">
      <c r="A282" s="35"/>
      <c r="B282" s="145" t="s">
        <v>685</v>
      </c>
      <c r="C282" s="146" t="s">
        <v>88</v>
      </c>
      <c r="D282" s="40" t="s">
        <v>87</v>
      </c>
      <c r="E282" s="73"/>
      <c r="F282" s="36">
        <v>100</v>
      </c>
      <c r="G282" s="36">
        <v>100</v>
      </c>
    </row>
    <row r="283" spans="1:7" ht="44.25" customHeight="1">
      <c r="A283" s="63"/>
      <c r="B283" s="273" t="s">
        <v>699</v>
      </c>
      <c r="C283" s="273"/>
      <c r="D283" s="273"/>
      <c r="E283" s="273"/>
      <c r="F283" s="80"/>
      <c r="G283" s="81"/>
    </row>
    <row r="284" spans="1:7" s="76" customFormat="1" ht="15" customHeight="1">
      <c r="A284" s="79">
        <v>1</v>
      </c>
      <c r="B284" s="82" t="s">
        <v>27</v>
      </c>
      <c r="C284" s="69"/>
      <c r="D284" s="69"/>
      <c r="E284" s="80"/>
      <c r="F284" s="80"/>
      <c r="G284" s="80"/>
    </row>
    <row r="285" spans="1:7" ht="81.75" customHeight="1">
      <c r="A285" s="63"/>
      <c r="B285" s="144" t="s">
        <v>700</v>
      </c>
      <c r="C285" s="69" t="s">
        <v>89</v>
      </c>
      <c r="D285" s="69" t="s">
        <v>689</v>
      </c>
      <c r="E285" s="80"/>
      <c r="F285" s="80">
        <v>155632</v>
      </c>
      <c r="G285" s="80">
        <f>F285</f>
        <v>155632</v>
      </c>
    </row>
    <row r="286" spans="1:7" s="76" customFormat="1" ht="15" customHeight="1">
      <c r="A286" s="79">
        <v>2</v>
      </c>
      <c r="B286" s="241" t="s">
        <v>28</v>
      </c>
      <c r="C286" s="69"/>
      <c r="D286" s="69"/>
      <c r="E286" s="80"/>
      <c r="F286" s="80"/>
      <c r="G286" s="80"/>
    </row>
    <row r="287" spans="1:7" ht="103.5" customHeight="1">
      <c r="A287" s="63"/>
      <c r="B287" s="144" t="s">
        <v>701</v>
      </c>
      <c r="C287" s="69" t="s">
        <v>180</v>
      </c>
      <c r="D287" s="69" t="s">
        <v>181</v>
      </c>
      <c r="E287" s="69"/>
      <c r="F287" s="81">
        <v>1</v>
      </c>
      <c r="G287" s="81">
        <f>F287</f>
        <v>1</v>
      </c>
    </row>
    <row r="288" spans="1:7" s="76" customFormat="1" ht="15" customHeight="1">
      <c r="A288" s="79">
        <v>3</v>
      </c>
      <c r="B288" s="241" t="s">
        <v>29</v>
      </c>
      <c r="C288" s="69"/>
      <c r="D288" s="69"/>
      <c r="E288" s="69"/>
      <c r="F288" s="80"/>
      <c r="G288" s="81"/>
    </row>
    <row r="289" spans="1:7" ht="102" customHeight="1">
      <c r="A289" s="63"/>
      <c r="B289" s="144" t="s">
        <v>702</v>
      </c>
      <c r="C289" s="69" t="s">
        <v>89</v>
      </c>
      <c r="D289" s="69" t="s">
        <v>87</v>
      </c>
      <c r="E289" s="69"/>
      <c r="F289" s="80">
        <f>F285</f>
        <v>155632</v>
      </c>
      <c r="G289" s="80">
        <f>F289</f>
        <v>155632</v>
      </c>
    </row>
    <row r="290" spans="1:7" s="76" customFormat="1" ht="15" customHeight="1">
      <c r="A290" s="79">
        <v>4</v>
      </c>
      <c r="B290" s="241" t="s">
        <v>30</v>
      </c>
      <c r="C290" s="69"/>
      <c r="D290" s="69"/>
      <c r="E290" s="69"/>
      <c r="F290" s="80"/>
      <c r="G290" s="81"/>
    </row>
    <row r="291" spans="1:7" ht="88.5" customHeight="1">
      <c r="A291" s="63"/>
      <c r="B291" s="144" t="s">
        <v>703</v>
      </c>
      <c r="C291" s="69" t="s">
        <v>88</v>
      </c>
      <c r="D291" s="69" t="s">
        <v>87</v>
      </c>
      <c r="E291" s="69"/>
      <c r="F291" s="81">
        <f>F285/(F289)*100</f>
        <v>100</v>
      </c>
      <c r="G291" s="81">
        <f>F291</f>
        <v>100</v>
      </c>
    </row>
    <row r="292" spans="1:7" ht="38.25" hidden="1" customHeight="1">
      <c r="A292" s="63"/>
      <c r="B292" s="273" t="s">
        <v>704</v>
      </c>
      <c r="C292" s="273"/>
      <c r="D292" s="273"/>
      <c r="E292" s="273"/>
      <c r="F292" s="80"/>
      <c r="G292" s="81"/>
    </row>
    <row r="293" spans="1:7" s="76" customFormat="1" ht="15" hidden="1" customHeight="1">
      <c r="A293" s="79">
        <v>1</v>
      </c>
      <c r="B293" s="82" t="s">
        <v>27</v>
      </c>
      <c r="C293" s="69"/>
      <c r="D293" s="69"/>
      <c r="E293" s="80"/>
      <c r="F293" s="80"/>
      <c r="G293" s="80"/>
    </row>
    <row r="294" spans="1:7" ht="90" hidden="1" customHeight="1">
      <c r="A294" s="63"/>
      <c r="B294" s="144" t="s">
        <v>603</v>
      </c>
      <c r="C294" s="69" t="s">
        <v>89</v>
      </c>
      <c r="D294" s="69" t="s">
        <v>689</v>
      </c>
      <c r="E294" s="80"/>
      <c r="F294" s="80"/>
      <c r="G294" s="80"/>
    </row>
    <row r="295" spans="1:7" s="76" customFormat="1" ht="15" hidden="1" customHeight="1">
      <c r="A295" s="79">
        <v>2</v>
      </c>
      <c r="B295" s="241" t="s">
        <v>28</v>
      </c>
      <c r="C295" s="69"/>
      <c r="D295" s="69"/>
      <c r="E295" s="80"/>
      <c r="F295" s="80"/>
      <c r="G295" s="80"/>
    </row>
    <row r="296" spans="1:7" ht="108" hidden="1" customHeight="1">
      <c r="A296" s="63"/>
      <c r="B296" s="144" t="s">
        <v>705</v>
      </c>
      <c r="C296" s="69" t="s">
        <v>180</v>
      </c>
      <c r="D296" s="69" t="s">
        <v>181</v>
      </c>
      <c r="E296" s="69"/>
      <c r="F296" s="81"/>
      <c r="G296" s="81"/>
    </row>
    <row r="297" spans="1:7" s="76" customFormat="1" ht="15" hidden="1" customHeight="1">
      <c r="A297" s="79">
        <v>3</v>
      </c>
      <c r="B297" s="241" t="s">
        <v>29</v>
      </c>
      <c r="C297" s="69"/>
      <c r="D297" s="69"/>
      <c r="E297" s="69"/>
      <c r="F297" s="80"/>
      <c r="G297" s="81"/>
    </row>
    <row r="298" spans="1:7" ht="105.75" hidden="1" customHeight="1">
      <c r="A298" s="63"/>
      <c r="B298" s="144" t="s">
        <v>706</v>
      </c>
      <c r="C298" s="69" t="s">
        <v>89</v>
      </c>
      <c r="D298" s="69" t="s">
        <v>87</v>
      </c>
      <c r="E298" s="69"/>
      <c r="F298" s="80"/>
      <c r="G298" s="80"/>
    </row>
    <row r="299" spans="1:7" s="76" customFormat="1" ht="15" hidden="1" customHeight="1">
      <c r="A299" s="79">
        <v>4</v>
      </c>
      <c r="B299" s="241" t="s">
        <v>30</v>
      </c>
      <c r="C299" s="69"/>
      <c r="D299" s="69"/>
      <c r="E299" s="69"/>
      <c r="F299" s="80"/>
      <c r="G299" s="81"/>
    </row>
    <row r="300" spans="1:7" ht="88.5" hidden="1" customHeight="1">
      <c r="A300" s="63"/>
      <c r="B300" s="144" t="s">
        <v>707</v>
      </c>
      <c r="C300" s="69" t="s">
        <v>88</v>
      </c>
      <c r="D300" s="69" t="s">
        <v>87</v>
      </c>
      <c r="E300" s="69"/>
      <c r="F300" s="81"/>
      <c r="G300" s="81"/>
    </row>
    <row r="301" spans="1:7" ht="46.5" customHeight="1">
      <c r="A301" s="63"/>
      <c r="B301" s="273" t="s">
        <v>727</v>
      </c>
      <c r="C301" s="273"/>
      <c r="D301" s="273"/>
      <c r="E301" s="273"/>
      <c r="F301" s="80"/>
      <c r="G301" s="81"/>
    </row>
    <row r="302" spans="1:7" s="76" customFormat="1" ht="15" customHeight="1">
      <c r="A302" s="79">
        <v>1</v>
      </c>
      <c r="B302" s="82" t="s">
        <v>27</v>
      </c>
      <c r="C302" s="69"/>
      <c r="D302" s="69"/>
      <c r="E302" s="80"/>
      <c r="F302" s="80"/>
      <c r="G302" s="80"/>
    </row>
    <row r="303" spans="1:7" ht="89.25" customHeight="1">
      <c r="A303" s="63"/>
      <c r="B303" s="144" t="s">
        <v>708</v>
      </c>
      <c r="C303" s="69" t="s">
        <v>89</v>
      </c>
      <c r="D303" s="69" t="s">
        <v>689</v>
      </c>
      <c r="E303" s="80"/>
      <c r="F303" s="80">
        <v>177906</v>
      </c>
      <c r="G303" s="80">
        <f>F303</f>
        <v>177906</v>
      </c>
    </row>
    <row r="304" spans="1:7" s="76" customFormat="1" ht="15" customHeight="1">
      <c r="A304" s="79">
        <v>2</v>
      </c>
      <c r="B304" s="241" t="s">
        <v>28</v>
      </c>
      <c r="C304" s="69"/>
      <c r="D304" s="69"/>
      <c r="E304" s="80"/>
      <c r="F304" s="80"/>
      <c r="G304" s="80"/>
    </row>
    <row r="305" spans="1:7" ht="105" customHeight="1">
      <c r="A305" s="63"/>
      <c r="B305" s="144" t="s">
        <v>709</v>
      </c>
      <c r="C305" s="69" t="s">
        <v>180</v>
      </c>
      <c r="D305" s="69" t="s">
        <v>181</v>
      </c>
      <c r="E305" s="69"/>
      <c r="F305" s="81">
        <v>1</v>
      </c>
      <c r="G305" s="81">
        <f>F305</f>
        <v>1</v>
      </c>
    </row>
    <row r="306" spans="1:7" s="76" customFormat="1" ht="15" customHeight="1">
      <c r="A306" s="79">
        <v>3</v>
      </c>
      <c r="B306" s="241" t="s">
        <v>29</v>
      </c>
      <c r="C306" s="69"/>
      <c r="D306" s="69"/>
      <c r="E306" s="69"/>
      <c r="F306" s="80"/>
      <c r="G306" s="81"/>
    </row>
    <row r="307" spans="1:7" ht="93.75" customHeight="1">
      <c r="A307" s="63"/>
      <c r="B307" s="144" t="s">
        <v>711</v>
      </c>
      <c r="C307" s="69" t="s">
        <v>89</v>
      </c>
      <c r="D307" s="69" t="s">
        <v>87</v>
      </c>
      <c r="E307" s="69"/>
      <c r="F307" s="80">
        <f>F303</f>
        <v>177906</v>
      </c>
      <c r="G307" s="80">
        <f>F307</f>
        <v>177906</v>
      </c>
    </row>
    <row r="308" spans="1:7" s="76" customFormat="1" ht="15" customHeight="1">
      <c r="A308" s="79">
        <v>4</v>
      </c>
      <c r="B308" s="241" t="s">
        <v>30</v>
      </c>
      <c r="C308" s="69"/>
      <c r="D308" s="69"/>
      <c r="E308" s="69"/>
      <c r="F308" s="80"/>
      <c r="G308" s="81"/>
    </row>
    <row r="309" spans="1:7" ht="81.75" customHeight="1">
      <c r="A309" s="63"/>
      <c r="B309" s="144" t="s">
        <v>710</v>
      </c>
      <c r="C309" s="69" t="s">
        <v>88</v>
      </c>
      <c r="D309" s="69" t="s">
        <v>87</v>
      </c>
      <c r="E309" s="69"/>
      <c r="F309" s="81">
        <f>F303/(F307)*100</f>
        <v>100</v>
      </c>
      <c r="G309" s="81">
        <f>F309</f>
        <v>100</v>
      </c>
    </row>
    <row r="310" spans="1:7" ht="42.75" customHeight="1">
      <c r="A310" s="63"/>
      <c r="B310" s="273" t="s">
        <v>728</v>
      </c>
      <c r="C310" s="273"/>
      <c r="D310" s="273"/>
      <c r="E310" s="273"/>
      <c r="F310" s="80"/>
      <c r="G310" s="81"/>
    </row>
    <row r="311" spans="1:7" s="76" customFormat="1" ht="15" customHeight="1">
      <c r="A311" s="79">
        <v>1</v>
      </c>
      <c r="B311" s="82" t="s">
        <v>27</v>
      </c>
      <c r="C311" s="69"/>
      <c r="D311" s="69"/>
      <c r="E311" s="80"/>
      <c r="F311" s="80"/>
      <c r="G311" s="80"/>
    </row>
    <row r="312" spans="1:7" ht="83.25" customHeight="1">
      <c r="A312" s="63"/>
      <c r="B312" s="144" t="s">
        <v>712</v>
      </c>
      <c r="C312" s="69" t="s">
        <v>89</v>
      </c>
      <c r="D312" s="69" t="s">
        <v>689</v>
      </c>
      <c r="E312" s="80"/>
      <c r="F312" s="80">
        <v>100000</v>
      </c>
      <c r="G312" s="80">
        <f>F312</f>
        <v>100000</v>
      </c>
    </row>
    <row r="313" spans="1:7" s="76" customFormat="1" ht="15" customHeight="1">
      <c r="A313" s="79">
        <v>2</v>
      </c>
      <c r="B313" s="241" t="s">
        <v>28</v>
      </c>
      <c r="C313" s="69"/>
      <c r="D313" s="69"/>
      <c r="E313" s="80"/>
      <c r="F313" s="80"/>
      <c r="G313" s="80"/>
    </row>
    <row r="314" spans="1:7" ht="110.25" customHeight="1">
      <c r="A314" s="63"/>
      <c r="B314" s="144" t="s">
        <v>713</v>
      </c>
      <c r="C314" s="69" t="s">
        <v>180</v>
      </c>
      <c r="D314" s="69" t="s">
        <v>181</v>
      </c>
      <c r="E314" s="69"/>
      <c r="F314" s="81">
        <v>1</v>
      </c>
      <c r="G314" s="81">
        <f>F314</f>
        <v>1</v>
      </c>
    </row>
    <row r="315" spans="1:7" s="76" customFormat="1" ht="15" customHeight="1">
      <c r="A315" s="79">
        <v>3</v>
      </c>
      <c r="B315" s="241" t="s">
        <v>29</v>
      </c>
      <c r="C315" s="69"/>
      <c r="D315" s="69"/>
      <c r="E315" s="69"/>
      <c r="F315" s="80"/>
      <c r="G315" s="81"/>
    </row>
    <row r="316" spans="1:7" ht="93.75" customHeight="1">
      <c r="A316" s="63"/>
      <c r="B316" s="144" t="s">
        <v>714</v>
      </c>
      <c r="C316" s="69" t="s">
        <v>89</v>
      </c>
      <c r="D316" s="69" t="s">
        <v>87</v>
      </c>
      <c r="E316" s="69"/>
      <c r="F316" s="80">
        <f>F312</f>
        <v>100000</v>
      </c>
      <c r="G316" s="80">
        <f>F316</f>
        <v>100000</v>
      </c>
    </row>
    <row r="317" spans="1:7" s="76" customFormat="1" ht="15" customHeight="1">
      <c r="A317" s="79">
        <v>4</v>
      </c>
      <c r="B317" s="241" t="s">
        <v>30</v>
      </c>
      <c r="C317" s="69"/>
      <c r="D317" s="69"/>
      <c r="E317" s="69"/>
      <c r="F317" s="80"/>
      <c r="G317" s="81"/>
    </row>
    <row r="318" spans="1:7" ht="81.75" customHeight="1">
      <c r="A318" s="63"/>
      <c r="B318" s="144" t="s">
        <v>715</v>
      </c>
      <c r="C318" s="69" t="s">
        <v>88</v>
      </c>
      <c r="D318" s="69" t="s">
        <v>87</v>
      </c>
      <c r="E318" s="69"/>
      <c r="F318" s="81">
        <f>F312/(F316)*100</f>
        <v>100</v>
      </c>
      <c r="G318" s="81">
        <f>F318</f>
        <v>100</v>
      </c>
    </row>
    <row r="319" spans="1:7" ht="59.25" customHeight="1">
      <c r="A319" s="63"/>
      <c r="B319" s="317" t="s">
        <v>740</v>
      </c>
      <c r="C319" s="317"/>
      <c r="D319" s="317"/>
      <c r="E319" s="317"/>
      <c r="F319" s="80"/>
      <c r="G319" s="81"/>
    </row>
    <row r="320" spans="1:7" ht="20.25" customHeight="1">
      <c r="A320" s="79">
        <v>1</v>
      </c>
      <c r="B320" s="82" t="s">
        <v>27</v>
      </c>
      <c r="C320" s="69"/>
      <c r="D320" s="69"/>
      <c r="E320" s="80"/>
      <c r="F320" s="80"/>
      <c r="G320" s="80"/>
    </row>
    <row r="321" spans="1:7" ht="92.25" customHeight="1">
      <c r="A321" s="63"/>
      <c r="B321" s="144" t="s">
        <v>741</v>
      </c>
      <c r="C321" s="69" t="s">
        <v>89</v>
      </c>
      <c r="D321" s="207" t="s">
        <v>763</v>
      </c>
      <c r="E321" s="80"/>
      <c r="F321" s="80">
        <v>100000</v>
      </c>
      <c r="G321" s="80">
        <f>F321</f>
        <v>100000</v>
      </c>
    </row>
    <row r="322" spans="1:7" ht="15.75" customHeight="1">
      <c r="A322" s="79">
        <v>2</v>
      </c>
      <c r="B322" s="241" t="s">
        <v>28</v>
      </c>
      <c r="C322" s="69"/>
      <c r="D322" s="69"/>
      <c r="E322" s="80"/>
      <c r="F322" s="80"/>
      <c r="G322" s="80"/>
    </row>
    <row r="323" spans="1:7" ht="106.5" customHeight="1">
      <c r="A323" s="63"/>
      <c r="B323" s="144" t="s">
        <v>742</v>
      </c>
      <c r="C323" s="69" t="s">
        <v>180</v>
      </c>
      <c r="D323" s="69" t="s">
        <v>181</v>
      </c>
      <c r="E323" s="69"/>
      <c r="F323" s="81">
        <v>1</v>
      </c>
      <c r="G323" s="81">
        <f>F323</f>
        <v>1</v>
      </c>
    </row>
    <row r="324" spans="1:7" ht="16.5" customHeight="1">
      <c r="A324" s="79">
        <v>3</v>
      </c>
      <c r="B324" s="241" t="s">
        <v>29</v>
      </c>
      <c r="C324" s="69"/>
      <c r="D324" s="69"/>
      <c r="E324" s="69"/>
      <c r="F324" s="80"/>
      <c r="G324" s="81"/>
    </row>
    <row r="325" spans="1:7" ht="103.5" customHeight="1">
      <c r="A325" s="63"/>
      <c r="B325" s="144" t="s">
        <v>743</v>
      </c>
      <c r="C325" s="69" t="s">
        <v>89</v>
      </c>
      <c r="D325" s="69" t="s">
        <v>87</v>
      </c>
      <c r="E325" s="69"/>
      <c r="F325" s="80">
        <f>F321</f>
        <v>100000</v>
      </c>
      <c r="G325" s="80">
        <f>F325</f>
        <v>100000</v>
      </c>
    </row>
    <row r="326" spans="1:7" ht="14.25" customHeight="1">
      <c r="A326" s="79">
        <v>4</v>
      </c>
      <c r="B326" s="241" t="s">
        <v>30</v>
      </c>
      <c r="C326" s="69"/>
      <c r="D326" s="69"/>
      <c r="E326" s="69"/>
      <c r="F326" s="80"/>
      <c r="G326" s="81"/>
    </row>
    <row r="327" spans="1:7" ht="99" customHeight="1">
      <c r="A327" s="63"/>
      <c r="B327" s="144" t="s">
        <v>744</v>
      </c>
      <c r="C327" s="69" t="s">
        <v>88</v>
      </c>
      <c r="D327" s="69" t="s">
        <v>87</v>
      </c>
      <c r="E327" s="69"/>
      <c r="F327" s="81">
        <f>F321/(F325)*100</f>
        <v>100</v>
      </c>
      <c r="G327" s="81">
        <f>F327</f>
        <v>100</v>
      </c>
    </row>
    <row r="328" spans="1:7" ht="53.25" customHeight="1">
      <c r="A328" s="63"/>
      <c r="B328" s="317" t="s">
        <v>745</v>
      </c>
      <c r="C328" s="317"/>
      <c r="D328" s="317"/>
      <c r="E328" s="317"/>
      <c r="F328" s="80"/>
      <c r="G328" s="81"/>
    </row>
    <row r="329" spans="1:7" ht="20.25" customHeight="1">
      <c r="A329" s="79">
        <v>1</v>
      </c>
      <c r="B329" s="82" t="s">
        <v>27</v>
      </c>
      <c r="C329" s="69"/>
      <c r="D329" s="69"/>
      <c r="E329" s="80"/>
      <c r="F329" s="80"/>
      <c r="G329" s="80"/>
    </row>
    <row r="330" spans="1:7" ht="90" customHeight="1">
      <c r="A330" s="63"/>
      <c r="B330" s="144" t="s">
        <v>746</v>
      </c>
      <c r="C330" s="69" t="s">
        <v>89</v>
      </c>
      <c r="D330" s="207" t="s">
        <v>763</v>
      </c>
      <c r="E330" s="80"/>
      <c r="F330" s="80">
        <v>100000</v>
      </c>
      <c r="G330" s="80">
        <f>F330</f>
        <v>100000</v>
      </c>
    </row>
    <row r="331" spans="1:7" ht="20.25" customHeight="1">
      <c r="A331" s="79">
        <v>2</v>
      </c>
      <c r="B331" s="241" t="s">
        <v>28</v>
      </c>
      <c r="C331" s="69"/>
      <c r="D331" s="69"/>
      <c r="E331" s="80"/>
      <c r="F331" s="80"/>
      <c r="G331" s="80"/>
    </row>
    <row r="332" spans="1:7" ht="118.5" customHeight="1">
      <c r="A332" s="63"/>
      <c r="B332" s="144" t="s">
        <v>747</v>
      </c>
      <c r="C332" s="69" t="s">
        <v>180</v>
      </c>
      <c r="D332" s="69" t="s">
        <v>181</v>
      </c>
      <c r="E332" s="69"/>
      <c r="F332" s="81">
        <v>1</v>
      </c>
      <c r="G332" s="81">
        <f>F332</f>
        <v>1</v>
      </c>
    </row>
    <row r="333" spans="1:7" ht="20.25" customHeight="1">
      <c r="A333" s="79">
        <v>3</v>
      </c>
      <c r="B333" s="241" t="s">
        <v>29</v>
      </c>
      <c r="C333" s="69"/>
      <c r="D333" s="69"/>
      <c r="E333" s="69"/>
      <c r="F333" s="80"/>
      <c r="G333" s="81"/>
    </row>
    <row r="334" spans="1:7" ht="123.75" customHeight="1">
      <c r="A334" s="63"/>
      <c r="B334" s="144" t="s">
        <v>748</v>
      </c>
      <c r="C334" s="69" t="s">
        <v>89</v>
      </c>
      <c r="D334" s="69" t="s">
        <v>87</v>
      </c>
      <c r="E334" s="69"/>
      <c r="F334" s="80">
        <f>F330</f>
        <v>100000</v>
      </c>
      <c r="G334" s="80">
        <f>F334</f>
        <v>100000</v>
      </c>
    </row>
    <row r="335" spans="1:7" ht="20.25" customHeight="1">
      <c r="A335" s="79">
        <v>4</v>
      </c>
      <c r="B335" s="241" t="s">
        <v>30</v>
      </c>
      <c r="C335" s="69"/>
      <c r="D335" s="69"/>
      <c r="E335" s="69"/>
      <c r="F335" s="80"/>
      <c r="G335" s="81"/>
    </row>
    <row r="336" spans="1:7" ht="96.75" customHeight="1">
      <c r="A336" s="63"/>
      <c r="B336" s="144" t="s">
        <v>749</v>
      </c>
      <c r="C336" s="69" t="s">
        <v>88</v>
      </c>
      <c r="D336" s="69" t="s">
        <v>87</v>
      </c>
      <c r="E336" s="69"/>
      <c r="F336" s="81">
        <f>F330/(F334)*100</f>
        <v>100</v>
      </c>
      <c r="G336" s="81">
        <f>F336</f>
        <v>100</v>
      </c>
    </row>
    <row r="337" spans="1:7" ht="42" customHeight="1">
      <c r="A337" s="63"/>
      <c r="B337" s="317" t="s">
        <v>750</v>
      </c>
      <c r="C337" s="317"/>
      <c r="D337" s="317"/>
      <c r="E337" s="317"/>
      <c r="F337" s="80"/>
      <c r="G337" s="81"/>
    </row>
    <row r="338" spans="1:7" ht="20.25" customHeight="1">
      <c r="A338" s="79">
        <v>1</v>
      </c>
      <c r="B338" s="82" t="s">
        <v>27</v>
      </c>
      <c r="C338" s="69"/>
      <c r="D338" s="69"/>
      <c r="E338" s="80"/>
      <c r="F338" s="80"/>
      <c r="G338" s="80"/>
    </row>
    <row r="339" spans="1:7" ht="78" customHeight="1">
      <c r="A339" s="63"/>
      <c r="B339" s="144" t="s">
        <v>751</v>
      </c>
      <c r="C339" s="69" t="s">
        <v>89</v>
      </c>
      <c r="D339" s="207" t="s">
        <v>763</v>
      </c>
      <c r="E339" s="80"/>
      <c r="F339" s="80">
        <v>100000</v>
      </c>
      <c r="G339" s="80">
        <f>F339</f>
        <v>100000</v>
      </c>
    </row>
    <row r="340" spans="1:7" ht="20.25" customHeight="1">
      <c r="A340" s="79">
        <v>2</v>
      </c>
      <c r="B340" s="241" t="s">
        <v>28</v>
      </c>
      <c r="C340" s="69"/>
      <c r="D340" s="69"/>
      <c r="E340" s="80"/>
      <c r="F340" s="80"/>
      <c r="G340" s="80"/>
    </row>
    <row r="341" spans="1:7" ht="105" customHeight="1">
      <c r="A341" s="63"/>
      <c r="B341" s="144" t="s">
        <v>752</v>
      </c>
      <c r="C341" s="69" t="s">
        <v>180</v>
      </c>
      <c r="D341" s="69" t="s">
        <v>181</v>
      </c>
      <c r="E341" s="69"/>
      <c r="F341" s="81">
        <v>1</v>
      </c>
      <c r="G341" s="81">
        <f>F341</f>
        <v>1</v>
      </c>
    </row>
    <row r="342" spans="1:7" ht="20.25" customHeight="1">
      <c r="A342" s="79">
        <v>3</v>
      </c>
      <c r="B342" s="241" t="s">
        <v>29</v>
      </c>
      <c r="C342" s="69"/>
      <c r="D342" s="69"/>
      <c r="E342" s="69"/>
      <c r="F342" s="80"/>
      <c r="G342" s="81"/>
    </row>
    <row r="343" spans="1:7" ht="104.25" customHeight="1">
      <c r="A343" s="63"/>
      <c r="B343" s="144" t="s">
        <v>753</v>
      </c>
      <c r="C343" s="69" t="s">
        <v>89</v>
      </c>
      <c r="D343" s="69" t="s">
        <v>87</v>
      </c>
      <c r="E343" s="69"/>
      <c r="F343" s="80">
        <f>F339</f>
        <v>100000</v>
      </c>
      <c r="G343" s="80">
        <f>F343</f>
        <v>100000</v>
      </c>
    </row>
    <row r="344" spans="1:7" ht="20.25" customHeight="1">
      <c r="A344" s="79">
        <v>4</v>
      </c>
      <c r="B344" s="241" t="s">
        <v>30</v>
      </c>
      <c r="C344" s="69"/>
      <c r="D344" s="69"/>
      <c r="E344" s="69"/>
      <c r="F344" s="80"/>
      <c r="G344" s="81"/>
    </row>
    <row r="345" spans="1:7" ht="100.5" customHeight="1">
      <c r="A345" s="63"/>
      <c r="B345" s="144" t="s">
        <v>754</v>
      </c>
      <c r="C345" s="69" t="s">
        <v>88</v>
      </c>
      <c r="D345" s="69" t="s">
        <v>87</v>
      </c>
      <c r="E345" s="69"/>
      <c r="F345" s="81">
        <f>F339/(F343)*100</f>
        <v>100</v>
      </c>
      <c r="G345" s="81">
        <f>F345</f>
        <v>100</v>
      </c>
    </row>
    <row r="346" spans="1:7" ht="37.5" customHeight="1">
      <c r="A346" s="63"/>
      <c r="B346" s="317" t="s">
        <v>755</v>
      </c>
      <c r="C346" s="317"/>
      <c r="D346" s="317"/>
      <c r="E346" s="317"/>
      <c r="F346" s="80"/>
      <c r="G346" s="81"/>
    </row>
    <row r="347" spans="1:7" ht="20.25" customHeight="1">
      <c r="A347" s="79">
        <v>1</v>
      </c>
      <c r="B347" s="82" t="s">
        <v>27</v>
      </c>
      <c r="C347" s="69"/>
      <c r="D347" s="69"/>
      <c r="E347" s="80"/>
      <c r="F347" s="80"/>
      <c r="G347" s="80"/>
    </row>
    <row r="348" spans="1:7" ht="75.75" customHeight="1">
      <c r="A348" s="63"/>
      <c r="B348" s="144" t="s">
        <v>756</v>
      </c>
      <c r="C348" s="69" t="s">
        <v>89</v>
      </c>
      <c r="D348" s="207" t="s">
        <v>763</v>
      </c>
      <c r="E348" s="80"/>
      <c r="F348" s="80">
        <v>100000</v>
      </c>
      <c r="G348" s="80">
        <f>F348</f>
        <v>100000</v>
      </c>
    </row>
    <row r="349" spans="1:7" ht="20.25" customHeight="1">
      <c r="A349" s="79">
        <v>2</v>
      </c>
      <c r="B349" s="241" t="s">
        <v>28</v>
      </c>
      <c r="C349" s="69"/>
      <c r="D349" s="69"/>
      <c r="E349" s="80"/>
      <c r="F349" s="80"/>
      <c r="G349" s="80"/>
    </row>
    <row r="350" spans="1:7" ht="79.5" customHeight="1">
      <c r="A350" s="63"/>
      <c r="B350" s="144" t="s">
        <v>757</v>
      </c>
      <c r="C350" s="69" t="s">
        <v>180</v>
      </c>
      <c r="D350" s="69" t="s">
        <v>181</v>
      </c>
      <c r="E350" s="69"/>
      <c r="F350" s="81">
        <v>1</v>
      </c>
      <c r="G350" s="81">
        <f>F350</f>
        <v>1</v>
      </c>
    </row>
    <row r="351" spans="1:7" ht="20.25" customHeight="1">
      <c r="A351" s="79">
        <v>3</v>
      </c>
      <c r="B351" s="241" t="s">
        <v>29</v>
      </c>
      <c r="C351" s="69"/>
      <c r="D351" s="69"/>
      <c r="E351" s="69"/>
      <c r="F351" s="80"/>
      <c r="G351" s="81"/>
    </row>
    <row r="352" spans="1:7" ht="93.75" customHeight="1">
      <c r="A352" s="63"/>
      <c r="B352" s="144" t="s">
        <v>758</v>
      </c>
      <c r="C352" s="69" t="s">
        <v>89</v>
      </c>
      <c r="D352" s="69" t="s">
        <v>87</v>
      </c>
      <c r="E352" s="69"/>
      <c r="F352" s="80">
        <f>F348</f>
        <v>100000</v>
      </c>
      <c r="G352" s="80">
        <f>F352</f>
        <v>100000</v>
      </c>
    </row>
    <row r="353" spans="1:7" ht="20.25" customHeight="1">
      <c r="A353" s="79">
        <v>4</v>
      </c>
      <c r="B353" s="241" t="s">
        <v>30</v>
      </c>
      <c r="C353" s="69"/>
      <c r="D353" s="69"/>
      <c r="E353" s="69"/>
      <c r="F353" s="80"/>
      <c r="G353" s="81"/>
    </row>
    <row r="354" spans="1:7" ht="81" customHeight="1">
      <c r="A354" s="63"/>
      <c r="B354" s="144" t="s">
        <v>759</v>
      </c>
      <c r="C354" s="69" t="s">
        <v>88</v>
      </c>
      <c r="D354" s="69" t="s">
        <v>87</v>
      </c>
      <c r="E354" s="69"/>
      <c r="F354" s="81">
        <f>F348/(F352)*100</f>
        <v>100</v>
      </c>
      <c r="G354" s="81">
        <f>F354</f>
        <v>100</v>
      </c>
    </row>
    <row r="355" spans="1:7" ht="19.5" customHeight="1">
      <c r="A355" s="63"/>
      <c r="B355" s="274" t="s">
        <v>350</v>
      </c>
      <c r="C355" s="275"/>
      <c r="D355" s="276"/>
      <c r="E355" s="69"/>
      <c r="F355" s="150">
        <f>F358+F367+F376+F385+F394+F403+F412+F421</f>
        <v>18606518</v>
      </c>
      <c r="G355" s="150">
        <f>G358+G367+G376+G385+G394+G403+G412+G421</f>
        <v>18606518</v>
      </c>
    </row>
    <row r="356" spans="1:7" ht="33.75" customHeight="1">
      <c r="A356" s="35"/>
      <c r="B356" s="277" t="s">
        <v>667</v>
      </c>
      <c r="C356" s="277"/>
      <c r="D356" s="277"/>
      <c r="E356" s="277"/>
      <c r="F356" s="74"/>
      <c r="G356" s="74"/>
    </row>
    <row r="357" spans="1:7" s="76" customFormat="1" ht="15" customHeight="1">
      <c r="A357" s="71">
        <v>1</v>
      </c>
      <c r="B357" s="78" t="s">
        <v>27</v>
      </c>
      <c r="C357" s="73"/>
      <c r="D357" s="73"/>
      <c r="E357" s="77"/>
      <c r="F357" s="74"/>
      <c r="G357" s="74"/>
    </row>
    <row r="358" spans="1:7" ht="52.5" customHeight="1">
      <c r="A358" s="35"/>
      <c r="B358" s="145" t="s">
        <v>351</v>
      </c>
      <c r="C358" s="40" t="s">
        <v>89</v>
      </c>
      <c r="D358" s="69" t="s">
        <v>512</v>
      </c>
      <c r="E358" s="77"/>
      <c r="F358" s="36">
        <f>100000</f>
        <v>100000</v>
      </c>
      <c r="G358" s="36">
        <f>F358</f>
        <v>100000</v>
      </c>
    </row>
    <row r="359" spans="1:7" s="76" customFormat="1" ht="15" customHeight="1">
      <c r="A359" s="71">
        <v>2</v>
      </c>
      <c r="B359" s="72" t="s">
        <v>28</v>
      </c>
      <c r="C359" s="40"/>
      <c r="D359" s="40"/>
      <c r="E359" s="77"/>
      <c r="F359" s="36"/>
      <c r="G359" s="36"/>
    </row>
    <row r="360" spans="1:7" ht="68.25" customHeight="1">
      <c r="A360" s="35"/>
      <c r="B360" s="145" t="s">
        <v>352</v>
      </c>
      <c r="C360" s="40" t="s">
        <v>180</v>
      </c>
      <c r="D360" s="40" t="s">
        <v>181</v>
      </c>
      <c r="E360" s="73"/>
      <c r="F360" s="41">
        <v>1</v>
      </c>
      <c r="G360" s="41">
        <f>F360</f>
        <v>1</v>
      </c>
    </row>
    <row r="361" spans="1:7" s="76" customFormat="1" ht="15" customHeight="1">
      <c r="A361" s="71">
        <v>3</v>
      </c>
      <c r="B361" s="72" t="s">
        <v>29</v>
      </c>
      <c r="C361" s="40"/>
      <c r="D361" s="40"/>
      <c r="E361" s="73"/>
      <c r="F361" s="36"/>
      <c r="G361" s="41"/>
    </row>
    <row r="362" spans="1:7" ht="74.25" customHeight="1">
      <c r="A362" s="35"/>
      <c r="B362" s="145" t="s">
        <v>354</v>
      </c>
      <c r="C362" s="40" t="s">
        <v>89</v>
      </c>
      <c r="D362" s="40" t="s">
        <v>87</v>
      </c>
      <c r="E362" s="73"/>
      <c r="F362" s="36">
        <f>F358/F360</f>
        <v>100000</v>
      </c>
      <c r="G362" s="36">
        <f>F362</f>
        <v>100000</v>
      </c>
    </row>
    <row r="363" spans="1:7" s="76" customFormat="1" ht="15" customHeight="1">
      <c r="A363" s="71">
        <v>4</v>
      </c>
      <c r="B363" s="72" t="s">
        <v>30</v>
      </c>
      <c r="C363" s="40"/>
      <c r="D363" s="40"/>
      <c r="E363" s="73"/>
      <c r="F363" s="36"/>
      <c r="G363" s="41"/>
    </row>
    <row r="364" spans="1:7" ht="55.5" customHeight="1">
      <c r="A364" s="35"/>
      <c r="B364" s="145" t="s">
        <v>353</v>
      </c>
      <c r="C364" s="146" t="s">
        <v>88</v>
      </c>
      <c r="D364" s="40" t="s">
        <v>87</v>
      </c>
      <c r="E364" s="73"/>
      <c r="F364" s="36">
        <v>100</v>
      </c>
      <c r="G364" s="36">
        <v>100</v>
      </c>
    </row>
    <row r="365" spans="1:7" ht="20.25" customHeight="1">
      <c r="A365" s="35"/>
      <c r="B365" s="277" t="s">
        <v>668</v>
      </c>
      <c r="C365" s="277"/>
      <c r="D365" s="277"/>
      <c r="E365" s="277"/>
      <c r="F365" s="74"/>
      <c r="G365" s="74"/>
    </row>
    <row r="366" spans="1:7" s="76" customFormat="1" ht="15" customHeight="1">
      <c r="A366" s="71">
        <v>1</v>
      </c>
      <c r="B366" s="78" t="s">
        <v>27</v>
      </c>
      <c r="C366" s="73"/>
      <c r="D366" s="73"/>
      <c r="E366" s="77"/>
      <c r="F366" s="74"/>
      <c r="G366" s="74"/>
    </row>
    <row r="367" spans="1:7" ht="42" customHeight="1">
      <c r="A367" s="35"/>
      <c r="B367" s="145" t="s">
        <v>438</v>
      </c>
      <c r="C367" s="40" t="s">
        <v>89</v>
      </c>
      <c r="D367" s="69" t="s">
        <v>512</v>
      </c>
      <c r="E367" s="77"/>
      <c r="F367" s="36">
        <v>15000000</v>
      </c>
      <c r="G367" s="36">
        <f>F367</f>
        <v>15000000</v>
      </c>
    </row>
    <row r="368" spans="1:7" s="76" customFormat="1" ht="15" customHeight="1">
      <c r="A368" s="71">
        <v>2</v>
      </c>
      <c r="B368" s="72" t="s">
        <v>28</v>
      </c>
      <c r="C368" s="40"/>
      <c r="D368" s="40"/>
      <c r="E368" s="77"/>
      <c r="F368" s="36"/>
      <c r="G368" s="36"/>
    </row>
    <row r="369" spans="1:7" ht="57" customHeight="1">
      <c r="A369" s="35"/>
      <c r="B369" s="145" t="s">
        <v>549</v>
      </c>
      <c r="C369" s="40" t="s">
        <v>180</v>
      </c>
      <c r="D369" s="40" t="s">
        <v>181</v>
      </c>
      <c r="E369" s="73"/>
      <c r="F369" s="41">
        <v>1</v>
      </c>
      <c r="G369" s="41">
        <f>F369</f>
        <v>1</v>
      </c>
    </row>
    <row r="370" spans="1:7" s="76" customFormat="1" ht="15" customHeight="1">
      <c r="A370" s="71">
        <v>3</v>
      </c>
      <c r="B370" s="72" t="s">
        <v>29</v>
      </c>
      <c r="C370" s="40"/>
      <c r="D370" s="40"/>
      <c r="E370" s="73"/>
      <c r="F370" s="36"/>
      <c r="G370" s="41"/>
    </row>
    <row r="371" spans="1:7" ht="51" customHeight="1">
      <c r="A371" s="35"/>
      <c r="B371" s="145" t="s">
        <v>550</v>
      </c>
      <c r="C371" s="40" t="s">
        <v>89</v>
      </c>
      <c r="D371" s="40" t="s">
        <v>87</v>
      </c>
      <c r="E371" s="73"/>
      <c r="F371" s="36">
        <f>F367/F369</f>
        <v>15000000</v>
      </c>
      <c r="G371" s="36">
        <f>F371</f>
        <v>15000000</v>
      </c>
    </row>
    <row r="372" spans="1:7" s="76" customFormat="1" ht="15" customHeight="1">
      <c r="A372" s="71">
        <v>4</v>
      </c>
      <c r="B372" s="72" t="s">
        <v>30</v>
      </c>
      <c r="C372" s="40"/>
      <c r="D372" s="40"/>
      <c r="E372" s="73"/>
      <c r="F372" s="36"/>
      <c r="G372" s="41"/>
    </row>
    <row r="373" spans="1:7" ht="50.25" customHeight="1">
      <c r="A373" s="35"/>
      <c r="B373" s="145" t="s">
        <v>442</v>
      </c>
      <c r="C373" s="146" t="s">
        <v>88</v>
      </c>
      <c r="D373" s="40" t="s">
        <v>87</v>
      </c>
      <c r="E373" s="73"/>
      <c r="F373" s="36">
        <v>100</v>
      </c>
      <c r="G373" s="36">
        <v>100</v>
      </c>
    </row>
    <row r="374" spans="1:7" ht="27" customHeight="1">
      <c r="A374" s="35"/>
      <c r="B374" s="267" t="s">
        <v>669</v>
      </c>
      <c r="C374" s="268"/>
      <c r="D374" s="268"/>
      <c r="E374" s="268"/>
      <c r="F374" s="269"/>
      <c r="G374" s="74"/>
    </row>
    <row r="375" spans="1:7" s="76" customFormat="1" ht="15" customHeight="1">
      <c r="A375" s="71">
        <v>1</v>
      </c>
      <c r="B375" s="78" t="s">
        <v>27</v>
      </c>
      <c r="C375" s="73"/>
      <c r="D375" s="73"/>
      <c r="E375" s="77"/>
      <c r="F375" s="74"/>
      <c r="G375" s="74"/>
    </row>
    <row r="376" spans="1:7" ht="54.75" customHeight="1">
      <c r="A376" s="35"/>
      <c r="B376" s="145" t="s">
        <v>552</v>
      </c>
      <c r="C376" s="40" t="s">
        <v>89</v>
      </c>
      <c r="D376" s="69" t="s">
        <v>512</v>
      </c>
      <c r="E376" s="77"/>
      <c r="F376" s="36">
        <v>500000</v>
      </c>
      <c r="G376" s="36">
        <f>F376</f>
        <v>500000</v>
      </c>
    </row>
    <row r="377" spans="1:7" s="76" customFormat="1" ht="15" customHeight="1">
      <c r="A377" s="71">
        <v>2</v>
      </c>
      <c r="B377" s="72" t="s">
        <v>28</v>
      </c>
      <c r="C377" s="40"/>
      <c r="D377" s="40"/>
      <c r="E377" s="77"/>
      <c r="F377" s="36"/>
      <c r="G377" s="36"/>
    </row>
    <row r="378" spans="1:7" ht="74.25" customHeight="1">
      <c r="A378" s="35"/>
      <c r="B378" s="145" t="s">
        <v>554</v>
      </c>
      <c r="C378" s="40" t="s">
        <v>180</v>
      </c>
      <c r="D378" s="40" t="s">
        <v>181</v>
      </c>
      <c r="E378" s="73"/>
      <c r="F378" s="41">
        <v>1</v>
      </c>
      <c r="G378" s="41">
        <f>F378</f>
        <v>1</v>
      </c>
    </row>
    <row r="379" spans="1:7" s="76" customFormat="1" ht="15" customHeight="1">
      <c r="A379" s="71">
        <v>3</v>
      </c>
      <c r="B379" s="72" t="s">
        <v>29</v>
      </c>
      <c r="C379" s="40"/>
      <c r="D379" s="40"/>
      <c r="E379" s="73"/>
      <c r="F379" s="36"/>
      <c r="G379" s="41"/>
    </row>
    <row r="380" spans="1:7" ht="75" customHeight="1">
      <c r="A380" s="35"/>
      <c r="B380" s="145" t="s">
        <v>555</v>
      </c>
      <c r="C380" s="40" t="s">
        <v>89</v>
      </c>
      <c r="D380" s="40" t="s">
        <v>87</v>
      </c>
      <c r="E380" s="73"/>
      <c r="F380" s="36">
        <f>F376/F378</f>
        <v>500000</v>
      </c>
      <c r="G380" s="36">
        <f>F380</f>
        <v>500000</v>
      </c>
    </row>
    <row r="381" spans="1:7" s="76" customFormat="1" ht="15" customHeight="1">
      <c r="A381" s="71">
        <v>4</v>
      </c>
      <c r="B381" s="72" t="s">
        <v>30</v>
      </c>
      <c r="C381" s="40"/>
      <c r="D381" s="40"/>
      <c r="E381" s="73"/>
      <c r="F381" s="36"/>
      <c r="G381" s="41"/>
    </row>
    <row r="382" spans="1:7" ht="60.75" customHeight="1">
      <c r="A382" s="35"/>
      <c r="B382" s="145" t="s">
        <v>553</v>
      </c>
      <c r="C382" s="146" t="s">
        <v>88</v>
      </c>
      <c r="D382" s="40" t="s">
        <v>87</v>
      </c>
      <c r="E382" s="73"/>
      <c r="F382" s="36">
        <v>100</v>
      </c>
      <c r="G382" s="36">
        <v>100</v>
      </c>
    </row>
    <row r="383" spans="1:7" ht="27" customHeight="1">
      <c r="A383" s="35"/>
      <c r="B383" s="267" t="s">
        <v>672</v>
      </c>
      <c r="C383" s="268"/>
      <c r="D383" s="268"/>
      <c r="E383" s="268"/>
      <c r="F383" s="269"/>
      <c r="G383" s="74"/>
    </row>
    <row r="384" spans="1:7" s="76" customFormat="1" ht="15" customHeight="1">
      <c r="A384" s="71">
        <v>1</v>
      </c>
      <c r="B384" s="78" t="s">
        <v>27</v>
      </c>
      <c r="C384" s="73"/>
      <c r="D384" s="73"/>
      <c r="E384" s="77"/>
      <c r="F384" s="74"/>
      <c r="G384" s="74"/>
    </row>
    <row r="385" spans="1:7" ht="109.5" customHeight="1">
      <c r="A385" s="35"/>
      <c r="B385" s="145" t="s">
        <v>683</v>
      </c>
      <c r="C385" s="40" t="s">
        <v>89</v>
      </c>
      <c r="D385" s="69" t="s">
        <v>654</v>
      </c>
      <c r="E385" s="77"/>
      <c r="F385" s="36">
        <v>500000</v>
      </c>
      <c r="G385" s="36">
        <f>F385</f>
        <v>500000</v>
      </c>
    </row>
    <row r="386" spans="1:7" s="76" customFormat="1" ht="15" customHeight="1">
      <c r="A386" s="71">
        <v>2</v>
      </c>
      <c r="B386" s="72" t="s">
        <v>28</v>
      </c>
      <c r="C386" s="40"/>
      <c r="D386" s="40"/>
      <c r="E386" s="77"/>
      <c r="F386" s="36"/>
      <c r="G386" s="36"/>
    </row>
    <row r="387" spans="1:7" ht="119.25" customHeight="1">
      <c r="A387" s="35"/>
      <c r="B387" s="145" t="s">
        <v>682</v>
      </c>
      <c r="C387" s="40" t="s">
        <v>180</v>
      </c>
      <c r="D387" s="40" t="s">
        <v>181</v>
      </c>
      <c r="E387" s="73"/>
      <c r="F387" s="41">
        <v>1</v>
      </c>
      <c r="G387" s="41">
        <f>F387</f>
        <v>1</v>
      </c>
    </row>
    <row r="388" spans="1:7" s="76" customFormat="1" ht="15" customHeight="1">
      <c r="A388" s="71">
        <v>3</v>
      </c>
      <c r="B388" s="72" t="s">
        <v>29</v>
      </c>
      <c r="C388" s="40"/>
      <c r="D388" s="40"/>
      <c r="E388" s="73"/>
      <c r="F388" s="36"/>
      <c r="G388" s="41"/>
    </row>
    <row r="389" spans="1:7" ht="114" customHeight="1">
      <c r="A389" s="35"/>
      <c r="B389" s="145" t="s">
        <v>675</v>
      </c>
      <c r="C389" s="40" t="s">
        <v>89</v>
      </c>
      <c r="D389" s="40" t="s">
        <v>87</v>
      </c>
      <c r="E389" s="73"/>
      <c r="F389" s="36">
        <f>F385/F387</f>
        <v>500000</v>
      </c>
      <c r="G389" s="36">
        <f>F389</f>
        <v>500000</v>
      </c>
    </row>
    <row r="390" spans="1:7" s="76" customFormat="1" ht="11.25" customHeight="1">
      <c r="A390" s="71">
        <v>4</v>
      </c>
      <c r="B390" s="72" t="s">
        <v>30</v>
      </c>
      <c r="C390" s="40"/>
      <c r="D390" s="40"/>
      <c r="E390" s="73"/>
      <c r="F390" s="36"/>
      <c r="G390" s="41"/>
    </row>
    <row r="391" spans="1:7" ht="93.75" customHeight="1">
      <c r="A391" s="35"/>
      <c r="B391" s="145" t="s">
        <v>676</v>
      </c>
      <c r="C391" s="146" t="s">
        <v>88</v>
      </c>
      <c r="D391" s="40" t="s">
        <v>87</v>
      </c>
      <c r="E391" s="73"/>
      <c r="F391" s="36">
        <v>100</v>
      </c>
      <c r="G391" s="36">
        <v>100</v>
      </c>
    </row>
    <row r="392" spans="1:7" ht="19.5" customHeight="1">
      <c r="A392" s="35"/>
      <c r="B392" s="267" t="s">
        <v>670</v>
      </c>
      <c r="C392" s="268"/>
      <c r="D392" s="268"/>
      <c r="E392" s="268"/>
      <c r="F392" s="269"/>
      <c r="G392" s="74"/>
    </row>
    <row r="393" spans="1:7" s="76" customFormat="1" ht="15" customHeight="1">
      <c r="A393" s="71">
        <v>1</v>
      </c>
      <c r="B393" s="78" t="s">
        <v>27</v>
      </c>
      <c r="C393" s="73"/>
      <c r="D393" s="73"/>
      <c r="E393" s="77"/>
      <c r="F393" s="74"/>
      <c r="G393" s="74"/>
    </row>
    <row r="394" spans="1:7" ht="49.5" customHeight="1">
      <c r="A394" s="35"/>
      <c r="B394" s="145" t="s">
        <v>562</v>
      </c>
      <c r="C394" s="40" t="s">
        <v>89</v>
      </c>
      <c r="D394" s="69" t="s">
        <v>512</v>
      </c>
      <c r="E394" s="77"/>
      <c r="F394" s="36">
        <v>500000</v>
      </c>
      <c r="G394" s="36">
        <f>F394</f>
        <v>500000</v>
      </c>
    </row>
    <row r="395" spans="1:7" s="76" customFormat="1" ht="15" customHeight="1">
      <c r="A395" s="71">
        <v>2</v>
      </c>
      <c r="B395" s="72" t="s">
        <v>28</v>
      </c>
      <c r="C395" s="40"/>
      <c r="D395" s="40"/>
      <c r="E395" s="77"/>
      <c r="F395" s="36"/>
      <c r="G395" s="36"/>
    </row>
    <row r="396" spans="1:7" ht="68.25" customHeight="1">
      <c r="A396" s="35"/>
      <c r="B396" s="145" t="s">
        <v>563</v>
      </c>
      <c r="C396" s="40" t="s">
        <v>180</v>
      </c>
      <c r="D396" s="40" t="s">
        <v>181</v>
      </c>
      <c r="E396" s="73"/>
      <c r="F396" s="41">
        <v>1</v>
      </c>
      <c r="G396" s="41">
        <f>F396</f>
        <v>1</v>
      </c>
    </row>
    <row r="397" spans="1:7" s="76" customFormat="1" ht="15" customHeight="1">
      <c r="A397" s="71">
        <v>3</v>
      </c>
      <c r="B397" s="72" t="s">
        <v>29</v>
      </c>
      <c r="C397" s="40"/>
      <c r="D397" s="40"/>
      <c r="E397" s="73"/>
      <c r="F397" s="36"/>
      <c r="G397" s="41"/>
    </row>
    <row r="398" spans="1:7" ht="66.75" customHeight="1">
      <c r="A398" s="35"/>
      <c r="B398" s="145" t="s">
        <v>564</v>
      </c>
      <c r="C398" s="40" t="s">
        <v>89</v>
      </c>
      <c r="D398" s="40" t="s">
        <v>87</v>
      </c>
      <c r="E398" s="73"/>
      <c r="F398" s="36">
        <f>F394/F396</f>
        <v>500000</v>
      </c>
      <c r="G398" s="36">
        <f>F398</f>
        <v>500000</v>
      </c>
    </row>
    <row r="399" spans="1:7" s="76" customFormat="1" ht="15" customHeight="1">
      <c r="A399" s="71">
        <v>4</v>
      </c>
      <c r="B399" s="72" t="s">
        <v>30</v>
      </c>
      <c r="C399" s="40"/>
      <c r="D399" s="40"/>
      <c r="E399" s="73"/>
      <c r="F399" s="36"/>
      <c r="G399" s="41"/>
    </row>
    <row r="400" spans="1:7" ht="58.5" customHeight="1">
      <c r="A400" s="35"/>
      <c r="B400" s="145" t="s">
        <v>565</v>
      </c>
      <c r="C400" s="146" t="s">
        <v>88</v>
      </c>
      <c r="D400" s="40" t="s">
        <v>87</v>
      </c>
      <c r="E400" s="73"/>
      <c r="F400" s="36">
        <v>100</v>
      </c>
      <c r="G400" s="36">
        <v>100</v>
      </c>
    </row>
    <row r="401" spans="1:7" ht="31.5" customHeight="1">
      <c r="A401" s="35"/>
      <c r="B401" s="267" t="s">
        <v>671</v>
      </c>
      <c r="C401" s="268"/>
      <c r="D401" s="268"/>
      <c r="E401" s="268"/>
      <c r="F401" s="269"/>
      <c r="G401" s="74"/>
    </row>
    <row r="402" spans="1:7" s="76" customFormat="1" ht="15" customHeight="1">
      <c r="A402" s="71">
        <v>1</v>
      </c>
      <c r="B402" s="78" t="s">
        <v>27</v>
      </c>
      <c r="C402" s="73"/>
      <c r="D402" s="73"/>
      <c r="E402" s="77"/>
      <c r="F402" s="74"/>
      <c r="G402" s="74"/>
    </row>
    <row r="403" spans="1:7" ht="82.5" customHeight="1">
      <c r="A403" s="35"/>
      <c r="B403" s="145" t="s">
        <v>717</v>
      </c>
      <c r="C403" s="40" t="s">
        <v>89</v>
      </c>
      <c r="D403" s="207" t="s">
        <v>763</v>
      </c>
      <c r="E403" s="77"/>
      <c r="F403" s="234">
        <f>8806518-5000000-2800000</f>
        <v>1006518</v>
      </c>
      <c r="G403" s="36">
        <f>F403</f>
        <v>1006518</v>
      </c>
    </row>
    <row r="404" spans="1:7" s="76" customFormat="1" ht="15" customHeight="1">
      <c r="A404" s="71">
        <v>2</v>
      </c>
      <c r="B404" s="72" t="s">
        <v>28</v>
      </c>
      <c r="C404" s="40"/>
      <c r="D404" s="40"/>
      <c r="E404" s="77"/>
      <c r="F404" s="36"/>
      <c r="G404" s="36"/>
    </row>
    <row r="405" spans="1:7" ht="95.25" customHeight="1">
      <c r="A405" s="35"/>
      <c r="B405" s="145" t="s">
        <v>760</v>
      </c>
      <c r="C405" s="40" t="s">
        <v>180</v>
      </c>
      <c r="D405" s="40" t="s">
        <v>181</v>
      </c>
      <c r="E405" s="73"/>
      <c r="F405" s="41">
        <v>1</v>
      </c>
      <c r="G405" s="41">
        <f>F405</f>
        <v>1</v>
      </c>
    </row>
    <row r="406" spans="1:7" s="76" customFormat="1" ht="15" customHeight="1">
      <c r="A406" s="71">
        <v>3</v>
      </c>
      <c r="B406" s="72" t="s">
        <v>29</v>
      </c>
      <c r="C406" s="40"/>
      <c r="D406" s="40"/>
      <c r="E406" s="73"/>
      <c r="F406" s="36"/>
      <c r="G406" s="41"/>
    </row>
    <row r="407" spans="1:7" ht="94.5" customHeight="1">
      <c r="A407" s="35"/>
      <c r="B407" s="145" t="s">
        <v>761</v>
      </c>
      <c r="C407" s="40" t="s">
        <v>89</v>
      </c>
      <c r="D407" s="40" t="s">
        <v>87</v>
      </c>
      <c r="E407" s="73"/>
      <c r="F407" s="36">
        <f>F403/F405</f>
        <v>1006518</v>
      </c>
      <c r="G407" s="36">
        <f>F407</f>
        <v>1006518</v>
      </c>
    </row>
    <row r="408" spans="1:7" s="76" customFormat="1" ht="15" customHeight="1">
      <c r="A408" s="71">
        <v>4</v>
      </c>
      <c r="B408" s="72" t="s">
        <v>30</v>
      </c>
      <c r="C408" s="40"/>
      <c r="D408" s="40"/>
      <c r="E408" s="73"/>
      <c r="F408" s="36"/>
      <c r="G408" s="41"/>
    </row>
    <row r="409" spans="1:7" ht="88.5" customHeight="1">
      <c r="A409" s="35"/>
      <c r="B409" s="145" t="s">
        <v>487</v>
      </c>
      <c r="C409" s="146" t="s">
        <v>88</v>
      </c>
      <c r="D409" s="40" t="s">
        <v>87</v>
      </c>
      <c r="E409" s="73"/>
      <c r="F409" s="36">
        <v>100</v>
      </c>
      <c r="G409" s="36">
        <v>100</v>
      </c>
    </row>
    <row r="410" spans="1:7" ht="31.5" customHeight="1">
      <c r="A410" s="35"/>
      <c r="B410" s="267" t="s">
        <v>716</v>
      </c>
      <c r="C410" s="268"/>
      <c r="D410" s="268"/>
      <c r="E410" s="268"/>
      <c r="F410" s="269"/>
      <c r="G410" s="74"/>
    </row>
    <row r="411" spans="1:7" s="76" customFormat="1" ht="15" customHeight="1">
      <c r="A411" s="71">
        <v>1</v>
      </c>
      <c r="B411" s="78" t="s">
        <v>27</v>
      </c>
      <c r="C411" s="73"/>
      <c r="D411" s="73"/>
      <c r="E411" s="77"/>
      <c r="F411" s="74"/>
      <c r="G411" s="74"/>
    </row>
    <row r="412" spans="1:7" ht="47.25" customHeight="1">
      <c r="A412" s="35"/>
      <c r="B412" s="145" t="s">
        <v>718</v>
      </c>
      <c r="C412" s="40" t="s">
        <v>89</v>
      </c>
      <c r="D412" s="69" t="s">
        <v>689</v>
      </c>
      <c r="E412" s="77"/>
      <c r="F412" s="36">
        <v>500000</v>
      </c>
      <c r="G412" s="36">
        <f>F412</f>
        <v>500000</v>
      </c>
    </row>
    <row r="413" spans="1:7" s="76" customFormat="1" ht="15" customHeight="1">
      <c r="A413" s="71">
        <v>2</v>
      </c>
      <c r="B413" s="72" t="s">
        <v>28</v>
      </c>
      <c r="C413" s="40"/>
      <c r="D413" s="40"/>
      <c r="E413" s="77"/>
      <c r="F413" s="36"/>
      <c r="G413" s="36"/>
    </row>
    <row r="414" spans="1:7" ht="64.5" customHeight="1">
      <c r="A414" s="35"/>
      <c r="B414" s="145" t="s">
        <v>719</v>
      </c>
      <c r="C414" s="40" t="s">
        <v>180</v>
      </c>
      <c r="D414" s="40" t="s">
        <v>181</v>
      </c>
      <c r="E414" s="73"/>
      <c r="F414" s="41">
        <v>1</v>
      </c>
      <c r="G414" s="41">
        <f>F414</f>
        <v>1</v>
      </c>
    </row>
    <row r="415" spans="1:7" s="76" customFormat="1" ht="15" customHeight="1">
      <c r="A415" s="71">
        <v>3</v>
      </c>
      <c r="B415" s="72" t="s">
        <v>29</v>
      </c>
      <c r="C415" s="40"/>
      <c r="D415" s="40"/>
      <c r="E415" s="73"/>
      <c r="F415" s="36"/>
      <c r="G415" s="41"/>
    </row>
    <row r="416" spans="1:7" ht="57" customHeight="1">
      <c r="A416" s="35"/>
      <c r="B416" s="145" t="s">
        <v>720</v>
      </c>
      <c r="C416" s="40" t="s">
        <v>89</v>
      </c>
      <c r="D416" s="40" t="s">
        <v>87</v>
      </c>
      <c r="E416" s="73"/>
      <c r="F416" s="36">
        <f>F412/F414</f>
        <v>500000</v>
      </c>
      <c r="G416" s="36">
        <f>F416</f>
        <v>500000</v>
      </c>
    </row>
    <row r="417" spans="1:7" s="76" customFormat="1" ht="15" customHeight="1">
      <c r="A417" s="71">
        <v>4</v>
      </c>
      <c r="B417" s="72" t="s">
        <v>30</v>
      </c>
      <c r="C417" s="40"/>
      <c r="D417" s="40"/>
      <c r="E417" s="73"/>
      <c r="F417" s="36"/>
      <c r="G417" s="41"/>
    </row>
    <row r="418" spans="1:7" ht="47.25" customHeight="1">
      <c r="A418" s="35"/>
      <c r="B418" s="145" t="s">
        <v>726</v>
      </c>
      <c r="C418" s="146" t="s">
        <v>88</v>
      </c>
      <c r="D418" s="40" t="s">
        <v>87</v>
      </c>
      <c r="E418" s="73"/>
      <c r="F418" s="36">
        <v>100</v>
      </c>
      <c r="G418" s="36">
        <v>100</v>
      </c>
    </row>
    <row r="419" spans="1:7" ht="31.5" customHeight="1">
      <c r="A419" s="35"/>
      <c r="B419" s="267" t="s">
        <v>722</v>
      </c>
      <c r="C419" s="268"/>
      <c r="D419" s="268"/>
      <c r="E419" s="268"/>
      <c r="F419" s="269"/>
      <c r="G419" s="74"/>
    </row>
    <row r="420" spans="1:7" s="76" customFormat="1" ht="15" customHeight="1">
      <c r="A420" s="71">
        <v>1</v>
      </c>
      <c r="B420" s="78" t="s">
        <v>27</v>
      </c>
      <c r="C420" s="73"/>
      <c r="D420" s="73"/>
      <c r="E420" s="77"/>
      <c r="F420" s="74"/>
      <c r="G420" s="74"/>
    </row>
    <row r="421" spans="1:7" ht="47.25" customHeight="1">
      <c r="A421" s="35"/>
      <c r="B421" s="145" t="s">
        <v>721</v>
      </c>
      <c r="C421" s="40" t="s">
        <v>89</v>
      </c>
      <c r="D421" s="69" t="s">
        <v>689</v>
      </c>
      <c r="E421" s="77"/>
      <c r="F421" s="36">
        <v>500000</v>
      </c>
      <c r="G421" s="36">
        <f>F421</f>
        <v>500000</v>
      </c>
    </row>
    <row r="422" spans="1:7" s="76" customFormat="1" ht="15" customHeight="1">
      <c r="A422" s="71">
        <v>2</v>
      </c>
      <c r="B422" s="72" t="s">
        <v>28</v>
      </c>
      <c r="C422" s="40"/>
      <c r="D422" s="40"/>
      <c r="E422" s="77"/>
      <c r="F422" s="36"/>
      <c r="G422" s="36"/>
    </row>
    <row r="423" spans="1:7" ht="64.5" customHeight="1">
      <c r="A423" s="35"/>
      <c r="B423" s="145" t="s">
        <v>723</v>
      </c>
      <c r="C423" s="40" t="s">
        <v>180</v>
      </c>
      <c r="D423" s="40" t="s">
        <v>181</v>
      </c>
      <c r="E423" s="73"/>
      <c r="F423" s="41">
        <v>1</v>
      </c>
      <c r="G423" s="41">
        <f>F423</f>
        <v>1</v>
      </c>
    </row>
    <row r="424" spans="1:7" s="76" customFormat="1" ht="15" customHeight="1">
      <c r="A424" s="71">
        <v>3</v>
      </c>
      <c r="B424" s="72" t="s">
        <v>29</v>
      </c>
      <c r="C424" s="40"/>
      <c r="D424" s="40"/>
      <c r="E424" s="73"/>
      <c r="F424" s="36"/>
      <c r="G424" s="41"/>
    </row>
    <row r="425" spans="1:7" ht="66" customHeight="1">
      <c r="A425" s="35"/>
      <c r="B425" s="145" t="s">
        <v>724</v>
      </c>
      <c r="C425" s="40" t="s">
        <v>89</v>
      </c>
      <c r="D425" s="40" t="s">
        <v>87</v>
      </c>
      <c r="E425" s="73"/>
      <c r="F425" s="36">
        <f>F421/F423</f>
        <v>500000</v>
      </c>
      <c r="G425" s="36">
        <f>F425</f>
        <v>500000</v>
      </c>
    </row>
    <row r="426" spans="1:7" s="76" customFormat="1" ht="15" customHeight="1">
      <c r="A426" s="71">
        <v>4</v>
      </c>
      <c r="B426" s="72" t="s">
        <v>30</v>
      </c>
      <c r="C426" s="40"/>
      <c r="D426" s="40"/>
      <c r="E426" s="73"/>
      <c r="F426" s="36"/>
      <c r="G426" s="41"/>
    </row>
    <row r="427" spans="1:7" ht="55.5" customHeight="1">
      <c r="A427" s="35"/>
      <c r="B427" s="145" t="s">
        <v>725</v>
      </c>
      <c r="C427" s="146" t="s">
        <v>88</v>
      </c>
      <c r="D427" s="40" t="s">
        <v>87</v>
      </c>
      <c r="E427" s="73"/>
      <c r="F427" s="36">
        <v>100</v>
      </c>
      <c r="G427" s="36">
        <v>100</v>
      </c>
    </row>
    <row r="428" spans="1:7" ht="19.5" customHeight="1">
      <c r="A428" s="176"/>
      <c r="B428" s="177"/>
      <c r="C428" s="178"/>
      <c r="D428" s="179"/>
      <c r="E428" s="180"/>
      <c r="F428" s="181"/>
      <c r="G428" s="181"/>
    </row>
    <row r="429" spans="1:7" ht="23.25" customHeight="1">
      <c r="A429" s="270"/>
      <c r="B429" s="270"/>
      <c r="C429" s="270"/>
      <c r="D429" s="18"/>
    </row>
    <row r="430" spans="1:7" s="58" customFormat="1" ht="33" customHeight="1">
      <c r="A430" s="271" t="s">
        <v>315</v>
      </c>
      <c r="B430" s="271"/>
      <c r="C430" s="271"/>
      <c r="D430" s="97"/>
      <c r="E430" s="98"/>
      <c r="F430" s="272" t="s">
        <v>316</v>
      </c>
      <c r="G430" s="272"/>
    </row>
    <row r="431" spans="1:7" s="58" customFormat="1" ht="22.5" customHeight="1">
      <c r="A431" s="99"/>
      <c r="B431" s="100"/>
      <c r="D431" s="247" t="s">
        <v>31</v>
      </c>
      <c r="F431" s="266" t="s">
        <v>302</v>
      </c>
      <c r="G431" s="266"/>
    </row>
    <row r="432" spans="1:7" s="58" customFormat="1" ht="15.75" customHeight="1">
      <c r="A432" s="264" t="s">
        <v>32</v>
      </c>
      <c r="B432" s="264"/>
      <c r="C432" s="100"/>
      <c r="D432" s="100"/>
    </row>
    <row r="433" spans="1:8" s="58" customFormat="1" ht="18" customHeight="1">
      <c r="A433" s="165" t="s">
        <v>303</v>
      </c>
      <c r="B433" s="165"/>
      <c r="C433" s="165"/>
      <c r="D433" s="100"/>
    </row>
    <row r="434" spans="1:8" s="58" customFormat="1" ht="33" customHeight="1">
      <c r="A434" s="263" t="s">
        <v>304</v>
      </c>
      <c r="B434" s="264"/>
      <c r="C434" s="264"/>
      <c r="D434" s="97"/>
      <c r="E434" s="98"/>
      <c r="F434" s="265" t="s">
        <v>305</v>
      </c>
      <c r="G434" s="265"/>
    </row>
    <row r="435" spans="1:8" s="58" customFormat="1" ht="15" customHeight="1">
      <c r="B435" s="100"/>
      <c r="C435" s="100"/>
      <c r="D435" s="247" t="s">
        <v>31</v>
      </c>
      <c r="F435" s="266" t="s">
        <v>52</v>
      </c>
      <c r="G435" s="266"/>
    </row>
    <row r="436" spans="1:8" s="58" customFormat="1" ht="11.25" customHeight="1">
      <c r="A436" s="101" t="s">
        <v>306</v>
      </c>
      <c r="B436" s="101"/>
      <c r="C436" s="101"/>
      <c r="D436" s="101"/>
      <c r="E436" s="101"/>
      <c r="F436" s="101"/>
      <c r="G436" s="101"/>
      <c r="H436" s="101"/>
    </row>
    <row r="437" spans="1:8" s="58" customFormat="1" ht="3" hidden="1" customHeight="1">
      <c r="A437" s="102"/>
      <c r="B437" s="58" t="s">
        <v>83</v>
      </c>
    </row>
    <row r="438" spans="1:8" ht="12" customHeight="1">
      <c r="A438" s="33" t="s">
        <v>51</v>
      </c>
    </row>
  </sheetData>
  <mergeCells count="111">
    <mergeCell ref="F431:G431"/>
    <mergeCell ref="A432:B432"/>
    <mergeCell ref="A434:C434"/>
    <mergeCell ref="F434:G434"/>
    <mergeCell ref="F435:G435"/>
    <mergeCell ref="B319:E319"/>
    <mergeCell ref="B328:E328"/>
    <mergeCell ref="B337:E337"/>
    <mergeCell ref="B346:E346"/>
    <mergeCell ref="B401:F401"/>
    <mergeCell ref="B410:F410"/>
    <mergeCell ref="B419:F419"/>
    <mergeCell ref="A429:C429"/>
    <mergeCell ref="A430:C430"/>
    <mergeCell ref="F430:G430"/>
    <mergeCell ref="B355:D355"/>
    <mergeCell ref="B356:E356"/>
    <mergeCell ref="B365:E365"/>
    <mergeCell ref="B374:F374"/>
    <mergeCell ref="B383:F383"/>
    <mergeCell ref="B392:F392"/>
    <mergeCell ref="B263:E263"/>
    <mergeCell ref="B272:E272"/>
    <mergeCell ref="B283:E283"/>
    <mergeCell ref="B292:E292"/>
    <mergeCell ref="B301:E301"/>
    <mergeCell ref="B310:E310"/>
    <mergeCell ref="B205:E205"/>
    <mergeCell ref="B214:E214"/>
    <mergeCell ref="B223:E223"/>
    <mergeCell ref="B232:E232"/>
    <mergeCell ref="B243:E243"/>
    <mergeCell ref="B252:E252"/>
    <mergeCell ref="B151:E151"/>
    <mergeCell ref="B160:E160"/>
    <mergeCell ref="B169:E169"/>
    <mergeCell ref="B178:E178"/>
    <mergeCell ref="B187:E187"/>
    <mergeCell ref="B196:E196"/>
    <mergeCell ref="B97:E97"/>
    <mergeCell ref="B106:E106"/>
    <mergeCell ref="B115:E115"/>
    <mergeCell ref="B124:E124"/>
    <mergeCell ref="B133:E133"/>
    <mergeCell ref="B142:E142"/>
    <mergeCell ref="B75:G75"/>
    <mergeCell ref="A80:B80"/>
    <mergeCell ref="B82:G82"/>
    <mergeCell ref="B86:E86"/>
    <mergeCell ref="B87:E87"/>
    <mergeCell ref="B96:C96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2"/>
  <sheetViews>
    <sheetView view="pageBreakPreview" topLeftCell="A307" zoomScaleNormal="120" zoomScaleSheetLayoutView="100" workbookViewId="0">
      <selection activeCell="A292" sqref="A292:XFD300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07" t="s">
        <v>72</v>
      </c>
      <c r="G1" s="308"/>
    </row>
    <row r="2" spans="1:10">
      <c r="F2" s="308"/>
      <c r="G2" s="308"/>
    </row>
    <row r="3" spans="1:10" ht="32.25" customHeight="1">
      <c r="F3" s="308"/>
      <c r="G3" s="308"/>
    </row>
    <row r="4" spans="1:10" ht="15.75">
      <c r="A4" s="15"/>
      <c r="E4" s="15" t="s">
        <v>0</v>
      </c>
    </row>
    <row r="5" spans="1:10" ht="15.75">
      <c r="A5" s="15"/>
      <c r="E5" s="309" t="s">
        <v>100</v>
      </c>
      <c r="F5" s="309"/>
      <c r="G5" s="309"/>
    </row>
    <row r="6" spans="1:10" ht="15.75">
      <c r="A6" s="15"/>
      <c r="B6" s="15"/>
      <c r="E6" s="315" t="s">
        <v>85</v>
      </c>
      <c r="F6" s="315"/>
      <c r="G6" s="315"/>
    </row>
    <row r="7" spans="1:10" ht="15" customHeight="1">
      <c r="A7" s="15"/>
      <c r="E7" s="302" t="s">
        <v>1</v>
      </c>
      <c r="F7" s="302"/>
      <c r="G7" s="302"/>
    </row>
    <row r="8" spans="1:10" ht="9.75" customHeight="1">
      <c r="A8" s="15"/>
      <c r="B8" s="15"/>
      <c r="E8" s="311"/>
      <c r="F8" s="311"/>
      <c r="G8" s="311"/>
    </row>
    <row r="9" spans="1:10" ht="9" customHeight="1">
      <c r="A9" s="15"/>
      <c r="E9" s="302"/>
      <c r="F9" s="302"/>
      <c r="G9" s="302"/>
    </row>
    <row r="10" spans="1:10" ht="15.75">
      <c r="A10" s="15"/>
      <c r="E10" s="283" t="s">
        <v>101</v>
      </c>
      <c r="F10" s="283"/>
      <c r="G10" s="283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231">
        <v>31692820</v>
      </c>
    </row>
    <row r="18" spans="1:7" ht="28.5" customHeight="1">
      <c r="A18" s="266" t="s">
        <v>81</v>
      </c>
      <c r="B18" s="266"/>
      <c r="C18" s="266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99" t="s">
        <v>85</v>
      </c>
      <c r="E19" s="299"/>
      <c r="F19" s="299"/>
      <c r="G19" s="231">
        <v>31692820</v>
      </c>
    </row>
    <row r="20" spans="1:7" ht="15.75" customHeight="1">
      <c r="A20" s="266" t="s">
        <v>77</v>
      </c>
      <c r="B20" s="266"/>
      <c r="C20" s="266"/>
      <c r="D20" s="300" t="s">
        <v>33</v>
      </c>
      <c r="E20" s="30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30" t="s">
        <v>90</v>
      </c>
      <c r="E21" s="301" t="s">
        <v>91</v>
      </c>
      <c r="F21" s="301"/>
      <c r="G21" s="230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66" t="s">
        <v>82</v>
      </c>
      <c r="F22" s="266"/>
      <c r="G22" s="223" t="s">
        <v>80</v>
      </c>
    </row>
    <row r="23" spans="1:7" ht="37.5" customHeight="1">
      <c r="A23" s="61" t="s">
        <v>7</v>
      </c>
      <c r="B23" s="264" t="s">
        <v>687</v>
      </c>
      <c r="C23" s="264"/>
      <c r="D23" s="264"/>
      <c r="E23" s="264"/>
      <c r="F23" s="264"/>
      <c r="G23" s="264"/>
    </row>
    <row r="24" spans="1:7" ht="126.75" customHeight="1">
      <c r="A24" s="61" t="s">
        <v>8</v>
      </c>
      <c r="B24" s="303" t="s">
        <v>688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3" t="s">
        <v>46</v>
      </c>
      <c r="C27" s="283"/>
      <c r="D27" s="283"/>
      <c r="E27" s="283"/>
      <c r="F27" s="283"/>
      <c r="G27" s="283"/>
    </row>
    <row r="28" spans="1:7" ht="4.5" customHeight="1">
      <c r="A28" s="19"/>
    </row>
    <row r="29" spans="1:7" ht="19.5" customHeight="1">
      <c r="A29" s="227" t="s">
        <v>11</v>
      </c>
      <c r="B29" s="292" t="s">
        <v>47</v>
      </c>
      <c r="C29" s="292"/>
      <c r="D29" s="292"/>
      <c r="E29" s="292"/>
      <c r="F29" s="292"/>
      <c r="G29" s="292"/>
    </row>
    <row r="30" spans="1:7" ht="24" customHeight="1">
      <c r="A30" s="227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97" t="s">
        <v>92</v>
      </c>
      <c r="D33" s="298"/>
      <c r="E33" s="298"/>
      <c r="F33" s="298"/>
      <c r="G33" s="298"/>
    </row>
    <row r="34" spans="1:8" ht="19.5" customHeight="1">
      <c r="A34" s="18" t="s">
        <v>13</v>
      </c>
      <c r="B34" s="283" t="s">
        <v>48</v>
      </c>
      <c r="C34" s="283"/>
      <c r="D34" s="283"/>
      <c r="E34" s="283"/>
      <c r="F34" s="283"/>
      <c r="G34" s="283"/>
    </row>
    <row r="35" spans="1:8" ht="4.5" customHeight="1">
      <c r="A35" s="18"/>
      <c r="B35" s="225"/>
      <c r="C35" s="225"/>
      <c r="D35" s="225"/>
      <c r="E35" s="225"/>
      <c r="F35" s="225"/>
      <c r="G35" s="225"/>
    </row>
    <row r="36" spans="1:8" ht="18.75" customHeight="1">
      <c r="A36" s="227" t="s">
        <v>11</v>
      </c>
      <c r="B36" s="292" t="s">
        <v>12</v>
      </c>
      <c r="C36" s="292"/>
      <c r="D36" s="292"/>
      <c r="E36" s="292"/>
      <c r="F36" s="292"/>
      <c r="G36" s="292"/>
    </row>
    <row r="37" spans="1:8" ht="15.75">
      <c r="A37" s="227">
        <v>1</v>
      </c>
      <c r="B37" s="290" t="s">
        <v>94</v>
      </c>
      <c r="C37" s="290"/>
      <c r="D37" s="290"/>
      <c r="E37" s="290"/>
      <c r="F37" s="290"/>
      <c r="G37" s="290"/>
    </row>
    <row r="38" spans="1:8" ht="8.25" customHeight="1">
      <c r="A38" s="18"/>
      <c r="B38" s="225"/>
      <c r="C38" s="225"/>
      <c r="D38" s="225"/>
      <c r="E38" s="225"/>
      <c r="F38" s="225"/>
      <c r="G38" s="225"/>
    </row>
    <row r="39" spans="1:8" ht="15.75">
      <c r="A39" s="18" t="s">
        <v>19</v>
      </c>
      <c r="B39" s="22" t="s">
        <v>15</v>
      </c>
      <c r="C39" s="225"/>
      <c r="D39" s="225"/>
      <c r="E39" s="293" t="s">
        <v>49</v>
      </c>
      <c r="F39" s="225"/>
      <c r="G39" s="225"/>
    </row>
    <row r="40" spans="1:8" ht="8.25" customHeight="1">
      <c r="A40" s="19"/>
      <c r="E40" s="294"/>
    </row>
    <row r="41" spans="1:8" ht="23.25" customHeight="1">
      <c r="A41" s="227" t="s">
        <v>11</v>
      </c>
      <c r="B41" s="295" t="s">
        <v>15</v>
      </c>
      <c r="C41" s="289"/>
      <c r="D41" s="227" t="s">
        <v>16</v>
      </c>
      <c r="E41" s="227" t="s">
        <v>17</v>
      </c>
      <c r="F41" s="227" t="s">
        <v>18</v>
      </c>
    </row>
    <row r="42" spans="1:8" ht="12" customHeight="1">
      <c r="A42" s="229">
        <v>1</v>
      </c>
      <c r="B42" s="291">
        <v>2</v>
      </c>
      <c r="C42" s="282"/>
      <c r="D42" s="229">
        <v>3</v>
      </c>
      <c r="E42" s="229">
        <v>4</v>
      </c>
      <c r="F42" s="229">
        <v>5</v>
      </c>
    </row>
    <row r="43" spans="1:8" ht="34.5" customHeight="1">
      <c r="A43" s="227"/>
      <c r="B43" s="296" t="s">
        <v>506</v>
      </c>
      <c r="C43" s="289"/>
      <c r="E43" s="43">
        <f>F86</f>
        <v>300000</v>
      </c>
      <c r="F43" s="43">
        <f>E43+D43</f>
        <v>300000</v>
      </c>
      <c r="H43" s="44" t="e">
        <f>F43-#REF!</f>
        <v>#REF!</v>
      </c>
    </row>
    <row r="44" spans="1:8" ht="69.75" hidden="1" customHeight="1">
      <c r="A44" s="23" t="s">
        <v>102</v>
      </c>
      <c r="B44" s="290" t="s">
        <v>645</v>
      </c>
      <c r="C44" s="289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27"/>
      <c r="B45" s="296" t="s">
        <v>504</v>
      </c>
      <c r="C45" s="289"/>
      <c r="D45" s="152"/>
      <c r="E45" s="43">
        <f>F96</f>
        <v>25303358</v>
      </c>
      <c r="F45" s="43">
        <f>E45+D45</f>
        <v>25303358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0" t="s">
        <v>522</v>
      </c>
      <c r="C46" s="289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0" t="s">
        <v>523</v>
      </c>
      <c r="C47" s="289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0" t="s">
        <v>524</v>
      </c>
      <c r="C48" s="289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0" t="s">
        <v>525</v>
      </c>
      <c r="C49" s="289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0" t="s">
        <v>526</v>
      </c>
      <c r="C50" s="289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0" t="s">
        <v>527</v>
      </c>
      <c r="C51" s="289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0" t="s">
        <v>528</v>
      </c>
      <c r="C52" s="289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0" t="s">
        <v>529</v>
      </c>
      <c r="C53" s="289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0" t="s">
        <v>530</v>
      </c>
      <c r="C54" s="289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0" t="s">
        <v>531</v>
      </c>
      <c r="C55" s="289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0" t="s">
        <v>532</v>
      </c>
      <c r="C56" s="289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0" t="s">
        <v>533</v>
      </c>
      <c r="C57" s="289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0" t="s">
        <v>534</v>
      </c>
      <c r="C58" s="289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0" t="s">
        <v>363</v>
      </c>
      <c r="C59" s="289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0" t="s">
        <v>367</v>
      </c>
      <c r="C60" s="289"/>
      <c r="D60" s="24"/>
      <c r="E60" s="25">
        <f>F225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0" t="s">
        <v>368</v>
      </c>
      <c r="C61" s="289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0" t="s">
        <v>535</v>
      </c>
      <c r="C62" s="289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0" t="s">
        <v>370</v>
      </c>
      <c r="C63" s="289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0" t="s">
        <v>536</v>
      </c>
      <c r="C64" s="289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27"/>
      <c r="B65" s="278" t="s">
        <v>350</v>
      </c>
      <c r="C65" s="279"/>
      <c r="D65" s="152"/>
      <c r="E65" s="43">
        <f>F319</f>
        <v>21406518</v>
      </c>
      <c r="F65" s="43">
        <f>E65+D65</f>
        <v>21406518</v>
      </c>
      <c r="H65" s="44" t="e">
        <f>F65-#REF!</f>
        <v>#REF!</v>
      </c>
    </row>
    <row r="66" spans="1:9" ht="36.75" hidden="1" customHeight="1">
      <c r="A66" s="23" t="s">
        <v>258</v>
      </c>
      <c r="B66" s="288" t="s">
        <v>537</v>
      </c>
      <c r="C66" s="289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88" t="s">
        <v>355</v>
      </c>
      <c r="C67" s="289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88" t="s">
        <v>430</v>
      </c>
      <c r="C68" s="289"/>
      <c r="D68" s="24"/>
      <c r="E68" s="25">
        <v>15000000</v>
      </c>
      <c r="F68" s="25">
        <f>G331</f>
        <v>15000000</v>
      </c>
      <c r="H68" s="44"/>
    </row>
    <row r="69" spans="1:9" ht="47.25" hidden="1" customHeight="1">
      <c r="A69" s="23" t="s">
        <v>373</v>
      </c>
      <c r="B69" s="288" t="s">
        <v>538</v>
      </c>
      <c r="C69" s="289"/>
      <c r="D69" s="24"/>
      <c r="E69" s="25">
        <v>500000</v>
      </c>
      <c r="F69" s="25">
        <f>G340</f>
        <v>500000</v>
      </c>
      <c r="H69" s="44"/>
    </row>
    <row r="70" spans="1:9" ht="42.75" hidden="1" customHeight="1">
      <c r="A70" s="23" t="s">
        <v>374</v>
      </c>
      <c r="B70" s="288" t="s">
        <v>539</v>
      </c>
      <c r="C70" s="289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88" t="s">
        <v>540</v>
      </c>
      <c r="C71" s="289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88" t="s">
        <v>475</v>
      </c>
      <c r="C72" s="289"/>
      <c r="D72" s="24"/>
      <c r="E72" s="25">
        <f>F367</f>
        <v>3806518</v>
      </c>
      <c r="F72" s="25">
        <f>G367</f>
        <v>3806518</v>
      </c>
      <c r="H72" s="44"/>
    </row>
    <row r="73" spans="1:9" ht="15" customHeight="1">
      <c r="A73" s="281" t="s">
        <v>18</v>
      </c>
      <c r="B73" s="281"/>
      <c r="C73" s="282"/>
      <c r="D73" s="26"/>
      <c r="E73" s="26">
        <f>E65+E45+E43</f>
        <v>47009876</v>
      </c>
      <c r="F73" s="26">
        <f>F65+F45+F43</f>
        <v>47009876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83" t="s">
        <v>20</v>
      </c>
      <c r="C75" s="283"/>
      <c r="D75" s="283"/>
      <c r="E75" s="283"/>
      <c r="F75" s="283"/>
      <c r="G75" s="283"/>
    </row>
    <row r="76" spans="1:9" ht="14.25" customHeight="1">
      <c r="A76" s="19"/>
      <c r="E76" s="27" t="s">
        <v>14</v>
      </c>
    </row>
    <row r="77" spans="1:9" ht="25.5">
      <c r="A77" s="227" t="s">
        <v>11</v>
      </c>
      <c r="B77" s="229" t="s">
        <v>21</v>
      </c>
      <c r="C77" s="227" t="s">
        <v>16</v>
      </c>
      <c r="D77" s="227" t="s">
        <v>17</v>
      </c>
      <c r="E77" s="227" t="s">
        <v>18</v>
      </c>
    </row>
    <row r="78" spans="1:9" ht="11.25" customHeight="1">
      <c r="A78" s="229">
        <v>1</v>
      </c>
      <c r="B78" s="229">
        <v>2</v>
      </c>
      <c r="C78" s="229">
        <v>3</v>
      </c>
      <c r="D78" s="229">
        <v>4</v>
      </c>
      <c r="E78" s="229">
        <v>5</v>
      </c>
    </row>
    <row r="79" spans="1:9" ht="14.25" customHeight="1">
      <c r="A79" s="227"/>
      <c r="B79" s="28"/>
      <c r="C79" s="29"/>
      <c r="D79" s="227"/>
      <c r="E79" s="29"/>
    </row>
    <row r="80" spans="1:9" ht="19.5" customHeight="1">
      <c r="A80" s="281" t="s">
        <v>18</v>
      </c>
      <c r="B80" s="281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3" t="s">
        <v>23</v>
      </c>
      <c r="C82" s="283"/>
      <c r="D82" s="283"/>
      <c r="E82" s="283"/>
      <c r="F82" s="283"/>
      <c r="G82" s="283"/>
    </row>
    <row r="83" spans="1:7" ht="9.75" customHeight="1">
      <c r="A83" s="19"/>
    </row>
    <row r="84" spans="1:7" ht="25.5" customHeight="1">
      <c r="A84" s="227" t="s">
        <v>11</v>
      </c>
      <c r="B84" s="227" t="s">
        <v>24</v>
      </c>
      <c r="C84" s="228" t="s">
        <v>25</v>
      </c>
      <c r="D84" s="228" t="s">
        <v>26</v>
      </c>
      <c r="E84" s="227" t="s">
        <v>16</v>
      </c>
      <c r="F84" s="227" t="s">
        <v>17</v>
      </c>
      <c r="G84" s="227" t="s">
        <v>18</v>
      </c>
    </row>
    <row r="85" spans="1:7">
      <c r="A85" s="229">
        <v>1</v>
      </c>
      <c r="B85" s="229">
        <v>2</v>
      </c>
      <c r="C85" s="229">
        <v>3</v>
      </c>
      <c r="D85" s="229">
        <v>4</v>
      </c>
      <c r="E85" s="229">
        <v>5</v>
      </c>
      <c r="F85" s="229">
        <v>6</v>
      </c>
      <c r="G85" s="229">
        <v>7</v>
      </c>
    </row>
    <row r="86" spans="1:7" ht="21.75" customHeight="1">
      <c r="A86" s="227"/>
      <c r="B86" s="278" t="s">
        <v>511</v>
      </c>
      <c r="C86" s="284"/>
      <c r="D86" s="284"/>
      <c r="E86" s="279"/>
      <c r="F86" s="235">
        <f>F89</f>
        <v>300000</v>
      </c>
      <c r="G86" s="235">
        <f>F86</f>
        <v>300000</v>
      </c>
    </row>
    <row r="87" spans="1:7" ht="62.25" customHeight="1">
      <c r="A87" s="226"/>
      <c r="B87" s="285" t="s">
        <v>646</v>
      </c>
      <c r="C87" s="286"/>
      <c r="D87" s="286"/>
      <c r="E87" s="287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26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26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26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26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20.25" customHeight="1">
      <c r="A96" s="63"/>
      <c r="B96" s="278" t="s">
        <v>504</v>
      </c>
      <c r="C96" s="279"/>
      <c r="D96" s="69"/>
      <c r="E96" s="69"/>
      <c r="F96" s="156">
        <f>F99+F108+F117+F126+F135+F144+F153+F162+F171+F180+F189+F198+F207+F216+F225+F234+F245+F254+F265+F274+F285+F294+F303+F312</f>
        <v>25303358</v>
      </c>
      <c r="G96" s="156">
        <f>G99+G108+G117+G126+G135+G144+G153+G162+G171+G180+G189+G198+G207+G216+G225+G234+G245+G254+G265+G274+G285+G294+G303+G312</f>
        <v>25303358</v>
      </c>
    </row>
    <row r="97" spans="1:7" ht="48" customHeight="1">
      <c r="A97" s="63"/>
      <c r="B97" s="280" t="s">
        <v>567</v>
      </c>
      <c r="C97" s="280"/>
      <c r="D97" s="280"/>
      <c r="E97" s="280"/>
      <c r="F97" s="80"/>
      <c r="G97" s="81"/>
    </row>
    <row r="98" spans="1:7" s="76" customFormat="1" ht="15" customHeight="1">
      <c r="A98" s="79">
        <v>1</v>
      </c>
      <c r="B98" s="82" t="s">
        <v>27</v>
      </c>
      <c r="C98" s="69"/>
      <c r="D98" s="69"/>
      <c r="E98" s="80"/>
      <c r="F98" s="80"/>
      <c r="G98" s="80"/>
    </row>
    <row r="99" spans="1:7" ht="100.5" customHeight="1">
      <c r="A99" s="63"/>
      <c r="B99" s="144" t="s">
        <v>568</v>
      </c>
      <c r="C99" s="69" t="s">
        <v>89</v>
      </c>
      <c r="D99" s="69" t="s">
        <v>512</v>
      </c>
      <c r="E99" s="80"/>
      <c r="F99" s="80">
        <v>200000</v>
      </c>
      <c r="G99" s="80">
        <f>F99</f>
        <v>200000</v>
      </c>
    </row>
    <row r="100" spans="1:7" s="76" customFormat="1" ht="15" customHeight="1">
      <c r="A100" s="79">
        <v>2</v>
      </c>
      <c r="B100" s="224" t="s">
        <v>28</v>
      </c>
      <c r="C100" s="69"/>
      <c r="D100" s="69"/>
      <c r="E100" s="80"/>
      <c r="F100" s="80"/>
      <c r="G100" s="80"/>
    </row>
    <row r="101" spans="1:7" ht="115.5" customHeight="1">
      <c r="A101" s="63"/>
      <c r="B101" s="144" t="s">
        <v>569</v>
      </c>
      <c r="C101" s="69" t="s">
        <v>180</v>
      </c>
      <c r="D101" s="69" t="s">
        <v>181</v>
      </c>
      <c r="E101" s="69"/>
      <c r="F101" s="81">
        <v>1</v>
      </c>
      <c r="G101" s="81">
        <f>F101</f>
        <v>1</v>
      </c>
    </row>
    <row r="102" spans="1:7" s="76" customFormat="1" ht="15" customHeight="1">
      <c r="A102" s="79">
        <v>3</v>
      </c>
      <c r="B102" s="224" t="s">
        <v>29</v>
      </c>
      <c r="C102" s="69"/>
      <c r="D102" s="69"/>
      <c r="E102" s="69"/>
      <c r="F102" s="80"/>
      <c r="G102" s="81"/>
    </row>
    <row r="103" spans="1:7" ht="108.75" customHeight="1">
      <c r="A103" s="63"/>
      <c r="B103" s="144" t="s">
        <v>570</v>
      </c>
      <c r="C103" s="69" t="s">
        <v>89</v>
      </c>
      <c r="D103" s="69" t="s">
        <v>87</v>
      </c>
      <c r="E103" s="69"/>
      <c r="F103" s="80">
        <f>F99/F101</f>
        <v>200000</v>
      </c>
      <c r="G103" s="80">
        <f>F103</f>
        <v>200000</v>
      </c>
    </row>
    <row r="104" spans="1:7" s="76" customFormat="1" ht="15" customHeight="1">
      <c r="A104" s="79">
        <v>4</v>
      </c>
      <c r="B104" s="224" t="s">
        <v>30</v>
      </c>
      <c r="C104" s="69"/>
      <c r="D104" s="69"/>
      <c r="E104" s="69"/>
      <c r="F104" s="80"/>
      <c r="G104" s="81"/>
    </row>
    <row r="105" spans="1:7" ht="111" customHeight="1">
      <c r="A105" s="63"/>
      <c r="B105" s="145" t="s">
        <v>571</v>
      </c>
      <c r="C105" s="69" t="s">
        <v>88</v>
      </c>
      <c r="D105" s="69" t="s">
        <v>87</v>
      </c>
      <c r="E105" s="69"/>
      <c r="F105" s="81">
        <f>F99/F103*100</f>
        <v>100</v>
      </c>
      <c r="G105" s="81">
        <f>F105</f>
        <v>100</v>
      </c>
    </row>
    <row r="106" spans="1:7" ht="58.5" customHeight="1">
      <c r="A106" s="63"/>
      <c r="B106" s="318" t="s">
        <v>694</v>
      </c>
      <c r="C106" s="318"/>
      <c r="D106" s="318"/>
      <c r="E106" s="318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91.5" customHeight="1">
      <c r="A108" s="63"/>
      <c r="B108" s="144" t="s">
        <v>695</v>
      </c>
      <c r="C108" s="69" t="s">
        <v>89</v>
      </c>
      <c r="D108" s="155" t="s">
        <v>689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24" t="s">
        <v>28</v>
      </c>
      <c r="C109" s="69"/>
      <c r="D109" s="69"/>
      <c r="E109" s="80"/>
      <c r="F109" s="80"/>
      <c r="G109" s="80"/>
    </row>
    <row r="110" spans="1:7" ht="106.5" customHeight="1">
      <c r="A110" s="63"/>
      <c r="B110" s="144" t="s">
        <v>696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24" t="s">
        <v>29</v>
      </c>
      <c r="C111" s="69"/>
      <c r="D111" s="69"/>
      <c r="E111" s="69"/>
      <c r="F111" s="80"/>
      <c r="G111" s="81"/>
    </row>
    <row r="112" spans="1:7" ht="106.5" customHeight="1">
      <c r="A112" s="63"/>
      <c r="B112" s="144" t="s">
        <v>697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24" t="s">
        <v>30</v>
      </c>
      <c r="C113" s="69"/>
      <c r="D113" s="69"/>
      <c r="E113" s="69"/>
      <c r="F113" s="80"/>
      <c r="G113" s="81"/>
    </row>
    <row r="114" spans="1:7" ht="107.25" customHeight="1">
      <c r="A114" s="63"/>
      <c r="B114" s="145" t="s">
        <v>698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45" customHeight="1">
      <c r="A115" s="63"/>
      <c r="B115" s="280" t="s">
        <v>576</v>
      </c>
      <c r="C115" s="280"/>
      <c r="D115" s="280"/>
      <c r="E115" s="280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82.5" customHeight="1">
      <c r="A117" s="63"/>
      <c r="B117" s="144" t="s">
        <v>583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24" t="s">
        <v>28</v>
      </c>
      <c r="C118" s="69"/>
      <c r="D118" s="69"/>
      <c r="E118" s="80"/>
      <c r="F118" s="80"/>
      <c r="G118" s="80"/>
    </row>
    <row r="119" spans="1:7" ht="105.75" customHeight="1">
      <c r="A119" s="63"/>
      <c r="B119" s="144" t="s">
        <v>582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24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577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24" t="s">
        <v>30</v>
      </c>
      <c r="C122" s="69"/>
      <c r="D122" s="69"/>
      <c r="E122" s="69"/>
      <c r="F122" s="80"/>
      <c r="G122" s="81"/>
    </row>
    <row r="123" spans="1:7" ht="90" customHeight="1">
      <c r="A123" s="63"/>
      <c r="B123" s="145" t="s">
        <v>581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80" t="s">
        <v>592</v>
      </c>
      <c r="C124" s="280"/>
      <c r="D124" s="280"/>
      <c r="E124" s="280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8.5" customHeight="1">
      <c r="A126" s="63"/>
      <c r="B126" s="144" t="s">
        <v>593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24" t="s">
        <v>28</v>
      </c>
      <c r="C127" s="69"/>
      <c r="D127" s="69"/>
      <c r="E127" s="80"/>
      <c r="F127" s="80"/>
      <c r="G127" s="80"/>
    </row>
    <row r="128" spans="1:7" ht="109.5" customHeight="1">
      <c r="A128" s="63"/>
      <c r="B128" s="144" t="s">
        <v>594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24" t="s">
        <v>29</v>
      </c>
      <c r="C129" s="69"/>
      <c r="D129" s="69"/>
      <c r="E129" s="69"/>
      <c r="F129" s="80"/>
      <c r="G129" s="81"/>
    </row>
    <row r="130" spans="1:7" ht="108.75" customHeight="1">
      <c r="A130" s="63"/>
      <c r="B130" s="144" t="s">
        <v>595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24" t="s">
        <v>30</v>
      </c>
      <c r="C131" s="69"/>
      <c r="D131" s="69"/>
      <c r="E131" s="69"/>
      <c r="F131" s="80"/>
      <c r="G131" s="81"/>
    </row>
    <row r="132" spans="1:7" ht="92.25" customHeight="1">
      <c r="A132" s="63"/>
      <c r="B132" s="145" t="s">
        <v>596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3.5" customHeight="1">
      <c r="A133" s="63"/>
      <c r="B133" s="280" t="s">
        <v>591</v>
      </c>
      <c r="C133" s="280"/>
      <c r="D133" s="280"/>
      <c r="E133" s="280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91.5" customHeight="1">
      <c r="A135" s="63"/>
      <c r="B135" s="144" t="s">
        <v>590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24" t="s">
        <v>28</v>
      </c>
      <c r="C136" s="69"/>
      <c r="D136" s="69"/>
      <c r="E136" s="80"/>
      <c r="F136" s="80"/>
      <c r="G136" s="80"/>
    </row>
    <row r="137" spans="1:7" ht="104.25" customHeight="1">
      <c r="A137" s="63"/>
      <c r="B137" s="144" t="s">
        <v>578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24" t="s">
        <v>29</v>
      </c>
      <c r="C138" s="69"/>
      <c r="D138" s="69"/>
      <c r="E138" s="69"/>
      <c r="F138" s="80"/>
      <c r="G138" s="81"/>
    </row>
    <row r="139" spans="1:7" ht="111" customHeight="1">
      <c r="A139" s="63"/>
      <c r="B139" s="144" t="s">
        <v>579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24" t="s">
        <v>30</v>
      </c>
      <c r="C140" s="69"/>
      <c r="D140" s="69"/>
      <c r="E140" s="69"/>
      <c r="F140" s="80"/>
      <c r="G140" s="81"/>
    </row>
    <row r="141" spans="1:7" ht="107.25" customHeight="1">
      <c r="A141" s="63"/>
      <c r="B141" s="145" t="s">
        <v>580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39" customHeight="1">
      <c r="A142" s="63"/>
      <c r="B142" s="280" t="s">
        <v>585</v>
      </c>
      <c r="C142" s="280"/>
      <c r="D142" s="280"/>
      <c r="E142" s="280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65.25" customHeight="1">
      <c r="A144" s="63"/>
      <c r="B144" s="144" t="s">
        <v>586</v>
      </c>
      <c r="C144" s="69" t="s">
        <v>89</v>
      </c>
      <c r="D144" s="69" t="s">
        <v>512</v>
      </c>
      <c r="E144" s="80"/>
      <c r="F144" s="80">
        <v>300000</v>
      </c>
      <c r="G144" s="80">
        <f>F144</f>
        <v>300000</v>
      </c>
    </row>
    <row r="145" spans="1:7" s="76" customFormat="1" ht="15" customHeight="1">
      <c r="A145" s="79">
        <v>2</v>
      </c>
      <c r="B145" s="224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587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24" t="s">
        <v>29</v>
      </c>
      <c r="C147" s="69"/>
      <c r="D147" s="69"/>
      <c r="E147" s="69"/>
      <c r="F147" s="80"/>
      <c r="G147" s="81"/>
    </row>
    <row r="148" spans="1:7" ht="85.5" customHeight="1">
      <c r="A148" s="63"/>
      <c r="B148" s="144" t="s">
        <v>588</v>
      </c>
      <c r="C148" s="69" t="s">
        <v>89</v>
      </c>
      <c r="D148" s="69" t="s">
        <v>87</v>
      </c>
      <c r="E148" s="69"/>
      <c r="F148" s="80">
        <f>F144/F146</f>
        <v>300000</v>
      </c>
      <c r="G148" s="80">
        <f>F148</f>
        <v>300000</v>
      </c>
    </row>
    <row r="149" spans="1:7" s="76" customFormat="1" ht="15" customHeight="1">
      <c r="A149" s="79">
        <v>4</v>
      </c>
      <c r="B149" s="224" t="s">
        <v>30</v>
      </c>
      <c r="C149" s="69"/>
      <c r="D149" s="69"/>
      <c r="E149" s="69"/>
      <c r="F149" s="80"/>
      <c r="G149" s="81"/>
    </row>
    <row r="150" spans="1:7" ht="75" customHeight="1">
      <c r="A150" s="63"/>
      <c r="B150" s="144" t="s">
        <v>589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53.25" customHeight="1">
      <c r="A151" s="63"/>
      <c r="B151" s="280" t="s">
        <v>597</v>
      </c>
      <c r="C151" s="280"/>
      <c r="D151" s="280"/>
      <c r="E151" s="280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93" customHeight="1">
      <c r="A153" s="63"/>
      <c r="B153" s="144" t="s">
        <v>598</v>
      </c>
      <c r="C153" s="69" t="s">
        <v>89</v>
      </c>
      <c r="D153" s="69" t="s">
        <v>512</v>
      </c>
      <c r="E153" s="80"/>
      <c r="F153" s="80">
        <v>2000000</v>
      </c>
      <c r="G153" s="80">
        <f>F153</f>
        <v>2000000</v>
      </c>
    </row>
    <row r="154" spans="1:7" s="76" customFormat="1" ht="15" customHeight="1">
      <c r="A154" s="79">
        <v>2</v>
      </c>
      <c r="B154" s="224" t="s">
        <v>28</v>
      </c>
      <c r="C154" s="69"/>
      <c r="D154" s="69"/>
      <c r="E154" s="80"/>
      <c r="F154" s="80"/>
      <c r="G154" s="80"/>
    </row>
    <row r="155" spans="1:7" ht="118.5" customHeight="1">
      <c r="A155" s="63"/>
      <c r="B155" s="144" t="s">
        <v>599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24" t="s">
        <v>29</v>
      </c>
      <c r="C156" s="69"/>
      <c r="D156" s="69"/>
      <c r="E156" s="69"/>
      <c r="F156" s="80"/>
      <c r="G156" s="81"/>
    </row>
    <row r="157" spans="1:7" ht="111" customHeight="1">
      <c r="A157" s="63"/>
      <c r="B157" s="144" t="s">
        <v>600</v>
      </c>
      <c r="C157" s="69" t="s">
        <v>89</v>
      </c>
      <c r="D157" s="69" t="s">
        <v>87</v>
      </c>
      <c r="E157" s="69"/>
      <c r="F157" s="80">
        <f>F153/F155</f>
        <v>2000000</v>
      </c>
      <c r="G157" s="80">
        <f>F157</f>
        <v>2000000</v>
      </c>
    </row>
    <row r="158" spans="1:7" s="76" customFormat="1" ht="15" customHeight="1">
      <c r="A158" s="79">
        <v>4</v>
      </c>
      <c r="B158" s="224" t="s">
        <v>30</v>
      </c>
      <c r="C158" s="69"/>
      <c r="D158" s="69"/>
      <c r="E158" s="69"/>
      <c r="F158" s="80"/>
      <c r="G158" s="81"/>
    </row>
    <row r="159" spans="1:7" ht="108" customHeight="1">
      <c r="A159" s="63"/>
      <c r="B159" s="144" t="s">
        <v>601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49.5" customHeight="1">
      <c r="A160" s="63"/>
      <c r="B160" s="280" t="s">
        <v>602</v>
      </c>
      <c r="C160" s="280"/>
      <c r="D160" s="280"/>
      <c r="E160" s="280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88.5" customHeight="1">
      <c r="A162" s="63"/>
      <c r="B162" s="144" t="s">
        <v>603</v>
      </c>
      <c r="C162" s="69" t="s">
        <v>89</v>
      </c>
      <c r="D162" s="155" t="s">
        <v>689</v>
      </c>
      <c r="E162" s="80"/>
      <c r="F162" s="80">
        <v>297000</v>
      </c>
      <c r="G162" s="80">
        <f>F162</f>
        <v>297000</v>
      </c>
    </row>
    <row r="163" spans="1:7" s="76" customFormat="1" ht="15" customHeight="1">
      <c r="A163" s="79">
        <v>2</v>
      </c>
      <c r="B163" s="224" t="s">
        <v>28</v>
      </c>
      <c r="C163" s="69"/>
      <c r="D163" s="69"/>
      <c r="E163" s="80"/>
      <c r="F163" s="80"/>
      <c r="G163" s="80"/>
    </row>
    <row r="164" spans="1:7" ht="106.5" customHeight="1">
      <c r="A164" s="63"/>
      <c r="B164" s="144" t="s">
        <v>606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24" t="s">
        <v>29</v>
      </c>
      <c r="C165" s="69"/>
      <c r="D165" s="69"/>
      <c r="E165" s="69"/>
      <c r="F165" s="80"/>
      <c r="G165" s="81"/>
    </row>
    <row r="166" spans="1:7" ht="105" customHeight="1">
      <c r="A166" s="63"/>
      <c r="B166" s="144" t="s">
        <v>605</v>
      </c>
      <c r="C166" s="69" t="s">
        <v>89</v>
      </c>
      <c r="D166" s="69" t="s">
        <v>87</v>
      </c>
      <c r="E166" s="69"/>
      <c r="F166" s="80">
        <f>F162/F164</f>
        <v>297000</v>
      </c>
      <c r="G166" s="80">
        <f>F166</f>
        <v>297000</v>
      </c>
    </row>
    <row r="167" spans="1:7" s="76" customFormat="1" ht="15" customHeight="1">
      <c r="A167" s="79">
        <v>4</v>
      </c>
      <c r="B167" s="224" t="s">
        <v>30</v>
      </c>
      <c r="C167" s="69"/>
      <c r="D167" s="69"/>
      <c r="E167" s="69"/>
      <c r="F167" s="80"/>
      <c r="G167" s="81"/>
    </row>
    <row r="168" spans="1:7" ht="91.5" customHeight="1">
      <c r="A168" s="63"/>
      <c r="B168" s="144" t="s">
        <v>604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8" customHeight="1">
      <c r="A169" s="63"/>
      <c r="B169" s="280" t="s">
        <v>607</v>
      </c>
      <c r="C169" s="280"/>
      <c r="D169" s="280"/>
      <c r="E169" s="280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91.5" customHeight="1">
      <c r="A171" s="63"/>
      <c r="B171" s="144" t="s">
        <v>608</v>
      </c>
      <c r="C171" s="69" t="s">
        <v>89</v>
      </c>
      <c r="D171" s="69" t="s">
        <v>512</v>
      </c>
      <c r="E171" s="80"/>
      <c r="F171" s="80">
        <v>6000000</v>
      </c>
      <c r="G171" s="80">
        <f>F171</f>
        <v>6000000</v>
      </c>
    </row>
    <row r="172" spans="1:7" s="76" customFormat="1" ht="15" customHeight="1">
      <c r="A172" s="79">
        <v>2</v>
      </c>
      <c r="B172" s="224" t="s">
        <v>28</v>
      </c>
      <c r="C172" s="69"/>
      <c r="D172" s="69"/>
      <c r="E172" s="80"/>
      <c r="F172" s="80"/>
      <c r="G172" s="80"/>
    </row>
    <row r="173" spans="1:7" ht="117" customHeight="1">
      <c r="A173" s="63"/>
      <c r="B173" s="144" t="s">
        <v>609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24" t="s">
        <v>29</v>
      </c>
      <c r="C174" s="69"/>
      <c r="D174" s="69"/>
      <c r="E174" s="69"/>
      <c r="F174" s="80"/>
      <c r="G174" s="81"/>
    </row>
    <row r="175" spans="1:7" ht="108" customHeight="1">
      <c r="A175" s="63"/>
      <c r="B175" s="144" t="s">
        <v>610</v>
      </c>
      <c r="C175" s="69" t="s">
        <v>89</v>
      </c>
      <c r="D175" s="69" t="s">
        <v>87</v>
      </c>
      <c r="E175" s="69"/>
      <c r="F175" s="80">
        <f>F171/F173</f>
        <v>6000000</v>
      </c>
      <c r="G175" s="80">
        <f>F175</f>
        <v>6000000</v>
      </c>
    </row>
    <row r="176" spans="1:7" s="76" customFormat="1" ht="15" customHeight="1">
      <c r="A176" s="79">
        <v>4</v>
      </c>
      <c r="B176" s="224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611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80" t="s">
        <v>612</v>
      </c>
      <c r="C178" s="280"/>
      <c r="D178" s="280"/>
      <c r="E178" s="280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613</v>
      </c>
      <c r="C180" s="69" t="s">
        <v>89</v>
      </c>
      <c r="D180" s="69" t="s">
        <v>512</v>
      </c>
      <c r="E180" s="80"/>
      <c r="F180" s="80">
        <v>200000</v>
      </c>
      <c r="G180" s="80">
        <f>F180</f>
        <v>200000</v>
      </c>
    </row>
    <row r="181" spans="1:7" s="76" customFormat="1" ht="15" customHeight="1">
      <c r="A181" s="79">
        <v>2</v>
      </c>
      <c r="B181" s="224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614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24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615</v>
      </c>
      <c r="C184" s="69" t="s">
        <v>89</v>
      </c>
      <c r="D184" s="69" t="s">
        <v>87</v>
      </c>
      <c r="E184" s="69"/>
      <c r="F184" s="80">
        <f>F180/F182</f>
        <v>200000</v>
      </c>
      <c r="G184" s="80">
        <f>F184</f>
        <v>200000</v>
      </c>
    </row>
    <row r="185" spans="1:7" s="76" customFormat="1" ht="15" customHeight="1">
      <c r="A185" s="79">
        <v>4</v>
      </c>
      <c r="B185" s="224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616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80" t="s">
        <v>617</v>
      </c>
      <c r="C187" s="280"/>
      <c r="D187" s="280"/>
      <c r="E187" s="280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618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24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619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24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620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24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621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26.25" customHeight="1">
      <c r="A196" s="63"/>
      <c r="B196" s="318" t="s">
        <v>655</v>
      </c>
      <c r="C196" s="318"/>
      <c r="D196" s="318"/>
      <c r="E196" s="318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53.25" customHeight="1">
      <c r="A198" s="63"/>
      <c r="B198" s="144" t="s">
        <v>656</v>
      </c>
      <c r="C198" s="69" t="s">
        <v>89</v>
      </c>
      <c r="D198" s="155" t="s">
        <v>689</v>
      </c>
      <c r="E198" s="80"/>
      <c r="F198" s="162">
        <v>800000</v>
      </c>
      <c r="G198" s="80">
        <f>F198</f>
        <v>800000</v>
      </c>
    </row>
    <row r="199" spans="1:7" s="76" customFormat="1" ht="15" customHeight="1">
      <c r="A199" s="79">
        <v>2</v>
      </c>
      <c r="B199" s="224" t="s">
        <v>28</v>
      </c>
      <c r="C199" s="69"/>
      <c r="D199" s="69"/>
      <c r="E199" s="80"/>
      <c r="F199" s="80"/>
      <c r="G199" s="80"/>
    </row>
    <row r="200" spans="1:7" ht="70.5" customHeight="1">
      <c r="A200" s="63"/>
      <c r="B200" s="144" t="s">
        <v>657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24" t="s">
        <v>29</v>
      </c>
      <c r="C201" s="69"/>
      <c r="D201" s="69"/>
      <c r="E201" s="69"/>
      <c r="F201" s="80"/>
      <c r="G201" s="81"/>
    </row>
    <row r="202" spans="1:7" ht="64.5" customHeight="1">
      <c r="A202" s="63"/>
      <c r="B202" s="144" t="s">
        <v>658</v>
      </c>
      <c r="C202" s="69" t="s">
        <v>89</v>
      </c>
      <c r="D202" s="69" t="s">
        <v>87</v>
      </c>
      <c r="E202" s="69"/>
      <c r="F202" s="80">
        <f>F198/F200</f>
        <v>800000</v>
      </c>
      <c r="G202" s="80">
        <f>F202</f>
        <v>800000</v>
      </c>
    </row>
    <row r="203" spans="1:7" s="76" customFormat="1" ht="15" customHeight="1">
      <c r="A203" s="79">
        <v>4</v>
      </c>
      <c r="B203" s="224" t="s">
        <v>30</v>
      </c>
      <c r="C203" s="69"/>
      <c r="D203" s="69"/>
      <c r="E203" s="69"/>
      <c r="F203" s="80"/>
      <c r="G203" s="81"/>
    </row>
    <row r="204" spans="1:7" ht="59.25" customHeight="1">
      <c r="A204" s="63"/>
      <c r="B204" s="144" t="s">
        <v>659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30.75" customHeight="1">
      <c r="A205" s="63"/>
      <c r="B205" s="318" t="s">
        <v>690</v>
      </c>
      <c r="C205" s="318"/>
      <c r="D205" s="318"/>
      <c r="E205" s="318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54.75" customHeight="1">
      <c r="A207" s="63"/>
      <c r="B207" s="144" t="s">
        <v>627</v>
      </c>
      <c r="C207" s="69" t="s">
        <v>89</v>
      </c>
      <c r="D207" s="155" t="s">
        <v>689</v>
      </c>
      <c r="E207" s="80"/>
      <c r="F207" s="80">
        <v>1500000</v>
      </c>
      <c r="G207" s="80">
        <f>F207</f>
        <v>1500000</v>
      </c>
    </row>
    <row r="208" spans="1:7" s="76" customFormat="1" ht="15" customHeight="1">
      <c r="A208" s="79">
        <v>2</v>
      </c>
      <c r="B208" s="224" t="s">
        <v>28</v>
      </c>
      <c r="C208" s="69"/>
      <c r="D208" s="69"/>
      <c r="E208" s="80"/>
      <c r="F208" s="80"/>
      <c r="G208" s="80"/>
    </row>
    <row r="209" spans="1:7" ht="63" customHeight="1">
      <c r="A209" s="63"/>
      <c r="B209" s="144" t="s">
        <v>691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24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692</v>
      </c>
      <c r="C211" s="69" t="s">
        <v>89</v>
      </c>
      <c r="D211" s="69" t="s">
        <v>87</v>
      </c>
      <c r="E211" s="69"/>
      <c r="F211" s="80">
        <f>F207/F209</f>
        <v>1500000</v>
      </c>
      <c r="G211" s="80">
        <f>F211</f>
        <v>1500000</v>
      </c>
    </row>
    <row r="212" spans="1:7" s="76" customFormat="1" ht="15" customHeight="1">
      <c r="A212" s="79">
        <v>4</v>
      </c>
      <c r="B212" s="224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693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43.5" customHeight="1">
      <c r="A214" s="63"/>
      <c r="B214" s="280" t="s">
        <v>631</v>
      </c>
      <c r="C214" s="280"/>
      <c r="D214" s="280"/>
      <c r="E214" s="280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66.75" customHeight="1">
      <c r="A216" s="63"/>
      <c r="B216" s="144" t="s">
        <v>382</v>
      </c>
      <c r="C216" s="69" t="s">
        <v>89</v>
      </c>
      <c r="D216" s="69" t="s">
        <v>512</v>
      </c>
      <c r="E216" s="80"/>
      <c r="F216" s="80">
        <v>3118157</v>
      </c>
      <c r="G216" s="80">
        <f>F216</f>
        <v>3118157</v>
      </c>
    </row>
    <row r="217" spans="1:7" s="76" customFormat="1" ht="15" customHeight="1">
      <c r="A217" s="79">
        <v>2</v>
      </c>
      <c r="B217" s="224" t="s">
        <v>28</v>
      </c>
      <c r="C217" s="69"/>
      <c r="D217" s="69"/>
      <c r="E217" s="80"/>
      <c r="F217" s="80"/>
      <c r="G217" s="80"/>
    </row>
    <row r="218" spans="1:7" ht="81" customHeight="1">
      <c r="A218" s="63"/>
      <c r="B218" s="144" t="s">
        <v>384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24" t="s">
        <v>29</v>
      </c>
      <c r="C219" s="69"/>
      <c r="D219" s="69"/>
      <c r="E219" s="69"/>
      <c r="F219" s="80"/>
      <c r="G219" s="81"/>
    </row>
    <row r="220" spans="1:7" ht="83.25" customHeight="1">
      <c r="A220" s="63"/>
      <c r="B220" s="144" t="s">
        <v>385</v>
      </c>
      <c r="C220" s="69" t="s">
        <v>89</v>
      </c>
      <c r="D220" s="69" t="s">
        <v>87</v>
      </c>
      <c r="E220" s="69"/>
      <c r="F220" s="80">
        <f>F216/F218</f>
        <v>3118157</v>
      </c>
      <c r="G220" s="80">
        <f>F220</f>
        <v>3118157</v>
      </c>
    </row>
    <row r="221" spans="1:7" s="76" customFormat="1" ht="15" customHeight="1">
      <c r="A221" s="79">
        <v>4</v>
      </c>
      <c r="B221" s="224" t="s">
        <v>30</v>
      </c>
      <c r="C221" s="69"/>
      <c r="D221" s="69"/>
      <c r="E221" s="69"/>
      <c r="F221" s="80"/>
      <c r="G221" s="81"/>
    </row>
    <row r="222" spans="1:7" ht="66" customHeight="1">
      <c r="A222" s="63"/>
      <c r="B222" s="144" t="s">
        <v>386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37.5" customHeight="1">
      <c r="A223" s="63"/>
      <c r="B223" s="280" t="s">
        <v>632</v>
      </c>
      <c r="C223" s="280"/>
      <c r="D223" s="280"/>
      <c r="E223" s="280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59.25" customHeight="1">
      <c r="A225" s="63"/>
      <c r="B225" s="144" t="s">
        <v>402</v>
      </c>
      <c r="C225" s="69" t="s">
        <v>89</v>
      </c>
      <c r="D225" s="69" t="s">
        <v>512</v>
      </c>
      <c r="E225" s="80"/>
      <c r="F225" s="80">
        <v>100000</v>
      </c>
      <c r="G225" s="80">
        <f>F225</f>
        <v>100000</v>
      </c>
    </row>
    <row r="226" spans="1:7" s="76" customFormat="1" ht="15" customHeight="1">
      <c r="A226" s="79">
        <v>2</v>
      </c>
      <c r="B226" s="224" t="s">
        <v>28</v>
      </c>
      <c r="C226" s="69"/>
      <c r="D226" s="69"/>
      <c r="E226" s="80"/>
      <c r="F226" s="80"/>
      <c r="G226" s="80"/>
    </row>
    <row r="227" spans="1:7" ht="89.25" customHeight="1">
      <c r="A227" s="63"/>
      <c r="B227" s="144" t="s">
        <v>436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24" t="s">
        <v>29</v>
      </c>
      <c r="C228" s="69"/>
      <c r="D228" s="69"/>
      <c r="E228" s="69"/>
      <c r="F228" s="80"/>
      <c r="G228" s="81"/>
    </row>
    <row r="229" spans="1:7" ht="84.75" customHeight="1">
      <c r="A229" s="63"/>
      <c r="B229" s="144" t="s">
        <v>401</v>
      </c>
      <c r="C229" s="69" t="s">
        <v>89</v>
      </c>
      <c r="D229" s="69" t="s">
        <v>87</v>
      </c>
      <c r="E229" s="69"/>
      <c r="F229" s="80">
        <f>F225/F227</f>
        <v>100000</v>
      </c>
      <c r="G229" s="80">
        <f>F229</f>
        <v>100000</v>
      </c>
    </row>
    <row r="230" spans="1:7" s="76" customFormat="1" ht="15" customHeight="1">
      <c r="A230" s="79">
        <v>4</v>
      </c>
      <c r="B230" s="224" t="s">
        <v>30</v>
      </c>
      <c r="C230" s="69"/>
      <c r="D230" s="69"/>
      <c r="E230" s="69"/>
      <c r="F230" s="80"/>
      <c r="G230" s="81"/>
    </row>
    <row r="231" spans="1:7" ht="78.75" customHeight="1">
      <c r="A231" s="63"/>
      <c r="B231" s="144" t="s">
        <v>404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33.75" customHeight="1">
      <c r="A232" s="63"/>
      <c r="B232" s="273" t="s">
        <v>633</v>
      </c>
      <c r="C232" s="273"/>
      <c r="D232" s="273"/>
      <c r="E232" s="273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0.5" customHeight="1">
      <c r="A234" s="63"/>
      <c r="B234" s="144" t="s">
        <v>405</v>
      </c>
      <c r="C234" s="69" t="s">
        <v>89</v>
      </c>
      <c r="D234" s="69" t="s">
        <v>512</v>
      </c>
      <c r="E234" s="80"/>
      <c r="F234" s="80">
        <v>230000</v>
      </c>
      <c r="G234" s="80">
        <f>F234</f>
        <v>230000</v>
      </c>
    </row>
    <row r="235" spans="1:7" s="76" customFormat="1" ht="15" customHeight="1">
      <c r="A235" s="79">
        <v>2</v>
      </c>
      <c r="B235" s="224" t="s">
        <v>28</v>
      </c>
      <c r="C235" s="69"/>
      <c r="D235" s="69"/>
      <c r="E235" s="80"/>
      <c r="F235" s="80"/>
      <c r="G235" s="80"/>
    </row>
    <row r="236" spans="1:7" ht="85.5" customHeight="1">
      <c r="A236" s="63"/>
      <c r="B236" s="144" t="s">
        <v>406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ht="0.75" customHeight="1">
      <c r="A237" s="63"/>
      <c r="B237" s="144"/>
      <c r="C237" s="69"/>
      <c r="D237" s="69"/>
      <c r="E237" s="69"/>
      <c r="F237" s="81"/>
      <c r="G237" s="81"/>
    </row>
    <row r="238" spans="1:7" s="76" customFormat="1" ht="15" customHeight="1">
      <c r="A238" s="79">
        <v>3</v>
      </c>
      <c r="B238" s="224" t="s">
        <v>29</v>
      </c>
      <c r="C238" s="69"/>
      <c r="D238" s="69"/>
      <c r="E238" s="69"/>
      <c r="F238" s="80"/>
      <c r="G238" s="81"/>
    </row>
    <row r="239" spans="1:7" ht="85.5" customHeight="1">
      <c r="A239" s="63"/>
      <c r="B239" s="144" t="s">
        <v>407</v>
      </c>
      <c r="C239" s="69" t="s">
        <v>89</v>
      </c>
      <c r="D239" s="69" t="s">
        <v>87</v>
      </c>
      <c r="E239" s="69"/>
      <c r="F239" s="80">
        <f>F234</f>
        <v>230000</v>
      </c>
      <c r="G239" s="80">
        <f>F239</f>
        <v>230000</v>
      </c>
    </row>
    <row r="240" spans="1:7" ht="7.5" hidden="1" customHeight="1">
      <c r="A240" s="63"/>
      <c r="B240" s="144"/>
      <c r="C240" s="69"/>
      <c r="D240" s="69"/>
      <c r="E240" s="69"/>
      <c r="F240" s="80"/>
      <c r="G240" s="80"/>
    </row>
    <row r="241" spans="1:7" s="76" customFormat="1" ht="15" customHeight="1">
      <c r="A241" s="79">
        <v>4</v>
      </c>
      <c r="B241" s="224" t="s">
        <v>30</v>
      </c>
      <c r="C241" s="69"/>
      <c r="D241" s="69"/>
      <c r="E241" s="69"/>
      <c r="F241" s="80"/>
      <c r="G241" s="81"/>
    </row>
    <row r="242" spans="1:7" ht="73.5" customHeight="1">
      <c r="A242" s="63"/>
      <c r="B242" s="144" t="s">
        <v>408</v>
      </c>
      <c r="C242" s="69" t="s">
        <v>88</v>
      </c>
      <c r="D242" s="69" t="s">
        <v>87</v>
      </c>
      <c r="E242" s="69"/>
      <c r="F242" s="81">
        <f>F234/(F239+F240)*100</f>
        <v>100</v>
      </c>
      <c r="G242" s="81">
        <f>F242</f>
        <v>100</v>
      </c>
    </row>
    <row r="243" spans="1:7" ht="37.5" customHeight="1">
      <c r="A243" s="63"/>
      <c r="B243" s="280" t="s">
        <v>643</v>
      </c>
      <c r="C243" s="280"/>
      <c r="D243" s="280"/>
      <c r="E243" s="280"/>
      <c r="F243" s="80"/>
      <c r="G243" s="81"/>
    </row>
    <row r="244" spans="1:7" s="76" customFormat="1" ht="15" customHeight="1">
      <c r="A244" s="79">
        <v>1</v>
      </c>
      <c r="B244" s="82" t="s">
        <v>27</v>
      </c>
      <c r="C244" s="69"/>
      <c r="D244" s="69"/>
      <c r="E244" s="80"/>
      <c r="F244" s="80"/>
      <c r="G244" s="80"/>
    </row>
    <row r="245" spans="1:7" ht="88.5" customHeight="1">
      <c r="A245" s="63"/>
      <c r="B245" s="144" t="s">
        <v>410</v>
      </c>
      <c r="C245" s="69" t="s">
        <v>89</v>
      </c>
      <c r="D245" s="69" t="s">
        <v>512</v>
      </c>
      <c r="E245" s="80"/>
      <c r="F245" s="80">
        <v>1474663</v>
      </c>
      <c r="G245" s="80">
        <f>F245</f>
        <v>1474663</v>
      </c>
    </row>
    <row r="246" spans="1:7" s="76" customFormat="1" ht="15" customHeight="1">
      <c r="A246" s="79">
        <v>2</v>
      </c>
      <c r="B246" s="224" t="s">
        <v>28</v>
      </c>
      <c r="C246" s="69"/>
      <c r="D246" s="69"/>
      <c r="E246" s="80"/>
      <c r="F246" s="80"/>
      <c r="G246" s="80"/>
    </row>
    <row r="247" spans="1:7" ht="81.75" customHeight="1">
      <c r="A247" s="63"/>
      <c r="B247" s="144" t="s">
        <v>464</v>
      </c>
      <c r="C247" s="69" t="s">
        <v>97</v>
      </c>
      <c r="D247" s="69" t="s">
        <v>181</v>
      </c>
      <c r="E247" s="69"/>
      <c r="F247" s="81">
        <v>1</v>
      </c>
      <c r="G247" s="81">
        <f>F247</f>
        <v>1</v>
      </c>
    </row>
    <row r="248" spans="1:7" s="76" customFormat="1" ht="15" customHeight="1">
      <c r="A248" s="79">
        <v>3</v>
      </c>
      <c r="B248" s="224" t="s">
        <v>29</v>
      </c>
      <c r="C248" s="69"/>
      <c r="D248" s="69"/>
      <c r="E248" s="69"/>
      <c r="F248" s="80"/>
      <c r="G248" s="81"/>
    </row>
    <row r="249" spans="1:7" ht="89.25" customHeight="1">
      <c r="A249" s="63"/>
      <c r="B249" s="144" t="s">
        <v>465</v>
      </c>
      <c r="C249" s="69" t="s">
        <v>89</v>
      </c>
      <c r="D249" s="69" t="s">
        <v>87</v>
      </c>
      <c r="E249" s="69"/>
      <c r="F249" s="80">
        <f>F245/F247</f>
        <v>1474663</v>
      </c>
      <c r="G249" s="80">
        <f>F249</f>
        <v>1474663</v>
      </c>
    </row>
    <row r="250" spans="1:7" s="76" customFormat="1" ht="15" customHeight="1">
      <c r="A250" s="79">
        <v>4</v>
      </c>
      <c r="B250" s="224" t="s">
        <v>30</v>
      </c>
      <c r="C250" s="69"/>
      <c r="D250" s="69"/>
      <c r="E250" s="69"/>
      <c r="F250" s="80"/>
      <c r="G250" s="81"/>
    </row>
    <row r="251" spans="1:7" ht="87.75" customHeight="1">
      <c r="A251" s="63"/>
      <c r="B251" s="144" t="s">
        <v>413</v>
      </c>
      <c r="C251" s="69" t="s">
        <v>88</v>
      </c>
      <c r="D251" s="69" t="s">
        <v>87</v>
      </c>
      <c r="E251" s="69"/>
      <c r="F251" s="80">
        <v>100</v>
      </c>
      <c r="G251" s="80">
        <f>F251</f>
        <v>100</v>
      </c>
    </row>
    <row r="252" spans="1:7" ht="44.25" customHeight="1">
      <c r="A252" s="63"/>
      <c r="B252" s="273" t="s">
        <v>634</v>
      </c>
      <c r="C252" s="273"/>
      <c r="D252" s="273"/>
      <c r="E252" s="273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63.75" customHeight="1">
      <c r="A254" s="63"/>
      <c r="B254" s="144" t="s">
        <v>414</v>
      </c>
      <c r="C254" s="69" t="s">
        <v>89</v>
      </c>
      <c r="D254" s="69" t="s">
        <v>512</v>
      </c>
      <c r="E254" s="80"/>
      <c r="F254" s="80">
        <v>1650000</v>
      </c>
      <c r="G254" s="80">
        <f>F254</f>
        <v>1650000</v>
      </c>
    </row>
    <row r="255" spans="1:7" s="76" customFormat="1" ht="15" customHeight="1">
      <c r="A255" s="79">
        <v>2</v>
      </c>
      <c r="B255" s="224" t="s">
        <v>28</v>
      </c>
      <c r="C255" s="69"/>
      <c r="D255" s="69"/>
      <c r="E255" s="80"/>
      <c r="F255" s="80"/>
      <c r="G255" s="80"/>
    </row>
    <row r="256" spans="1:7" ht="91.5" hidden="1" customHeight="1">
      <c r="A256" s="63"/>
      <c r="B256" s="144" t="s">
        <v>448</v>
      </c>
      <c r="C256" s="69" t="s">
        <v>180</v>
      </c>
      <c r="D256" s="69" t="s">
        <v>181</v>
      </c>
      <c r="E256" s="69"/>
      <c r="F256" s="81">
        <v>1</v>
      </c>
      <c r="G256" s="81">
        <f>F256</f>
        <v>1</v>
      </c>
    </row>
    <row r="257" spans="1:7" ht="84" customHeight="1">
      <c r="A257" s="63"/>
      <c r="B257" s="144" t="s">
        <v>641</v>
      </c>
      <c r="C257" s="69" t="s">
        <v>97</v>
      </c>
      <c r="D257" s="69" t="s">
        <v>181</v>
      </c>
      <c r="E257" s="69"/>
      <c r="F257" s="81">
        <v>1</v>
      </c>
      <c r="G257" s="81">
        <f>F257</f>
        <v>1</v>
      </c>
    </row>
    <row r="258" spans="1:7" s="76" customFormat="1" ht="15" customHeight="1">
      <c r="A258" s="79">
        <v>3</v>
      </c>
      <c r="B258" s="224" t="s">
        <v>29</v>
      </c>
      <c r="C258" s="69"/>
      <c r="D258" s="69"/>
      <c r="E258" s="69"/>
      <c r="F258" s="80"/>
      <c r="G258" s="81"/>
    </row>
    <row r="259" spans="1:7" ht="97.5" hidden="1" customHeight="1">
      <c r="A259" s="63"/>
      <c r="B259" s="144" t="s">
        <v>443</v>
      </c>
      <c r="C259" s="69" t="s">
        <v>89</v>
      </c>
      <c r="D259" s="69" t="s">
        <v>87</v>
      </c>
      <c r="E259" s="69"/>
      <c r="F259" s="80"/>
      <c r="G259" s="80">
        <f>F259</f>
        <v>0</v>
      </c>
    </row>
    <row r="260" spans="1:7" ht="97.5" customHeight="1">
      <c r="A260" s="63"/>
      <c r="B260" s="144" t="s">
        <v>445</v>
      </c>
      <c r="C260" s="69" t="s">
        <v>89</v>
      </c>
      <c r="D260" s="69" t="s">
        <v>87</v>
      </c>
      <c r="E260" s="69"/>
      <c r="F260" s="80">
        <f>(F254-F259)/F257</f>
        <v>1650000</v>
      </c>
      <c r="G260" s="80">
        <v>1500000</v>
      </c>
    </row>
    <row r="261" spans="1:7" s="76" customFormat="1" ht="15" customHeight="1">
      <c r="A261" s="79">
        <v>4</v>
      </c>
      <c r="B261" s="224" t="s">
        <v>30</v>
      </c>
      <c r="C261" s="69"/>
      <c r="D261" s="69"/>
      <c r="E261" s="69"/>
      <c r="F261" s="80"/>
      <c r="G261" s="81"/>
    </row>
    <row r="262" spans="1:7" ht="77.25" customHeight="1">
      <c r="A262" s="63"/>
      <c r="B262" s="144" t="s">
        <v>415</v>
      </c>
      <c r="C262" s="69" t="s">
        <v>88</v>
      </c>
      <c r="D262" s="69" t="s">
        <v>87</v>
      </c>
      <c r="E262" s="69"/>
      <c r="F262" s="81">
        <f>F254/(F259+F260)*100</f>
        <v>100</v>
      </c>
      <c r="G262" s="81">
        <f>F262</f>
        <v>100</v>
      </c>
    </row>
    <row r="263" spans="1:7" ht="46.5" customHeight="1">
      <c r="A263" s="63"/>
      <c r="B263" s="280" t="s">
        <v>635</v>
      </c>
      <c r="C263" s="280"/>
      <c r="D263" s="280"/>
      <c r="E263" s="280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61.5" customHeight="1">
      <c r="A265" s="63"/>
      <c r="B265" s="144" t="s">
        <v>636</v>
      </c>
      <c r="C265" s="69" t="s">
        <v>89</v>
      </c>
      <c r="D265" s="69" t="s">
        <v>512</v>
      </c>
      <c r="E265" s="80"/>
      <c r="F265" s="80">
        <v>1000000</v>
      </c>
      <c r="G265" s="80">
        <f>F265</f>
        <v>1000000</v>
      </c>
    </row>
    <row r="266" spans="1:7" s="76" customFormat="1" ht="15" customHeight="1">
      <c r="A266" s="79">
        <v>2</v>
      </c>
      <c r="B266" s="224" t="s">
        <v>28</v>
      </c>
      <c r="C266" s="69"/>
      <c r="D266" s="69"/>
      <c r="E266" s="80"/>
      <c r="F266" s="80"/>
      <c r="G266" s="80"/>
    </row>
    <row r="267" spans="1:7" ht="86.25" customHeight="1">
      <c r="A267" s="63"/>
      <c r="B267" s="144" t="s">
        <v>637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224" t="s">
        <v>29</v>
      </c>
      <c r="C268" s="69"/>
      <c r="D268" s="69"/>
      <c r="E268" s="69"/>
      <c r="F268" s="80"/>
      <c r="G268" s="81"/>
    </row>
    <row r="269" spans="1:7" ht="72" customHeight="1">
      <c r="A269" s="63"/>
      <c r="B269" s="144" t="s">
        <v>639</v>
      </c>
      <c r="C269" s="69" t="s">
        <v>89</v>
      </c>
      <c r="D269" s="69" t="s">
        <v>87</v>
      </c>
      <c r="E269" s="69"/>
      <c r="F269" s="80">
        <v>100000</v>
      </c>
      <c r="G269" s="80">
        <f>F269</f>
        <v>100000</v>
      </c>
    </row>
    <row r="270" spans="1:7" s="76" customFormat="1" ht="15" customHeight="1">
      <c r="A270" s="79">
        <v>4</v>
      </c>
      <c r="B270" s="224" t="s">
        <v>30</v>
      </c>
      <c r="C270" s="69"/>
      <c r="D270" s="69"/>
      <c r="E270" s="69"/>
      <c r="F270" s="80"/>
      <c r="G270" s="81"/>
    </row>
    <row r="271" spans="1:7" ht="64.5" customHeight="1">
      <c r="A271" s="63"/>
      <c r="B271" s="144" t="s">
        <v>638</v>
      </c>
      <c r="C271" s="69" t="s">
        <v>88</v>
      </c>
      <c r="D271" s="69" t="s">
        <v>87</v>
      </c>
      <c r="E271" s="69"/>
      <c r="F271" s="81">
        <v>100</v>
      </c>
      <c r="G271" s="81">
        <f>F271</f>
        <v>100</v>
      </c>
    </row>
    <row r="272" spans="1:7" ht="30.75" customHeight="1">
      <c r="A272" s="35"/>
      <c r="B272" s="277" t="s">
        <v>679</v>
      </c>
      <c r="C272" s="277"/>
      <c r="D272" s="277"/>
      <c r="E272" s="277"/>
      <c r="F272" s="74"/>
      <c r="G272" s="74"/>
    </row>
    <row r="273" spans="1:7" s="76" customFormat="1" ht="15" customHeight="1">
      <c r="A273" s="71">
        <v>1</v>
      </c>
      <c r="B273" s="78" t="s">
        <v>27</v>
      </c>
      <c r="C273" s="73"/>
      <c r="D273" s="73"/>
      <c r="E273" s="77"/>
      <c r="F273" s="74"/>
      <c r="G273" s="74"/>
    </row>
    <row r="274" spans="1:7" ht="53.25" customHeight="1">
      <c r="A274" s="35"/>
      <c r="B274" s="145" t="s">
        <v>678</v>
      </c>
      <c r="C274" s="40" t="s">
        <v>89</v>
      </c>
      <c r="D274" s="69" t="s">
        <v>654</v>
      </c>
      <c r="E274" s="77"/>
      <c r="F274" s="36">
        <f>5000000</f>
        <v>5000000</v>
      </c>
      <c r="G274" s="36">
        <f>F274</f>
        <v>5000000</v>
      </c>
    </row>
    <row r="275" spans="1:7" s="76" customFormat="1" ht="15" customHeight="1">
      <c r="A275" s="71">
        <v>2</v>
      </c>
      <c r="B275" s="72" t="s">
        <v>28</v>
      </c>
      <c r="C275" s="40"/>
      <c r="D275" s="40"/>
      <c r="E275" s="77"/>
      <c r="F275" s="36"/>
      <c r="G275" s="36"/>
    </row>
    <row r="276" spans="1:7" ht="81" customHeight="1">
      <c r="A276" s="35"/>
      <c r="B276" s="145" t="s">
        <v>686</v>
      </c>
      <c r="C276" s="40" t="s">
        <v>180</v>
      </c>
      <c r="D276" s="40" t="s">
        <v>181</v>
      </c>
      <c r="E276" s="73"/>
      <c r="F276" s="41">
        <v>1</v>
      </c>
      <c r="G276" s="41">
        <f>F276</f>
        <v>1</v>
      </c>
    </row>
    <row r="277" spans="1:7" ht="73.5" customHeight="1">
      <c r="A277" s="35"/>
      <c r="B277" s="144" t="s">
        <v>680</v>
      </c>
      <c r="C277" s="40" t="s">
        <v>684</v>
      </c>
      <c r="D277" s="40" t="s">
        <v>181</v>
      </c>
      <c r="E277" s="73"/>
      <c r="F277" s="41">
        <v>6470</v>
      </c>
      <c r="G277" s="41">
        <f>F277</f>
        <v>6470</v>
      </c>
    </row>
    <row r="278" spans="1:7" s="76" customFormat="1" ht="15" customHeight="1">
      <c r="A278" s="71">
        <v>3</v>
      </c>
      <c r="B278" s="72" t="s">
        <v>29</v>
      </c>
      <c r="C278" s="40"/>
      <c r="D278" s="40"/>
      <c r="E278" s="73"/>
      <c r="F278" s="36"/>
      <c r="G278" s="41"/>
    </row>
    <row r="279" spans="1:7" ht="80.25" customHeight="1">
      <c r="A279" s="35"/>
      <c r="B279" s="144" t="s">
        <v>664</v>
      </c>
      <c r="C279" s="40" t="s">
        <v>89</v>
      </c>
      <c r="D279" s="40" t="s">
        <v>87</v>
      </c>
      <c r="E279" s="73"/>
      <c r="F279" s="36">
        <v>100000</v>
      </c>
      <c r="G279" s="36">
        <f>F279</f>
        <v>100000</v>
      </c>
    </row>
    <row r="280" spans="1:7" ht="66" customHeight="1">
      <c r="A280" s="35"/>
      <c r="B280" s="144" t="s">
        <v>681</v>
      </c>
      <c r="C280" s="40" t="s">
        <v>89</v>
      </c>
      <c r="D280" s="40" t="s">
        <v>87</v>
      </c>
      <c r="E280" s="73"/>
      <c r="F280" s="36">
        <f>(F274-F279)/F277</f>
        <v>757.34157650695522</v>
      </c>
      <c r="G280" s="36">
        <f>F280</f>
        <v>757.34157650695522</v>
      </c>
    </row>
    <row r="281" spans="1:7" s="76" customFormat="1" ht="15" customHeight="1">
      <c r="A281" s="71">
        <v>4</v>
      </c>
      <c r="B281" s="72" t="s">
        <v>30</v>
      </c>
      <c r="C281" s="40"/>
      <c r="D281" s="40"/>
      <c r="E281" s="73"/>
      <c r="F281" s="36"/>
      <c r="G281" s="41"/>
    </row>
    <row r="282" spans="1:7" ht="62.25" customHeight="1">
      <c r="A282" s="35"/>
      <c r="B282" s="145" t="s">
        <v>685</v>
      </c>
      <c r="C282" s="146" t="s">
        <v>88</v>
      </c>
      <c r="D282" s="40" t="s">
        <v>87</v>
      </c>
      <c r="E282" s="73"/>
      <c r="F282" s="36">
        <v>100</v>
      </c>
      <c r="G282" s="36">
        <v>100</v>
      </c>
    </row>
    <row r="283" spans="1:7" ht="44.25" customHeight="1">
      <c r="A283" s="63"/>
      <c r="B283" s="322" t="s">
        <v>699</v>
      </c>
      <c r="C283" s="322"/>
      <c r="D283" s="322"/>
      <c r="E283" s="322"/>
      <c r="F283" s="80"/>
      <c r="G283" s="81"/>
    </row>
    <row r="284" spans="1:7" s="76" customFormat="1" ht="15" customHeight="1">
      <c r="A284" s="79">
        <v>1</v>
      </c>
      <c r="B284" s="82" t="s">
        <v>27</v>
      </c>
      <c r="C284" s="69"/>
      <c r="D284" s="69"/>
      <c r="E284" s="80"/>
      <c r="F284" s="80"/>
      <c r="G284" s="80"/>
    </row>
    <row r="285" spans="1:7" ht="81.75" customHeight="1">
      <c r="A285" s="63"/>
      <c r="B285" s="144" t="s">
        <v>700</v>
      </c>
      <c r="C285" s="69" t="s">
        <v>89</v>
      </c>
      <c r="D285" s="69" t="s">
        <v>689</v>
      </c>
      <c r="E285" s="80"/>
      <c r="F285" s="80">
        <v>155632</v>
      </c>
      <c r="G285" s="80">
        <f>F285</f>
        <v>155632</v>
      </c>
    </row>
    <row r="286" spans="1:7" s="76" customFormat="1" ht="15" customHeight="1">
      <c r="A286" s="79">
        <v>2</v>
      </c>
      <c r="B286" s="224" t="s">
        <v>28</v>
      </c>
      <c r="C286" s="69"/>
      <c r="D286" s="69"/>
      <c r="E286" s="80"/>
      <c r="F286" s="80"/>
      <c r="G286" s="80"/>
    </row>
    <row r="287" spans="1:7" ht="103.5" customHeight="1">
      <c r="A287" s="63"/>
      <c r="B287" s="144" t="s">
        <v>701</v>
      </c>
      <c r="C287" s="69" t="s">
        <v>180</v>
      </c>
      <c r="D287" s="69" t="s">
        <v>181</v>
      </c>
      <c r="E287" s="69"/>
      <c r="F287" s="81">
        <v>1</v>
      </c>
      <c r="G287" s="81">
        <f>F287</f>
        <v>1</v>
      </c>
    </row>
    <row r="288" spans="1:7" s="76" customFormat="1" ht="15" customHeight="1">
      <c r="A288" s="79">
        <v>3</v>
      </c>
      <c r="B288" s="224" t="s">
        <v>29</v>
      </c>
      <c r="C288" s="69"/>
      <c r="D288" s="69"/>
      <c r="E288" s="69"/>
      <c r="F288" s="80"/>
      <c r="G288" s="81"/>
    </row>
    <row r="289" spans="1:7" ht="102" customHeight="1">
      <c r="A289" s="63"/>
      <c r="B289" s="250" t="s">
        <v>702</v>
      </c>
      <c r="C289" s="69" t="s">
        <v>89</v>
      </c>
      <c r="D289" s="69" t="s">
        <v>87</v>
      </c>
      <c r="E289" s="69"/>
      <c r="F289" s="80">
        <f>F285</f>
        <v>155632</v>
      </c>
      <c r="G289" s="80">
        <f>F289</f>
        <v>155632</v>
      </c>
    </row>
    <row r="290" spans="1:7" s="76" customFormat="1" ht="15" customHeight="1">
      <c r="A290" s="79">
        <v>4</v>
      </c>
      <c r="B290" s="224" t="s">
        <v>30</v>
      </c>
      <c r="C290" s="69"/>
      <c r="D290" s="69"/>
      <c r="E290" s="69"/>
      <c r="F290" s="80"/>
      <c r="G290" s="81"/>
    </row>
    <row r="291" spans="1:7" ht="88.5" customHeight="1">
      <c r="A291" s="63"/>
      <c r="B291" s="144" t="s">
        <v>703</v>
      </c>
      <c r="C291" s="69" t="s">
        <v>88</v>
      </c>
      <c r="D291" s="69" t="s">
        <v>87</v>
      </c>
      <c r="E291" s="69"/>
      <c r="F291" s="81">
        <f>F285/(F289)*100</f>
        <v>100</v>
      </c>
      <c r="G291" s="81">
        <f>F291</f>
        <v>100</v>
      </c>
    </row>
    <row r="292" spans="1:7" ht="38.25" hidden="1" customHeight="1">
      <c r="A292" s="63"/>
      <c r="B292" s="322" t="s">
        <v>704</v>
      </c>
      <c r="C292" s="322"/>
      <c r="D292" s="322"/>
      <c r="E292" s="322"/>
      <c r="F292" s="80"/>
      <c r="G292" s="81"/>
    </row>
    <row r="293" spans="1:7" s="76" customFormat="1" ht="15" hidden="1" customHeight="1">
      <c r="A293" s="79">
        <v>1</v>
      </c>
      <c r="B293" s="82" t="s">
        <v>27</v>
      </c>
      <c r="C293" s="69"/>
      <c r="D293" s="69"/>
      <c r="E293" s="80"/>
      <c r="F293" s="80"/>
      <c r="G293" s="80"/>
    </row>
    <row r="294" spans="1:7" ht="90" hidden="1" customHeight="1">
      <c r="A294" s="63"/>
      <c r="B294" s="144" t="s">
        <v>603</v>
      </c>
      <c r="C294" s="69" t="s">
        <v>89</v>
      </c>
      <c r="D294" s="69" t="s">
        <v>689</v>
      </c>
      <c r="E294" s="80"/>
      <c r="F294" s="80"/>
      <c r="G294" s="80"/>
    </row>
    <row r="295" spans="1:7" s="76" customFormat="1" ht="15" hidden="1" customHeight="1">
      <c r="A295" s="79">
        <v>2</v>
      </c>
      <c r="B295" s="224" t="s">
        <v>28</v>
      </c>
      <c r="C295" s="69"/>
      <c r="D295" s="69"/>
      <c r="E295" s="80"/>
      <c r="F295" s="80"/>
      <c r="G295" s="80"/>
    </row>
    <row r="296" spans="1:7" ht="108" hidden="1" customHeight="1">
      <c r="A296" s="63"/>
      <c r="B296" s="144" t="s">
        <v>705</v>
      </c>
      <c r="C296" s="69" t="s">
        <v>180</v>
      </c>
      <c r="D296" s="69" t="s">
        <v>181</v>
      </c>
      <c r="E296" s="69"/>
      <c r="F296" s="81"/>
      <c r="G296" s="81"/>
    </row>
    <row r="297" spans="1:7" s="76" customFormat="1" ht="15" hidden="1" customHeight="1">
      <c r="A297" s="79">
        <v>3</v>
      </c>
      <c r="B297" s="224" t="s">
        <v>29</v>
      </c>
      <c r="C297" s="69"/>
      <c r="D297" s="69"/>
      <c r="E297" s="69"/>
      <c r="F297" s="80"/>
      <c r="G297" s="81"/>
    </row>
    <row r="298" spans="1:7" ht="105.75" hidden="1" customHeight="1">
      <c r="A298" s="63"/>
      <c r="B298" s="144" t="s">
        <v>706</v>
      </c>
      <c r="C298" s="69" t="s">
        <v>89</v>
      </c>
      <c r="D298" s="69" t="s">
        <v>87</v>
      </c>
      <c r="E298" s="69"/>
      <c r="F298" s="80"/>
      <c r="G298" s="80"/>
    </row>
    <row r="299" spans="1:7" s="76" customFormat="1" ht="15" hidden="1" customHeight="1">
      <c r="A299" s="79">
        <v>4</v>
      </c>
      <c r="B299" s="224" t="s">
        <v>30</v>
      </c>
      <c r="C299" s="69"/>
      <c r="D299" s="69"/>
      <c r="E299" s="69"/>
      <c r="F299" s="80"/>
      <c r="G299" s="81"/>
    </row>
    <row r="300" spans="1:7" ht="88.5" hidden="1" customHeight="1">
      <c r="A300" s="63"/>
      <c r="B300" s="144" t="s">
        <v>707</v>
      </c>
      <c r="C300" s="69" t="s">
        <v>88</v>
      </c>
      <c r="D300" s="69" t="s">
        <v>87</v>
      </c>
      <c r="E300" s="69"/>
      <c r="F300" s="81"/>
      <c r="G300" s="81"/>
    </row>
    <row r="301" spans="1:7" ht="46.5" customHeight="1">
      <c r="A301" s="63"/>
      <c r="B301" s="322" t="s">
        <v>727</v>
      </c>
      <c r="C301" s="322"/>
      <c r="D301" s="322"/>
      <c r="E301" s="322"/>
      <c r="F301" s="80"/>
      <c r="G301" s="81"/>
    </row>
    <row r="302" spans="1:7" s="76" customFormat="1" ht="15" customHeight="1">
      <c r="A302" s="79">
        <v>1</v>
      </c>
      <c r="B302" s="82" t="s">
        <v>27</v>
      </c>
      <c r="C302" s="69"/>
      <c r="D302" s="69"/>
      <c r="E302" s="80"/>
      <c r="F302" s="80"/>
      <c r="G302" s="80"/>
    </row>
    <row r="303" spans="1:7" ht="89.25" customHeight="1">
      <c r="A303" s="63"/>
      <c r="B303" s="144" t="s">
        <v>708</v>
      </c>
      <c r="C303" s="69" t="s">
        <v>89</v>
      </c>
      <c r="D303" s="69" t="s">
        <v>689</v>
      </c>
      <c r="E303" s="80"/>
      <c r="F303" s="80">
        <v>177906</v>
      </c>
      <c r="G303" s="80">
        <f>F303</f>
        <v>177906</v>
      </c>
    </row>
    <row r="304" spans="1:7" s="76" customFormat="1" ht="15" customHeight="1">
      <c r="A304" s="79">
        <v>2</v>
      </c>
      <c r="B304" s="224" t="s">
        <v>28</v>
      </c>
      <c r="C304" s="69"/>
      <c r="D304" s="69"/>
      <c r="E304" s="80"/>
      <c r="F304" s="80"/>
      <c r="G304" s="80"/>
    </row>
    <row r="305" spans="1:7" ht="105" customHeight="1">
      <c r="A305" s="63"/>
      <c r="B305" s="144" t="s">
        <v>709</v>
      </c>
      <c r="C305" s="69" t="s">
        <v>180</v>
      </c>
      <c r="D305" s="69" t="s">
        <v>181</v>
      </c>
      <c r="E305" s="69"/>
      <c r="F305" s="81">
        <v>1</v>
      </c>
      <c r="G305" s="81">
        <f>F305</f>
        <v>1</v>
      </c>
    </row>
    <row r="306" spans="1:7" s="76" customFormat="1" ht="15" customHeight="1">
      <c r="A306" s="79">
        <v>3</v>
      </c>
      <c r="B306" s="224" t="s">
        <v>29</v>
      </c>
      <c r="C306" s="69"/>
      <c r="D306" s="69"/>
      <c r="E306" s="69"/>
      <c r="F306" s="80"/>
      <c r="G306" s="81"/>
    </row>
    <row r="307" spans="1:7" ht="93.75" customHeight="1">
      <c r="A307" s="63"/>
      <c r="B307" s="144" t="s">
        <v>711</v>
      </c>
      <c r="C307" s="69" t="s">
        <v>89</v>
      </c>
      <c r="D307" s="69" t="s">
        <v>87</v>
      </c>
      <c r="E307" s="69"/>
      <c r="F307" s="80">
        <f>F303</f>
        <v>177906</v>
      </c>
      <c r="G307" s="80">
        <f>F307</f>
        <v>177906</v>
      </c>
    </row>
    <row r="308" spans="1:7" s="76" customFormat="1" ht="15" customHeight="1">
      <c r="A308" s="79">
        <v>4</v>
      </c>
      <c r="B308" s="224" t="s">
        <v>30</v>
      </c>
      <c r="C308" s="69"/>
      <c r="D308" s="69"/>
      <c r="E308" s="69"/>
      <c r="F308" s="80"/>
      <c r="G308" s="81"/>
    </row>
    <row r="309" spans="1:7" ht="81.75" customHeight="1">
      <c r="A309" s="63"/>
      <c r="B309" s="144" t="s">
        <v>710</v>
      </c>
      <c r="C309" s="69" t="s">
        <v>88</v>
      </c>
      <c r="D309" s="69" t="s">
        <v>87</v>
      </c>
      <c r="E309" s="69"/>
      <c r="F309" s="81">
        <f>F303/(F307)*100</f>
        <v>100</v>
      </c>
      <c r="G309" s="81">
        <f>F309</f>
        <v>100</v>
      </c>
    </row>
    <row r="310" spans="1:7" ht="42.75" customHeight="1">
      <c r="A310" s="63"/>
      <c r="B310" s="322" t="s">
        <v>728</v>
      </c>
      <c r="C310" s="322"/>
      <c r="D310" s="322"/>
      <c r="E310" s="322"/>
      <c r="F310" s="80"/>
      <c r="G310" s="81"/>
    </row>
    <row r="311" spans="1:7" s="76" customFormat="1" ht="15" customHeight="1">
      <c r="A311" s="79">
        <v>1</v>
      </c>
      <c r="B311" s="82" t="s">
        <v>27</v>
      </c>
      <c r="C311" s="69"/>
      <c r="D311" s="69"/>
      <c r="E311" s="80"/>
      <c r="F311" s="80"/>
      <c r="G311" s="80"/>
    </row>
    <row r="312" spans="1:7" ht="83.25" customHeight="1">
      <c r="A312" s="63"/>
      <c r="B312" s="144" t="s">
        <v>712</v>
      </c>
      <c r="C312" s="69" t="s">
        <v>89</v>
      </c>
      <c r="D312" s="69" t="s">
        <v>689</v>
      </c>
      <c r="E312" s="80"/>
      <c r="F312" s="80">
        <v>100000</v>
      </c>
      <c r="G312" s="80">
        <f>F312</f>
        <v>100000</v>
      </c>
    </row>
    <row r="313" spans="1:7" s="76" customFormat="1" ht="15" customHeight="1">
      <c r="A313" s="79">
        <v>2</v>
      </c>
      <c r="B313" s="224" t="s">
        <v>28</v>
      </c>
      <c r="C313" s="69"/>
      <c r="D313" s="69"/>
      <c r="E313" s="80"/>
      <c r="F313" s="80"/>
      <c r="G313" s="80"/>
    </row>
    <row r="314" spans="1:7" ht="110.25" customHeight="1">
      <c r="A314" s="63"/>
      <c r="B314" s="144" t="s">
        <v>713</v>
      </c>
      <c r="C314" s="69" t="s">
        <v>180</v>
      </c>
      <c r="D314" s="69" t="s">
        <v>181</v>
      </c>
      <c r="E314" s="69"/>
      <c r="F314" s="81">
        <v>1</v>
      </c>
      <c r="G314" s="81">
        <f>F314</f>
        <v>1</v>
      </c>
    </row>
    <row r="315" spans="1:7" s="76" customFormat="1" ht="15" customHeight="1">
      <c r="A315" s="79">
        <v>3</v>
      </c>
      <c r="B315" s="224" t="s">
        <v>29</v>
      </c>
      <c r="C315" s="69"/>
      <c r="D315" s="69"/>
      <c r="E315" s="69"/>
      <c r="F315" s="80"/>
      <c r="G315" s="81"/>
    </row>
    <row r="316" spans="1:7" ht="93.75" customHeight="1">
      <c r="A316" s="63"/>
      <c r="B316" s="250" t="s">
        <v>714</v>
      </c>
      <c r="C316" s="69" t="s">
        <v>89</v>
      </c>
      <c r="D316" s="69" t="s">
        <v>87</v>
      </c>
      <c r="E316" s="69"/>
      <c r="F316" s="80">
        <f>F312</f>
        <v>100000</v>
      </c>
      <c r="G316" s="80">
        <f>F316</f>
        <v>100000</v>
      </c>
    </row>
    <row r="317" spans="1:7" s="76" customFormat="1" ht="15" customHeight="1">
      <c r="A317" s="79">
        <v>4</v>
      </c>
      <c r="B317" s="224" t="s">
        <v>30</v>
      </c>
      <c r="C317" s="69"/>
      <c r="D317" s="69"/>
      <c r="E317" s="69"/>
      <c r="F317" s="80"/>
      <c r="G317" s="81"/>
    </row>
    <row r="318" spans="1:7" ht="81.75" customHeight="1">
      <c r="A318" s="63"/>
      <c r="B318" s="144" t="s">
        <v>715</v>
      </c>
      <c r="C318" s="69" t="s">
        <v>88</v>
      </c>
      <c r="D318" s="69" t="s">
        <v>87</v>
      </c>
      <c r="E318" s="69"/>
      <c r="F318" s="81">
        <f>F312/(F316)*100</f>
        <v>100</v>
      </c>
      <c r="G318" s="81">
        <f>F318</f>
        <v>100</v>
      </c>
    </row>
    <row r="319" spans="1:7" s="239" customFormat="1" ht="19.5" customHeight="1">
      <c r="A319" s="236"/>
      <c r="B319" s="319" t="s">
        <v>350</v>
      </c>
      <c r="C319" s="320"/>
      <c r="D319" s="321"/>
      <c r="E319" s="237"/>
      <c r="F319" s="238">
        <f>F322+F331+F340+F349+F358+F367+F376+F385</f>
        <v>21406518</v>
      </c>
      <c r="G319" s="238">
        <f>G322+G331+G340+G349+G358+G367</f>
        <v>20406518</v>
      </c>
    </row>
    <row r="320" spans="1:7" ht="33.75" customHeight="1">
      <c r="A320" s="35"/>
      <c r="B320" s="277" t="s">
        <v>667</v>
      </c>
      <c r="C320" s="277"/>
      <c r="D320" s="277"/>
      <c r="E320" s="277"/>
      <c r="F320" s="74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52.5" customHeight="1">
      <c r="A322" s="35"/>
      <c r="B322" s="145" t="s">
        <v>351</v>
      </c>
      <c r="C322" s="40" t="s">
        <v>89</v>
      </c>
      <c r="D322" s="69" t="s">
        <v>512</v>
      </c>
      <c r="E322" s="77"/>
      <c r="F322" s="36">
        <f>100000</f>
        <v>100000</v>
      </c>
      <c r="G322" s="36">
        <f>F322</f>
        <v>100000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68.25" customHeight="1">
      <c r="A324" s="35"/>
      <c r="B324" s="145" t="s">
        <v>352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74.25" customHeight="1">
      <c r="A326" s="35"/>
      <c r="B326" s="145" t="s">
        <v>354</v>
      </c>
      <c r="C326" s="40" t="s">
        <v>89</v>
      </c>
      <c r="D326" s="40" t="s">
        <v>87</v>
      </c>
      <c r="E326" s="73"/>
      <c r="F326" s="36">
        <f>F322/F324</f>
        <v>100000</v>
      </c>
      <c r="G326" s="36">
        <f>F326</f>
        <v>100000</v>
      </c>
    </row>
    <row r="327" spans="1:7" s="76" customFormat="1" ht="1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55.5" customHeight="1">
      <c r="A328" s="35"/>
      <c r="B328" s="145" t="s">
        <v>353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20.25" customHeight="1">
      <c r="A329" s="35"/>
      <c r="B329" s="277" t="s">
        <v>668</v>
      </c>
      <c r="C329" s="277"/>
      <c r="D329" s="277"/>
      <c r="E329" s="277"/>
      <c r="F329" s="74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2" customHeight="1">
      <c r="A331" s="35"/>
      <c r="B331" s="145" t="s">
        <v>438</v>
      </c>
      <c r="C331" s="40" t="s">
        <v>89</v>
      </c>
      <c r="D331" s="69" t="s">
        <v>512</v>
      </c>
      <c r="E331" s="77"/>
      <c r="F331" s="36">
        <v>15000000</v>
      </c>
      <c r="G331" s="36">
        <f>F331</f>
        <v>15000000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57" customHeight="1">
      <c r="A333" s="35"/>
      <c r="B333" s="145" t="s">
        <v>549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1" customHeight="1">
      <c r="A335" s="35"/>
      <c r="B335" s="145" t="s">
        <v>550</v>
      </c>
      <c r="C335" s="40" t="s">
        <v>89</v>
      </c>
      <c r="D335" s="40" t="s">
        <v>87</v>
      </c>
      <c r="E335" s="73"/>
      <c r="F335" s="36">
        <f>F331/F333</f>
        <v>15000000</v>
      </c>
      <c r="G335" s="36">
        <f>F335</f>
        <v>15000000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50.25" customHeight="1">
      <c r="A337" s="35"/>
      <c r="B337" s="145" t="s">
        <v>442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27" customHeight="1">
      <c r="A338" s="35"/>
      <c r="B338" s="267" t="s">
        <v>669</v>
      </c>
      <c r="C338" s="268"/>
      <c r="D338" s="268"/>
      <c r="E338" s="268"/>
      <c r="F338" s="269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ht="54.75" customHeight="1">
      <c r="A340" s="35"/>
      <c r="B340" s="145" t="s">
        <v>552</v>
      </c>
      <c r="C340" s="40" t="s">
        <v>89</v>
      </c>
      <c r="D340" s="69" t="s">
        <v>512</v>
      </c>
      <c r="E340" s="77"/>
      <c r="F340" s="36">
        <v>500000</v>
      </c>
      <c r="G340" s="36">
        <f>F340</f>
        <v>500000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74.25" customHeight="1">
      <c r="A342" s="35"/>
      <c r="B342" s="145" t="s">
        <v>554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75" customHeight="1">
      <c r="A344" s="35"/>
      <c r="B344" s="145" t="s">
        <v>555</v>
      </c>
      <c r="C344" s="40" t="s">
        <v>89</v>
      </c>
      <c r="D344" s="40" t="s">
        <v>87</v>
      </c>
      <c r="E344" s="73"/>
      <c r="F344" s="36">
        <f>F340/F342</f>
        <v>500000</v>
      </c>
      <c r="G344" s="36">
        <f>F344</f>
        <v>500000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60.75" customHeight="1">
      <c r="A346" s="35"/>
      <c r="B346" s="145" t="s">
        <v>553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27" customHeight="1">
      <c r="A347" s="35"/>
      <c r="B347" s="267" t="s">
        <v>672</v>
      </c>
      <c r="C347" s="268"/>
      <c r="D347" s="268"/>
      <c r="E347" s="268"/>
      <c r="F347" s="269"/>
      <c r="G347" s="74"/>
    </row>
    <row r="348" spans="1:7" s="76" customFormat="1" ht="15" customHeight="1">
      <c r="A348" s="71">
        <v>1</v>
      </c>
      <c r="B348" s="78" t="s">
        <v>27</v>
      </c>
      <c r="C348" s="73"/>
      <c r="D348" s="73"/>
      <c r="E348" s="77"/>
      <c r="F348" s="74"/>
      <c r="G348" s="74"/>
    </row>
    <row r="349" spans="1:7" ht="109.5" customHeight="1">
      <c r="A349" s="35"/>
      <c r="B349" s="145" t="s">
        <v>683</v>
      </c>
      <c r="C349" s="40" t="s">
        <v>89</v>
      </c>
      <c r="D349" s="69" t="s">
        <v>654</v>
      </c>
      <c r="E349" s="77"/>
      <c r="F349" s="36">
        <v>500000</v>
      </c>
      <c r="G349" s="36">
        <f>F349</f>
        <v>500000</v>
      </c>
    </row>
    <row r="350" spans="1:7" s="76" customFormat="1" ht="15" customHeight="1">
      <c r="A350" s="71">
        <v>2</v>
      </c>
      <c r="B350" s="72" t="s">
        <v>28</v>
      </c>
      <c r="C350" s="40"/>
      <c r="D350" s="40"/>
      <c r="E350" s="77"/>
      <c r="F350" s="36"/>
      <c r="G350" s="36"/>
    </row>
    <row r="351" spans="1:7" ht="119.25" customHeight="1">
      <c r="A351" s="35"/>
      <c r="B351" s="145" t="s">
        <v>682</v>
      </c>
      <c r="C351" s="40" t="s">
        <v>180</v>
      </c>
      <c r="D351" s="40" t="s">
        <v>181</v>
      </c>
      <c r="E351" s="73"/>
      <c r="F351" s="41">
        <v>1</v>
      </c>
      <c r="G351" s="41">
        <f>F351</f>
        <v>1</v>
      </c>
    </row>
    <row r="352" spans="1:7" s="76" customFormat="1" ht="15" customHeight="1">
      <c r="A352" s="71">
        <v>3</v>
      </c>
      <c r="B352" s="72" t="s">
        <v>29</v>
      </c>
      <c r="C352" s="40"/>
      <c r="D352" s="40"/>
      <c r="E352" s="73"/>
      <c r="F352" s="36"/>
      <c r="G352" s="41"/>
    </row>
    <row r="353" spans="1:7" ht="114" customHeight="1">
      <c r="A353" s="35"/>
      <c r="B353" s="145" t="s">
        <v>675</v>
      </c>
      <c r="C353" s="40" t="s">
        <v>89</v>
      </c>
      <c r="D353" s="40" t="s">
        <v>87</v>
      </c>
      <c r="E353" s="73"/>
      <c r="F353" s="36">
        <f>F349/F351</f>
        <v>500000</v>
      </c>
      <c r="G353" s="36">
        <f>F353</f>
        <v>500000</v>
      </c>
    </row>
    <row r="354" spans="1:7" s="76" customFormat="1" ht="11.25" customHeight="1">
      <c r="A354" s="71">
        <v>4</v>
      </c>
      <c r="B354" s="72" t="s">
        <v>30</v>
      </c>
      <c r="C354" s="40"/>
      <c r="D354" s="40"/>
      <c r="E354" s="73"/>
      <c r="F354" s="36"/>
      <c r="G354" s="41"/>
    </row>
    <row r="355" spans="1:7" ht="93.75" customHeight="1">
      <c r="A355" s="35"/>
      <c r="B355" s="145" t="s">
        <v>676</v>
      </c>
      <c r="C355" s="146" t="s">
        <v>88</v>
      </c>
      <c r="D355" s="40" t="s">
        <v>87</v>
      </c>
      <c r="E355" s="73"/>
      <c r="F355" s="36">
        <v>100</v>
      </c>
      <c r="G355" s="36">
        <v>100</v>
      </c>
    </row>
    <row r="356" spans="1:7" ht="19.5" customHeight="1">
      <c r="A356" s="35"/>
      <c r="B356" s="267" t="s">
        <v>670</v>
      </c>
      <c r="C356" s="268"/>
      <c r="D356" s="268"/>
      <c r="E356" s="268"/>
      <c r="F356" s="269"/>
      <c r="G356" s="74"/>
    </row>
    <row r="357" spans="1:7" s="76" customFormat="1" ht="15" customHeight="1">
      <c r="A357" s="71">
        <v>1</v>
      </c>
      <c r="B357" s="78" t="s">
        <v>27</v>
      </c>
      <c r="C357" s="73"/>
      <c r="D357" s="73"/>
      <c r="E357" s="77"/>
      <c r="F357" s="74"/>
      <c r="G357" s="74"/>
    </row>
    <row r="358" spans="1:7" ht="49.5" customHeight="1">
      <c r="A358" s="35"/>
      <c r="B358" s="145" t="s">
        <v>562</v>
      </c>
      <c r="C358" s="40" t="s">
        <v>89</v>
      </c>
      <c r="D358" s="69" t="s">
        <v>512</v>
      </c>
      <c r="E358" s="77"/>
      <c r="F358" s="36">
        <v>500000</v>
      </c>
      <c r="G358" s="36">
        <f>F358</f>
        <v>500000</v>
      </c>
    </row>
    <row r="359" spans="1:7" s="76" customFormat="1" ht="15" customHeight="1">
      <c r="A359" s="71">
        <v>2</v>
      </c>
      <c r="B359" s="72" t="s">
        <v>28</v>
      </c>
      <c r="C359" s="40"/>
      <c r="D359" s="40"/>
      <c r="E359" s="77"/>
      <c r="F359" s="36"/>
      <c r="G359" s="36"/>
    </row>
    <row r="360" spans="1:7" ht="68.25" customHeight="1">
      <c r="A360" s="35"/>
      <c r="B360" s="145" t="s">
        <v>563</v>
      </c>
      <c r="C360" s="40" t="s">
        <v>180</v>
      </c>
      <c r="D360" s="40" t="s">
        <v>181</v>
      </c>
      <c r="E360" s="73"/>
      <c r="F360" s="41">
        <v>1</v>
      </c>
      <c r="G360" s="41">
        <f>F360</f>
        <v>1</v>
      </c>
    </row>
    <row r="361" spans="1:7" s="76" customFormat="1" ht="15" customHeight="1">
      <c r="A361" s="71">
        <v>3</v>
      </c>
      <c r="B361" s="72" t="s">
        <v>29</v>
      </c>
      <c r="C361" s="40"/>
      <c r="D361" s="40"/>
      <c r="E361" s="73"/>
      <c r="F361" s="36"/>
      <c r="G361" s="41"/>
    </row>
    <row r="362" spans="1:7" ht="66.75" customHeight="1">
      <c r="A362" s="35"/>
      <c r="B362" s="145" t="s">
        <v>564</v>
      </c>
      <c r="C362" s="40" t="s">
        <v>89</v>
      </c>
      <c r="D362" s="40" t="s">
        <v>87</v>
      </c>
      <c r="E362" s="73"/>
      <c r="F362" s="36">
        <f>F358/F360</f>
        <v>500000</v>
      </c>
      <c r="G362" s="36">
        <f>F362</f>
        <v>500000</v>
      </c>
    </row>
    <row r="363" spans="1:7" s="76" customFormat="1" ht="15" customHeight="1">
      <c r="A363" s="71">
        <v>4</v>
      </c>
      <c r="B363" s="72" t="s">
        <v>30</v>
      </c>
      <c r="C363" s="40"/>
      <c r="D363" s="40"/>
      <c r="E363" s="73"/>
      <c r="F363" s="36"/>
      <c r="G363" s="41"/>
    </row>
    <row r="364" spans="1:7" ht="58.5" customHeight="1">
      <c r="A364" s="35"/>
      <c r="B364" s="145" t="s">
        <v>565</v>
      </c>
      <c r="C364" s="146" t="s">
        <v>88</v>
      </c>
      <c r="D364" s="40" t="s">
        <v>87</v>
      </c>
      <c r="E364" s="73"/>
      <c r="F364" s="36">
        <v>100</v>
      </c>
      <c r="G364" s="36">
        <v>100</v>
      </c>
    </row>
    <row r="365" spans="1:7" ht="31.5" customHeight="1">
      <c r="A365" s="35"/>
      <c r="B365" s="323" t="s">
        <v>671</v>
      </c>
      <c r="C365" s="324"/>
      <c r="D365" s="324"/>
      <c r="E365" s="324"/>
      <c r="F365" s="325"/>
      <c r="G365" s="74"/>
    </row>
    <row r="366" spans="1:7" s="76" customFormat="1" ht="15" customHeight="1">
      <c r="A366" s="71">
        <v>1</v>
      </c>
      <c r="B366" s="78" t="s">
        <v>27</v>
      </c>
      <c r="C366" s="73"/>
      <c r="D366" s="73"/>
      <c r="E366" s="77"/>
      <c r="F366" s="74"/>
      <c r="G366" s="74"/>
    </row>
    <row r="367" spans="1:7" ht="82.5" customHeight="1">
      <c r="A367" s="35"/>
      <c r="B367" s="145" t="s">
        <v>717</v>
      </c>
      <c r="C367" s="40" t="s">
        <v>89</v>
      </c>
      <c r="D367" s="155" t="s">
        <v>689</v>
      </c>
      <c r="E367" s="77"/>
      <c r="F367" s="164">
        <f>8806518-5000000</f>
        <v>3806518</v>
      </c>
      <c r="G367" s="36">
        <f>F367</f>
        <v>3806518</v>
      </c>
    </row>
    <row r="368" spans="1:7" s="76" customFormat="1" ht="15" customHeight="1">
      <c r="A368" s="71">
        <v>2</v>
      </c>
      <c r="B368" s="72" t="s">
        <v>28</v>
      </c>
      <c r="C368" s="40"/>
      <c r="D368" s="40"/>
      <c r="E368" s="77"/>
      <c r="F368" s="36"/>
      <c r="G368" s="36"/>
    </row>
    <row r="369" spans="1:7" ht="95.25" customHeight="1">
      <c r="A369" s="35"/>
      <c r="B369" s="145" t="s">
        <v>485</v>
      </c>
      <c r="C369" s="40" t="s">
        <v>180</v>
      </c>
      <c r="D369" s="40" t="s">
        <v>181</v>
      </c>
      <c r="E369" s="73"/>
      <c r="F369" s="41">
        <v>1</v>
      </c>
      <c r="G369" s="41">
        <f>F369</f>
        <v>1</v>
      </c>
    </row>
    <row r="370" spans="1:7" s="76" customFormat="1" ht="15" customHeight="1">
      <c r="A370" s="71">
        <v>3</v>
      </c>
      <c r="B370" s="72" t="s">
        <v>29</v>
      </c>
      <c r="C370" s="40"/>
      <c r="D370" s="40"/>
      <c r="E370" s="73"/>
      <c r="F370" s="36"/>
      <c r="G370" s="41"/>
    </row>
    <row r="371" spans="1:7" ht="94.5" customHeight="1">
      <c r="A371" s="35"/>
      <c r="B371" s="145" t="s">
        <v>486</v>
      </c>
      <c r="C371" s="40" t="s">
        <v>89</v>
      </c>
      <c r="D371" s="40" t="s">
        <v>87</v>
      </c>
      <c r="E371" s="73"/>
      <c r="F371" s="36">
        <f>F367/F369</f>
        <v>3806518</v>
      </c>
      <c r="G371" s="36">
        <f>F371</f>
        <v>3806518</v>
      </c>
    </row>
    <row r="372" spans="1:7" s="76" customFormat="1" ht="15" customHeight="1">
      <c r="A372" s="71">
        <v>4</v>
      </c>
      <c r="B372" s="72" t="s">
        <v>30</v>
      </c>
      <c r="C372" s="40"/>
      <c r="D372" s="40"/>
      <c r="E372" s="73"/>
      <c r="F372" s="36"/>
      <c r="G372" s="41"/>
    </row>
    <row r="373" spans="1:7" ht="88.5" customHeight="1">
      <c r="A373" s="35"/>
      <c r="B373" s="145" t="s">
        <v>487</v>
      </c>
      <c r="C373" s="146" t="s">
        <v>88</v>
      </c>
      <c r="D373" s="40" t="s">
        <v>87</v>
      </c>
      <c r="E373" s="73"/>
      <c r="F373" s="36">
        <v>100</v>
      </c>
      <c r="G373" s="36">
        <v>100</v>
      </c>
    </row>
    <row r="374" spans="1:7" ht="31.5" customHeight="1">
      <c r="A374" s="35"/>
      <c r="B374" s="323" t="s">
        <v>716</v>
      </c>
      <c r="C374" s="324"/>
      <c r="D374" s="324"/>
      <c r="E374" s="324"/>
      <c r="F374" s="325"/>
      <c r="G374" s="74"/>
    </row>
    <row r="375" spans="1:7" s="76" customFormat="1" ht="15" customHeight="1">
      <c r="A375" s="71">
        <v>1</v>
      </c>
      <c r="B375" s="78" t="s">
        <v>27</v>
      </c>
      <c r="C375" s="73"/>
      <c r="D375" s="73"/>
      <c r="E375" s="77"/>
      <c r="F375" s="74"/>
      <c r="G375" s="74"/>
    </row>
    <row r="376" spans="1:7" ht="47.25" customHeight="1">
      <c r="A376" s="35"/>
      <c r="B376" s="145" t="s">
        <v>718</v>
      </c>
      <c r="C376" s="40" t="s">
        <v>89</v>
      </c>
      <c r="D376" s="155" t="s">
        <v>689</v>
      </c>
      <c r="E376" s="77"/>
      <c r="F376" s="164">
        <v>500000</v>
      </c>
      <c r="G376" s="36">
        <f>F376</f>
        <v>500000</v>
      </c>
    </row>
    <row r="377" spans="1:7" s="76" customFormat="1" ht="15" customHeight="1">
      <c r="A377" s="71">
        <v>2</v>
      </c>
      <c r="B377" s="72" t="s">
        <v>28</v>
      </c>
      <c r="C377" s="40"/>
      <c r="D377" s="40"/>
      <c r="E377" s="77"/>
      <c r="F377" s="36"/>
      <c r="G377" s="36"/>
    </row>
    <row r="378" spans="1:7" ht="64.5" customHeight="1">
      <c r="A378" s="35"/>
      <c r="B378" s="145" t="s">
        <v>719</v>
      </c>
      <c r="C378" s="40" t="s">
        <v>180</v>
      </c>
      <c r="D378" s="40" t="s">
        <v>181</v>
      </c>
      <c r="E378" s="73"/>
      <c r="F378" s="41">
        <v>1</v>
      </c>
      <c r="G378" s="41">
        <f>F378</f>
        <v>1</v>
      </c>
    </row>
    <row r="379" spans="1:7" s="76" customFormat="1" ht="15" customHeight="1">
      <c r="A379" s="71">
        <v>3</v>
      </c>
      <c r="B379" s="72" t="s">
        <v>29</v>
      </c>
      <c r="C379" s="40"/>
      <c r="D379" s="40"/>
      <c r="E379" s="73"/>
      <c r="F379" s="36"/>
      <c r="G379" s="41"/>
    </row>
    <row r="380" spans="1:7" ht="57" customHeight="1">
      <c r="A380" s="35"/>
      <c r="B380" s="145" t="s">
        <v>720</v>
      </c>
      <c r="C380" s="40" t="s">
        <v>89</v>
      </c>
      <c r="D380" s="40" t="s">
        <v>87</v>
      </c>
      <c r="E380" s="73"/>
      <c r="F380" s="36">
        <f>F376/F378</f>
        <v>500000</v>
      </c>
      <c r="G380" s="36">
        <f>F380</f>
        <v>500000</v>
      </c>
    </row>
    <row r="381" spans="1:7" s="76" customFormat="1" ht="15" customHeight="1">
      <c r="A381" s="71">
        <v>4</v>
      </c>
      <c r="B381" s="72" t="s">
        <v>30</v>
      </c>
      <c r="C381" s="40"/>
      <c r="D381" s="40"/>
      <c r="E381" s="73"/>
      <c r="F381" s="36"/>
      <c r="G381" s="41"/>
    </row>
    <row r="382" spans="1:7" ht="47.25" customHeight="1">
      <c r="A382" s="35"/>
      <c r="B382" s="145" t="s">
        <v>726</v>
      </c>
      <c r="C382" s="146" t="s">
        <v>88</v>
      </c>
      <c r="D382" s="40" t="s">
        <v>87</v>
      </c>
      <c r="E382" s="73"/>
      <c r="F382" s="36">
        <v>100</v>
      </c>
      <c r="G382" s="36">
        <v>100</v>
      </c>
    </row>
    <row r="383" spans="1:7" ht="31.5" customHeight="1">
      <c r="A383" s="35"/>
      <c r="B383" s="323" t="s">
        <v>722</v>
      </c>
      <c r="C383" s="324"/>
      <c r="D383" s="324"/>
      <c r="E383" s="324"/>
      <c r="F383" s="325"/>
      <c r="G383" s="74"/>
    </row>
    <row r="384" spans="1:7" s="76" customFormat="1" ht="15" customHeight="1">
      <c r="A384" s="71">
        <v>1</v>
      </c>
      <c r="B384" s="78" t="s">
        <v>27</v>
      </c>
      <c r="C384" s="73"/>
      <c r="D384" s="73"/>
      <c r="E384" s="77"/>
      <c r="F384" s="74"/>
      <c r="G384" s="74"/>
    </row>
    <row r="385" spans="1:8" ht="47.25" customHeight="1">
      <c r="A385" s="35"/>
      <c r="B385" s="145" t="s">
        <v>721</v>
      </c>
      <c r="C385" s="40" t="s">
        <v>89</v>
      </c>
      <c r="D385" s="155" t="s">
        <v>689</v>
      </c>
      <c r="E385" s="77"/>
      <c r="F385" s="164">
        <v>500000</v>
      </c>
      <c r="G385" s="36">
        <f>F385</f>
        <v>500000</v>
      </c>
    </row>
    <row r="386" spans="1:8" s="76" customFormat="1" ht="15" customHeight="1">
      <c r="A386" s="71">
        <v>2</v>
      </c>
      <c r="B386" s="72" t="s">
        <v>28</v>
      </c>
      <c r="C386" s="40"/>
      <c r="D386" s="40"/>
      <c r="E386" s="77"/>
      <c r="F386" s="36"/>
      <c r="G386" s="36"/>
    </row>
    <row r="387" spans="1:8" ht="64.5" customHeight="1">
      <c r="A387" s="35"/>
      <c r="B387" s="145" t="s">
        <v>723</v>
      </c>
      <c r="C387" s="40" t="s">
        <v>180</v>
      </c>
      <c r="D387" s="40" t="s">
        <v>181</v>
      </c>
      <c r="E387" s="73"/>
      <c r="F387" s="41">
        <v>1</v>
      </c>
      <c r="G387" s="41">
        <f>F387</f>
        <v>1</v>
      </c>
    </row>
    <row r="388" spans="1:8" s="76" customFormat="1" ht="15" customHeight="1">
      <c r="A388" s="71">
        <v>3</v>
      </c>
      <c r="B388" s="72" t="s">
        <v>29</v>
      </c>
      <c r="C388" s="40"/>
      <c r="D388" s="40"/>
      <c r="E388" s="73"/>
      <c r="F388" s="36"/>
      <c r="G388" s="41"/>
    </row>
    <row r="389" spans="1:8" ht="66" customHeight="1">
      <c r="A389" s="35"/>
      <c r="B389" s="145" t="s">
        <v>724</v>
      </c>
      <c r="C389" s="40" t="s">
        <v>89</v>
      </c>
      <c r="D389" s="40" t="s">
        <v>87</v>
      </c>
      <c r="E389" s="73"/>
      <c r="F389" s="36">
        <f>F385/F387</f>
        <v>500000</v>
      </c>
      <c r="G389" s="36">
        <f>F389</f>
        <v>500000</v>
      </c>
    </row>
    <row r="390" spans="1:8" s="76" customFormat="1" ht="15" customHeight="1">
      <c r="A390" s="71">
        <v>4</v>
      </c>
      <c r="B390" s="72" t="s">
        <v>30</v>
      </c>
      <c r="C390" s="40"/>
      <c r="D390" s="40"/>
      <c r="E390" s="73"/>
      <c r="F390" s="36"/>
      <c r="G390" s="41"/>
    </row>
    <row r="391" spans="1:8" ht="55.5" customHeight="1">
      <c r="A391" s="35"/>
      <c r="B391" s="145" t="s">
        <v>725</v>
      </c>
      <c r="C391" s="146" t="s">
        <v>88</v>
      </c>
      <c r="D391" s="40" t="s">
        <v>87</v>
      </c>
      <c r="E391" s="73"/>
      <c r="F391" s="36">
        <v>100</v>
      </c>
      <c r="G391" s="36">
        <v>100</v>
      </c>
    </row>
    <row r="392" spans="1:8" ht="19.5" customHeight="1">
      <c r="A392" s="176"/>
      <c r="B392" s="177"/>
      <c r="C392" s="178"/>
      <c r="D392" s="179"/>
      <c r="E392" s="180"/>
      <c r="F392" s="181"/>
      <c r="G392" s="181"/>
    </row>
    <row r="393" spans="1:8" ht="23.25" customHeight="1">
      <c r="A393" s="270"/>
      <c r="B393" s="270"/>
      <c r="C393" s="270"/>
      <c r="D393" s="18"/>
    </row>
    <row r="394" spans="1:8" s="58" customFormat="1" ht="33" customHeight="1">
      <c r="A394" s="271" t="s">
        <v>315</v>
      </c>
      <c r="B394" s="271"/>
      <c r="C394" s="271"/>
      <c r="D394" s="97"/>
      <c r="E394" s="98"/>
      <c r="F394" s="272" t="s">
        <v>316</v>
      </c>
      <c r="G394" s="272"/>
    </row>
    <row r="395" spans="1:8" s="58" customFormat="1" ht="22.5" customHeight="1">
      <c r="A395" s="99"/>
      <c r="B395" s="100"/>
      <c r="D395" s="232" t="s">
        <v>31</v>
      </c>
      <c r="F395" s="266" t="s">
        <v>302</v>
      </c>
      <c r="G395" s="266"/>
    </row>
    <row r="396" spans="1:8" s="58" customFormat="1" ht="15.75" customHeight="1">
      <c r="A396" s="264" t="s">
        <v>32</v>
      </c>
      <c r="B396" s="264"/>
      <c r="C396" s="100"/>
      <c r="D396" s="100"/>
    </row>
    <row r="397" spans="1:8" s="58" customFormat="1" ht="18" customHeight="1">
      <c r="A397" s="165" t="s">
        <v>303</v>
      </c>
      <c r="B397" s="165"/>
      <c r="C397" s="165"/>
      <c r="D397" s="100"/>
    </row>
    <row r="398" spans="1:8" s="58" customFormat="1" ht="33" customHeight="1">
      <c r="A398" s="263" t="s">
        <v>304</v>
      </c>
      <c r="B398" s="264"/>
      <c r="C398" s="264"/>
      <c r="D398" s="97"/>
      <c r="E398" s="98"/>
      <c r="F398" s="265" t="s">
        <v>305</v>
      </c>
      <c r="G398" s="265"/>
    </row>
    <row r="399" spans="1:8" s="58" customFormat="1" ht="15" customHeight="1">
      <c r="B399" s="100"/>
      <c r="C399" s="100"/>
      <c r="D399" s="232" t="s">
        <v>31</v>
      </c>
      <c r="F399" s="266" t="s">
        <v>52</v>
      </c>
      <c r="G399" s="266"/>
    </row>
    <row r="400" spans="1:8" s="58" customFormat="1" ht="11.25" customHeight="1">
      <c r="A400" s="101" t="s">
        <v>306</v>
      </c>
      <c r="B400" s="101"/>
      <c r="C400" s="101"/>
      <c r="D400" s="101"/>
      <c r="E400" s="101"/>
      <c r="F400" s="101"/>
      <c r="G400" s="101"/>
      <c r="H400" s="101"/>
    </row>
    <row r="401" spans="1:2" s="58" customFormat="1" ht="3" hidden="1" customHeight="1">
      <c r="A401" s="102"/>
      <c r="B401" s="58" t="s">
        <v>83</v>
      </c>
    </row>
    <row r="402" spans="1:2" ht="12" customHeight="1">
      <c r="A402" s="33" t="s">
        <v>51</v>
      </c>
    </row>
  </sheetData>
  <mergeCells count="107">
    <mergeCell ref="F395:G395"/>
    <mergeCell ref="A396:B396"/>
    <mergeCell ref="A398:C398"/>
    <mergeCell ref="F398:G398"/>
    <mergeCell ref="F399:G399"/>
    <mergeCell ref="B283:E283"/>
    <mergeCell ref="B292:E292"/>
    <mergeCell ref="B301:E301"/>
    <mergeCell ref="B310:E310"/>
    <mergeCell ref="B374:F374"/>
    <mergeCell ref="B338:F338"/>
    <mergeCell ref="B347:F347"/>
    <mergeCell ref="B356:F356"/>
    <mergeCell ref="B365:F365"/>
    <mergeCell ref="A393:C393"/>
    <mergeCell ref="A394:C394"/>
    <mergeCell ref="F394:G394"/>
    <mergeCell ref="B383:F383"/>
    <mergeCell ref="B252:E252"/>
    <mergeCell ref="B263:E263"/>
    <mergeCell ref="B272:E272"/>
    <mergeCell ref="B319:D319"/>
    <mergeCell ref="B320:E320"/>
    <mergeCell ref="B329:E329"/>
    <mergeCell ref="B196:E196"/>
    <mergeCell ref="B205:E205"/>
    <mergeCell ref="B214:E214"/>
    <mergeCell ref="B223:E223"/>
    <mergeCell ref="B232:E232"/>
    <mergeCell ref="B243:E243"/>
    <mergeCell ref="B142:E142"/>
    <mergeCell ref="B151:E151"/>
    <mergeCell ref="B160:E160"/>
    <mergeCell ref="B169:E169"/>
    <mergeCell ref="B178:E178"/>
    <mergeCell ref="B187:E187"/>
    <mergeCell ref="B96:C96"/>
    <mergeCell ref="B97:E97"/>
    <mergeCell ref="B106:E106"/>
    <mergeCell ref="B115:E115"/>
    <mergeCell ref="B124:E124"/>
    <mergeCell ref="B133:E133"/>
    <mergeCell ref="B75:G75"/>
    <mergeCell ref="A80:B80"/>
    <mergeCell ref="B82:G82"/>
    <mergeCell ref="B86:E86"/>
    <mergeCell ref="B87:E87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7"/>
  <sheetViews>
    <sheetView view="pageBreakPreview" topLeftCell="A13" zoomScaleNormal="120" zoomScaleSheetLayoutView="100" workbookViewId="0">
      <selection activeCell="C35" sqref="C35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07" t="s">
        <v>72</v>
      </c>
      <c r="G1" s="308"/>
    </row>
    <row r="2" spans="1:10">
      <c r="F2" s="308"/>
      <c r="G2" s="308"/>
    </row>
    <row r="3" spans="1:10" ht="32.25" customHeight="1">
      <c r="F3" s="308"/>
      <c r="G3" s="308"/>
    </row>
    <row r="4" spans="1:10" ht="15.75">
      <c r="A4" s="15"/>
      <c r="E4" s="15" t="s">
        <v>0</v>
      </c>
    </row>
    <row r="5" spans="1:10" ht="15.75">
      <c r="A5" s="15"/>
      <c r="E5" s="309" t="s">
        <v>100</v>
      </c>
      <c r="F5" s="309"/>
      <c r="G5" s="309"/>
    </row>
    <row r="6" spans="1:10" ht="15.75">
      <c r="A6" s="15"/>
      <c r="B6" s="15"/>
      <c r="E6" s="315" t="s">
        <v>85</v>
      </c>
      <c r="F6" s="315"/>
      <c r="G6" s="315"/>
    </row>
    <row r="7" spans="1:10" ht="15" customHeight="1">
      <c r="A7" s="15"/>
      <c r="E7" s="302" t="s">
        <v>1</v>
      </c>
      <c r="F7" s="302"/>
      <c r="G7" s="302"/>
    </row>
    <row r="8" spans="1:10" ht="9.75" customHeight="1">
      <c r="A8" s="15"/>
      <c r="B8" s="15"/>
      <c r="E8" s="311"/>
      <c r="F8" s="311"/>
      <c r="G8" s="311"/>
    </row>
    <row r="9" spans="1:10" ht="9" customHeight="1">
      <c r="A9" s="15"/>
      <c r="E9" s="302"/>
      <c r="F9" s="302"/>
      <c r="G9" s="302"/>
    </row>
    <row r="10" spans="1:10" ht="15.75">
      <c r="A10" s="15"/>
      <c r="E10" s="283" t="s">
        <v>101</v>
      </c>
      <c r="F10" s="283"/>
      <c r="G10" s="283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213">
        <v>31692820</v>
      </c>
    </row>
    <row r="18" spans="1:7" ht="28.5" customHeight="1">
      <c r="A18" s="266" t="s">
        <v>81</v>
      </c>
      <c r="B18" s="266"/>
      <c r="C18" s="266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99" t="s">
        <v>85</v>
      </c>
      <c r="E19" s="299"/>
      <c r="F19" s="299"/>
      <c r="G19" s="213">
        <v>31692820</v>
      </c>
    </row>
    <row r="20" spans="1:7" ht="15.75" customHeight="1">
      <c r="A20" s="266" t="s">
        <v>77</v>
      </c>
      <c r="B20" s="266"/>
      <c r="C20" s="266"/>
      <c r="D20" s="300" t="s">
        <v>33</v>
      </c>
      <c r="E20" s="30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11" t="s">
        <v>90</v>
      </c>
      <c r="E21" s="301" t="s">
        <v>91</v>
      </c>
      <c r="F21" s="301"/>
      <c r="G21" s="211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66" t="s">
        <v>82</v>
      </c>
      <c r="F22" s="266"/>
      <c r="G22" s="209" t="s">
        <v>80</v>
      </c>
    </row>
    <row r="23" spans="1:7" ht="37.5" customHeight="1">
      <c r="A23" s="61" t="s">
        <v>7</v>
      </c>
      <c r="B23" s="264" t="s">
        <v>648</v>
      </c>
      <c r="C23" s="264"/>
      <c r="D23" s="264"/>
      <c r="E23" s="264"/>
      <c r="F23" s="264"/>
      <c r="G23" s="264"/>
    </row>
    <row r="24" spans="1:7" ht="126.75" customHeight="1">
      <c r="A24" s="61" t="s">
        <v>8</v>
      </c>
      <c r="B24" s="303" t="s">
        <v>677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3" t="s">
        <v>46</v>
      </c>
      <c r="C27" s="283"/>
      <c r="D27" s="283"/>
      <c r="E27" s="283"/>
      <c r="F27" s="283"/>
      <c r="G27" s="283"/>
    </row>
    <row r="28" spans="1:7" ht="4.5" customHeight="1">
      <c r="A28" s="19"/>
    </row>
    <row r="29" spans="1:7" ht="19.5" customHeight="1">
      <c r="A29" s="214" t="s">
        <v>11</v>
      </c>
      <c r="B29" s="292" t="s">
        <v>47</v>
      </c>
      <c r="C29" s="292"/>
      <c r="D29" s="292"/>
      <c r="E29" s="292"/>
      <c r="F29" s="292"/>
      <c r="G29" s="292"/>
    </row>
    <row r="30" spans="1:7" ht="24" customHeight="1">
      <c r="A30" s="214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97" t="s">
        <v>92</v>
      </c>
      <c r="D33" s="298"/>
      <c r="E33" s="298"/>
      <c r="F33" s="298"/>
      <c r="G33" s="298"/>
    </row>
    <row r="34" spans="1:8" ht="19.5" customHeight="1">
      <c r="A34" s="18" t="s">
        <v>13</v>
      </c>
      <c r="B34" s="283" t="s">
        <v>48</v>
      </c>
      <c r="C34" s="283"/>
      <c r="D34" s="283"/>
      <c r="E34" s="283"/>
      <c r="F34" s="283"/>
      <c r="G34" s="283"/>
    </row>
    <row r="35" spans="1:8" ht="4.5" customHeight="1">
      <c r="A35" s="18"/>
      <c r="B35" s="212"/>
      <c r="C35" s="212"/>
      <c r="D35" s="212"/>
      <c r="E35" s="212"/>
      <c r="F35" s="212"/>
      <c r="G35" s="212"/>
    </row>
    <row r="36" spans="1:8" ht="18.75" customHeight="1">
      <c r="A36" s="214" t="s">
        <v>11</v>
      </c>
      <c r="B36" s="292" t="s">
        <v>12</v>
      </c>
      <c r="C36" s="292"/>
      <c r="D36" s="292"/>
      <c r="E36" s="292"/>
      <c r="F36" s="292"/>
      <c r="G36" s="292"/>
    </row>
    <row r="37" spans="1:8" ht="15.75">
      <c r="A37" s="214">
        <v>1</v>
      </c>
      <c r="B37" s="290" t="s">
        <v>94</v>
      </c>
      <c r="C37" s="290"/>
      <c r="D37" s="290"/>
      <c r="E37" s="290"/>
      <c r="F37" s="290"/>
      <c r="G37" s="290"/>
    </row>
    <row r="38" spans="1:8" ht="8.25" customHeight="1">
      <c r="A38" s="18"/>
      <c r="B38" s="212"/>
      <c r="C38" s="212"/>
      <c r="D38" s="212"/>
      <c r="E38" s="212"/>
      <c r="F38" s="212"/>
      <c r="G38" s="212"/>
    </row>
    <row r="39" spans="1:8" ht="15.75">
      <c r="A39" s="18" t="s">
        <v>19</v>
      </c>
      <c r="B39" s="22" t="s">
        <v>15</v>
      </c>
      <c r="C39" s="212"/>
      <c r="D39" s="212"/>
      <c r="E39" s="293" t="s">
        <v>49</v>
      </c>
      <c r="F39" s="212"/>
      <c r="G39" s="212"/>
    </row>
    <row r="40" spans="1:8" ht="8.25" customHeight="1">
      <c r="A40" s="19"/>
      <c r="E40" s="294"/>
    </row>
    <row r="41" spans="1:8" ht="23.25" customHeight="1">
      <c r="A41" s="214" t="s">
        <v>11</v>
      </c>
      <c r="B41" s="295" t="s">
        <v>15</v>
      </c>
      <c r="C41" s="289"/>
      <c r="D41" s="214" t="s">
        <v>16</v>
      </c>
      <c r="E41" s="214" t="s">
        <v>17</v>
      </c>
      <c r="F41" s="214" t="s">
        <v>18</v>
      </c>
    </row>
    <row r="42" spans="1:8" ht="12" customHeight="1">
      <c r="A42" s="216">
        <v>1</v>
      </c>
      <c r="B42" s="291">
        <v>2</v>
      </c>
      <c r="C42" s="282"/>
      <c r="D42" s="216">
        <v>3</v>
      </c>
      <c r="E42" s="216">
        <v>4</v>
      </c>
      <c r="F42" s="216">
        <v>5</v>
      </c>
    </row>
    <row r="43" spans="1:8" ht="34.5" customHeight="1">
      <c r="A43" s="214"/>
      <c r="B43" s="296" t="s">
        <v>506</v>
      </c>
      <c r="C43" s="289"/>
      <c r="E43" s="43">
        <f>F86</f>
        <v>800000</v>
      </c>
      <c r="F43" s="43">
        <f>E43+D43</f>
        <v>800000</v>
      </c>
      <c r="H43" s="44" t="e">
        <f>F43-#REF!</f>
        <v>#REF!</v>
      </c>
    </row>
    <row r="44" spans="1:8" ht="69.75" hidden="1" customHeight="1">
      <c r="A44" s="23" t="s">
        <v>102</v>
      </c>
      <c r="B44" s="290" t="s">
        <v>645</v>
      </c>
      <c r="C44" s="289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14"/>
      <c r="B45" s="296" t="s">
        <v>504</v>
      </c>
      <c r="C45" s="289"/>
      <c r="D45" s="152"/>
      <c r="E45" s="43">
        <f>F105</f>
        <v>23672820</v>
      </c>
      <c r="F45" s="43">
        <f>E45+D45</f>
        <v>23672820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0" t="s">
        <v>522</v>
      </c>
      <c r="C46" s="289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0" t="s">
        <v>523</v>
      </c>
      <c r="C47" s="289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0" t="s">
        <v>524</v>
      </c>
      <c r="C48" s="289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0" t="s">
        <v>525</v>
      </c>
      <c r="C49" s="289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0" t="s">
        <v>526</v>
      </c>
      <c r="C50" s="289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0" t="s">
        <v>527</v>
      </c>
      <c r="C51" s="289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0" t="s">
        <v>528</v>
      </c>
      <c r="C52" s="289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0" t="s">
        <v>529</v>
      </c>
      <c r="C53" s="289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0" t="s">
        <v>530</v>
      </c>
      <c r="C54" s="289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0" t="s">
        <v>531</v>
      </c>
      <c r="C55" s="289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0" t="s">
        <v>532</v>
      </c>
      <c r="C56" s="289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0" t="s">
        <v>533</v>
      </c>
      <c r="C57" s="289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0" t="s">
        <v>534</v>
      </c>
      <c r="C58" s="289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0" t="s">
        <v>363</v>
      </c>
      <c r="C59" s="289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0" t="s">
        <v>367</v>
      </c>
      <c r="C60" s="289"/>
      <c r="D60" s="24"/>
      <c r="E60" s="25">
        <f>F234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0" t="s">
        <v>368</v>
      </c>
      <c r="C61" s="289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0" t="s">
        <v>535</v>
      </c>
      <c r="C62" s="289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0" t="s">
        <v>370</v>
      </c>
      <c r="C63" s="289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0" t="s">
        <v>536</v>
      </c>
      <c r="C64" s="289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14"/>
      <c r="B65" s="278" t="s">
        <v>350</v>
      </c>
      <c r="C65" s="279"/>
      <c r="D65" s="152"/>
      <c r="E65" s="43">
        <f>F292</f>
        <v>25406518</v>
      </c>
      <c r="F65" s="43">
        <f>E65+D65</f>
        <v>25406518</v>
      </c>
      <c r="H65" s="44" t="e">
        <f>F65-#REF!</f>
        <v>#REF!</v>
      </c>
    </row>
    <row r="66" spans="1:9" ht="36.75" hidden="1" customHeight="1">
      <c r="A66" s="23" t="s">
        <v>258</v>
      </c>
      <c r="B66" s="288" t="s">
        <v>537</v>
      </c>
      <c r="C66" s="289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88" t="s">
        <v>355</v>
      </c>
      <c r="C67" s="289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88" t="s">
        <v>430</v>
      </c>
      <c r="C68" s="289"/>
      <c r="D68" s="24"/>
      <c r="E68" s="25">
        <v>15000000</v>
      </c>
      <c r="F68" s="25">
        <f>G304</f>
        <v>15000000</v>
      </c>
      <c r="H68" s="44"/>
    </row>
    <row r="69" spans="1:9" ht="47.25" hidden="1" customHeight="1">
      <c r="A69" s="23" t="s">
        <v>373</v>
      </c>
      <c r="B69" s="288" t="s">
        <v>538</v>
      </c>
      <c r="C69" s="289"/>
      <c r="D69" s="24"/>
      <c r="E69" s="25">
        <v>500000</v>
      </c>
      <c r="F69" s="25">
        <f>G313</f>
        <v>500000</v>
      </c>
      <c r="H69" s="44"/>
    </row>
    <row r="70" spans="1:9" ht="42.75" hidden="1" customHeight="1">
      <c r="A70" s="23" t="s">
        <v>374</v>
      </c>
      <c r="B70" s="288" t="s">
        <v>539</v>
      </c>
      <c r="C70" s="289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88" t="s">
        <v>540</v>
      </c>
      <c r="C71" s="289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88" t="s">
        <v>475</v>
      </c>
      <c r="C72" s="289"/>
      <c r="D72" s="24"/>
      <c r="E72" s="25">
        <f>F340</f>
        <v>8806518</v>
      </c>
      <c r="F72" s="25">
        <f>G340</f>
        <v>8806518</v>
      </c>
      <c r="H72" s="44"/>
    </row>
    <row r="73" spans="1:9" ht="15" customHeight="1">
      <c r="A73" s="281" t="s">
        <v>18</v>
      </c>
      <c r="B73" s="281"/>
      <c r="C73" s="282"/>
      <c r="D73" s="26"/>
      <c r="E73" s="26">
        <f>E65+E45+E43</f>
        <v>49879338</v>
      </c>
      <c r="F73" s="26">
        <f>F65+F45+F43</f>
        <v>49879338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83" t="s">
        <v>20</v>
      </c>
      <c r="C75" s="283"/>
      <c r="D75" s="283"/>
      <c r="E75" s="283"/>
      <c r="F75" s="283"/>
      <c r="G75" s="283"/>
    </row>
    <row r="76" spans="1:9" ht="14.25" customHeight="1">
      <c r="A76" s="19"/>
      <c r="E76" s="27" t="s">
        <v>14</v>
      </c>
    </row>
    <row r="77" spans="1:9" ht="25.5">
      <c r="A77" s="214" t="s">
        <v>11</v>
      </c>
      <c r="B77" s="216" t="s">
        <v>21</v>
      </c>
      <c r="C77" s="214" t="s">
        <v>16</v>
      </c>
      <c r="D77" s="214" t="s">
        <v>17</v>
      </c>
      <c r="E77" s="214" t="s">
        <v>18</v>
      </c>
    </row>
    <row r="78" spans="1:9" ht="11.25" customHeight="1">
      <c r="A78" s="216">
        <v>1</v>
      </c>
      <c r="B78" s="216">
        <v>2</v>
      </c>
      <c r="C78" s="216">
        <v>3</v>
      </c>
      <c r="D78" s="216">
        <v>4</v>
      </c>
      <c r="E78" s="216">
        <v>5</v>
      </c>
    </row>
    <row r="79" spans="1:9" ht="23.25" customHeight="1">
      <c r="A79" s="214"/>
      <c r="B79" s="28"/>
      <c r="C79" s="29"/>
      <c r="D79" s="214"/>
      <c r="E79" s="29"/>
    </row>
    <row r="80" spans="1:9" ht="19.5" customHeight="1">
      <c r="A80" s="281" t="s">
        <v>18</v>
      </c>
      <c r="B80" s="281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3" t="s">
        <v>23</v>
      </c>
      <c r="C82" s="283"/>
      <c r="D82" s="283"/>
      <c r="E82" s="283"/>
      <c r="F82" s="283"/>
      <c r="G82" s="283"/>
    </row>
    <row r="83" spans="1:7" ht="9.75" customHeight="1">
      <c r="A83" s="19"/>
    </row>
    <row r="84" spans="1:7" ht="25.5" customHeight="1">
      <c r="A84" s="214" t="s">
        <v>11</v>
      </c>
      <c r="B84" s="214" t="s">
        <v>24</v>
      </c>
      <c r="C84" s="215" t="s">
        <v>25</v>
      </c>
      <c r="D84" s="215" t="s">
        <v>26</v>
      </c>
      <c r="E84" s="214" t="s">
        <v>16</v>
      </c>
      <c r="F84" s="214" t="s">
        <v>17</v>
      </c>
      <c r="G84" s="214" t="s">
        <v>18</v>
      </c>
    </row>
    <row r="85" spans="1:7">
      <c r="A85" s="216">
        <v>1</v>
      </c>
      <c r="B85" s="216">
        <v>2</v>
      </c>
      <c r="C85" s="216">
        <v>3</v>
      </c>
      <c r="D85" s="216">
        <v>4</v>
      </c>
      <c r="E85" s="216">
        <v>5</v>
      </c>
      <c r="F85" s="216">
        <v>6</v>
      </c>
      <c r="G85" s="216">
        <v>7</v>
      </c>
    </row>
    <row r="86" spans="1:7" ht="30" customHeight="1">
      <c r="A86" s="214"/>
      <c r="B86" s="278" t="s">
        <v>511</v>
      </c>
      <c r="C86" s="284"/>
      <c r="D86" s="284"/>
      <c r="E86" s="279"/>
      <c r="F86" s="204">
        <f>F89+F98</f>
        <v>800000</v>
      </c>
      <c r="G86" s="204">
        <f>F86</f>
        <v>800000</v>
      </c>
    </row>
    <row r="87" spans="1:7" ht="62.25" customHeight="1">
      <c r="A87" s="217"/>
      <c r="B87" s="285" t="s">
        <v>646</v>
      </c>
      <c r="C87" s="286"/>
      <c r="D87" s="286"/>
      <c r="E87" s="287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17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17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17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17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customHeight="1">
      <c r="A96" s="217"/>
      <c r="B96" s="329" t="s">
        <v>649</v>
      </c>
      <c r="C96" s="329"/>
      <c r="D96" s="329"/>
      <c r="E96" s="85"/>
      <c r="F96" s="147"/>
      <c r="G96" s="147"/>
    </row>
    <row r="97" spans="1:7" s="76" customFormat="1" ht="15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customHeight="1">
      <c r="A98" s="217"/>
      <c r="B98" s="142" t="s">
        <v>650</v>
      </c>
      <c r="C98" s="17" t="s">
        <v>96</v>
      </c>
      <c r="D98" s="17" t="s">
        <v>654</v>
      </c>
      <c r="E98" s="85"/>
      <c r="F98" s="67">
        <v>500000</v>
      </c>
      <c r="G98" s="67">
        <f>F98</f>
        <v>500000</v>
      </c>
    </row>
    <row r="99" spans="1:7" s="76" customFormat="1" ht="15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customHeight="1">
      <c r="A100" s="217"/>
      <c r="B100" s="142" t="s">
        <v>651</v>
      </c>
      <c r="C100" s="17" t="s">
        <v>97</v>
      </c>
      <c r="D100" s="17" t="s">
        <v>105</v>
      </c>
      <c r="E100" s="85"/>
      <c r="F100" s="147">
        <v>1</v>
      </c>
      <c r="G100" s="147">
        <f>F100</f>
        <v>1</v>
      </c>
    </row>
    <row r="101" spans="1:7" s="76" customFormat="1" ht="15" customHeight="1">
      <c r="A101" s="83">
        <v>3</v>
      </c>
      <c r="B101" s="157" t="s">
        <v>29</v>
      </c>
      <c r="C101" s="17"/>
      <c r="D101" s="17"/>
      <c r="E101" s="85"/>
      <c r="F101" s="147"/>
      <c r="G101" s="147"/>
    </row>
    <row r="102" spans="1:7" ht="48" customHeight="1">
      <c r="A102" s="217"/>
      <c r="B102" s="142" t="s">
        <v>652</v>
      </c>
      <c r="C102" s="17" t="s">
        <v>89</v>
      </c>
      <c r="D102" s="17" t="s">
        <v>87</v>
      </c>
      <c r="E102" s="85"/>
      <c r="F102" s="67">
        <f>F98/F100</f>
        <v>500000</v>
      </c>
      <c r="G102" s="67">
        <f>F102</f>
        <v>500000</v>
      </c>
    </row>
    <row r="103" spans="1:7" s="76" customFormat="1" ht="15" customHeight="1">
      <c r="A103" s="83">
        <v>4</v>
      </c>
      <c r="B103" s="157" t="s">
        <v>30</v>
      </c>
      <c r="C103" s="17"/>
      <c r="D103" s="17"/>
      <c r="E103" s="85"/>
      <c r="F103" s="147"/>
      <c r="G103" s="147"/>
    </row>
    <row r="104" spans="1:7" ht="45" customHeight="1">
      <c r="A104" s="217"/>
      <c r="B104" s="158" t="s">
        <v>653</v>
      </c>
      <c r="C104" s="17" t="s">
        <v>88</v>
      </c>
      <c r="D104" s="17" t="s">
        <v>87</v>
      </c>
      <c r="E104" s="85"/>
      <c r="F104" s="147">
        <v>100</v>
      </c>
      <c r="G104" s="147">
        <f>F104</f>
        <v>100</v>
      </c>
    </row>
    <row r="105" spans="1:7" s="205" customFormat="1" ht="20.25" customHeight="1">
      <c r="A105" s="206"/>
      <c r="B105" s="327" t="s">
        <v>504</v>
      </c>
      <c r="C105" s="328"/>
      <c r="D105" s="207"/>
      <c r="E105" s="207"/>
      <c r="F105" s="208">
        <f>F108+F117+F126+F135+F144+F153+F162+F171+F180+F189+F198+F207+F216+F225+F234+F243+F254+F263+F274+F283</f>
        <v>23672820</v>
      </c>
      <c r="G105" s="208">
        <f>G108+G117+G126+G135+G144+G153+G162+G171+G180+G189+G198+G207+G216+G225+G234+G243+G254+G263+G274+G283</f>
        <v>23672820</v>
      </c>
    </row>
    <row r="106" spans="1:7" ht="48" customHeight="1">
      <c r="A106" s="63"/>
      <c r="B106" s="280" t="s">
        <v>567</v>
      </c>
      <c r="C106" s="280"/>
      <c r="D106" s="280"/>
      <c r="E106" s="280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100.5" customHeight="1">
      <c r="A108" s="63"/>
      <c r="B108" s="144" t="s">
        <v>568</v>
      </c>
      <c r="C108" s="69" t="s">
        <v>89</v>
      </c>
      <c r="D108" s="69" t="s">
        <v>512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18" t="s">
        <v>28</v>
      </c>
      <c r="C109" s="69"/>
      <c r="D109" s="69"/>
      <c r="E109" s="80"/>
      <c r="F109" s="80"/>
      <c r="G109" s="80"/>
    </row>
    <row r="110" spans="1:7" ht="115.5" customHeight="1">
      <c r="A110" s="63"/>
      <c r="B110" s="144" t="s">
        <v>569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18" t="s">
        <v>29</v>
      </c>
      <c r="C111" s="69"/>
      <c r="D111" s="69"/>
      <c r="E111" s="69"/>
      <c r="F111" s="80"/>
      <c r="G111" s="81"/>
    </row>
    <row r="112" spans="1:7" ht="108.75" customHeight="1">
      <c r="A112" s="63"/>
      <c r="B112" s="144" t="s">
        <v>570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18" t="s">
        <v>30</v>
      </c>
      <c r="C113" s="69"/>
      <c r="D113" s="69"/>
      <c r="E113" s="69"/>
      <c r="F113" s="80"/>
      <c r="G113" s="81"/>
    </row>
    <row r="114" spans="1:7" ht="111" customHeight="1">
      <c r="A114" s="63"/>
      <c r="B114" s="145" t="s">
        <v>571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58.5" customHeight="1">
      <c r="A115" s="63"/>
      <c r="B115" s="280" t="s">
        <v>572</v>
      </c>
      <c r="C115" s="280"/>
      <c r="D115" s="280"/>
      <c r="E115" s="280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91.5" customHeight="1">
      <c r="A117" s="63"/>
      <c r="B117" s="144" t="s">
        <v>573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18" t="s">
        <v>28</v>
      </c>
      <c r="C118" s="69"/>
      <c r="D118" s="69"/>
      <c r="E118" s="80"/>
      <c r="F118" s="80"/>
      <c r="G118" s="80"/>
    </row>
    <row r="119" spans="1:7" ht="106.5" customHeight="1">
      <c r="A119" s="63"/>
      <c r="B119" s="144" t="s">
        <v>584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18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574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18" t="s">
        <v>30</v>
      </c>
      <c r="C122" s="69"/>
      <c r="D122" s="69"/>
      <c r="E122" s="69"/>
      <c r="F122" s="80"/>
      <c r="G122" s="81"/>
    </row>
    <row r="123" spans="1:7" ht="107.25" customHeight="1">
      <c r="A123" s="63"/>
      <c r="B123" s="145" t="s">
        <v>575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80" t="s">
        <v>576</v>
      </c>
      <c r="C124" s="280"/>
      <c r="D124" s="280"/>
      <c r="E124" s="280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2.5" customHeight="1">
      <c r="A126" s="63"/>
      <c r="B126" s="144" t="s">
        <v>583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18" t="s">
        <v>28</v>
      </c>
      <c r="C127" s="69"/>
      <c r="D127" s="69"/>
      <c r="E127" s="80"/>
      <c r="F127" s="80"/>
      <c r="G127" s="80"/>
    </row>
    <row r="128" spans="1:7" ht="105.75" customHeight="1">
      <c r="A128" s="63"/>
      <c r="B128" s="144" t="s">
        <v>582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18" t="s">
        <v>29</v>
      </c>
      <c r="C129" s="69"/>
      <c r="D129" s="69"/>
      <c r="E129" s="69"/>
      <c r="F129" s="80"/>
      <c r="G129" s="81"/>
    </row>
    <row r="130" spans="1:7" ht="106.5" customHeight="1">
      <c r="A130" s="63"/>
      <c r="B130" s="144" t="s">
        <v>577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18" t="s">
        <v>30</v>
      </c>
      <c r="C131" s="69"/>
      <c r="D131" s="69"/>
      <c r="E131" s="69"/>
      <c r="F131" s="80"/>
      <c r="G131" s="81"/>
    </row>
    <row r="132" spans="1:7" ht="90" customHeight="1">
      <c r="A132" s="63"/>
      <c r="B132" s="145" t="s">
        <v>581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8.75" customHeight="1">
      <c r="A133" s="63"/>
      <c r="B133" s="280" t="s">
        <v>592</v>
      </c>
      <c r="C133" s="280"/>
      <c r="D133" s="280"/>
      <c r="E133" s="280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88.5" customHeight="1">
      <c r="A135" s="63"/>
      <c r="B135" s="144" t="s">
        <v>593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18" t="s">
        <v>28</v>
      </c>
      <c r="C136" s="69"/>
      <c r="D136" s="69"/>
      <c r="E136" s="80"/>
      <c r="F136" s="80"/>
      <c r="G136" s="80"/>
    </row>
    <row r="137" spans="1:7" ht="102.75" customHeight="1">
      <c r="A137" s="63"/>
      <c r="B137" s="144" t="s">
        <v>594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18" t="s">
        <v>29</v>
      </c>
      <c r="C138" s="69"/>
      <c r="D138" s="69"/>
      <c r="E138" s="69"/>
      <c r="F138" s="80"/>
      <c r="G138" s="81"/>
    </row>
    <row r="139" spans="1:7" ht="108.75" customHeight="1">
      <c r="A139" s="63"/>
      <c r="B139" s="144" t="s">
        <v>595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18" t="s">
        <v>30</v>
      </c>
      <c r="C140" s="69"/>
      <c r="D140" s="69"/>
      <c r="E140" s="69"/>
      <c r="F140" s="80"/>
      <c r="G140" s="81"/>
    </row>
    <row r="141" spans="1:7" ht="90" customHeight="1">
      <c r="A141" s="63"/>
      <c r="B141" s="145" t="s">
        <v>596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51" customHeight="1">
      <c r="A142" s="63"/>
      <c r="B142" s="280" t="s">
        <v>591</v>
      </c>
      <c r="C142" s="280"/>
      <c r="D142" s="280"/>
      <c r="E142" s="280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91.5" customHeight="1">
      <c r="A144" s="63"/>
      <c r="B144" s="144" t="s">
        <v>590</v>
      </c>
      <c r="C144" s="69" t="s">
        <v>89</v>
      </c>
      <c r="D144" s="69" t="s">
        <v>512</v>
      </c>
      <c r="E144" s="80"/>
      <c r="F144" s="80">
        <v>200000</v>
      </c>
      <c r="G144" s="80">
        <f>F144</f>
        <v>200000</v>
      </c>
    </row>
    <row r="145" spans="1:7" s="76" customFormat="1" ht="15" customHeight="1">
      <c r="A145" s="79">
        <v>2</v>
      </c>
      <c r="B145" s="218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578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18" t="s">
        <v>29</v>
      </c>
      <c r="C147" s="69"/>
      <c r="D147" s="69"/>
      <c r="E147" s="69"/>
      <c r="F147" s="80"/>
      <c r="G147" s="81"/>
    </row>
    <row r="148" spans="1:7" ht="111" customHeight="1">
      <c r="A148" s="63"/>
      <c r="B148" s="144" t="s">
        <v>579</v>
      </c>
      <c r="C148" s="69" t="s">
        <v>89</v>
      </c>
      <c r="D148" s="69" t="s">
        <v>87</v>
      </c>
      <c r="E148" s="69"/>
      <c r="F148" s="80">
        <f>F144/F146</f>
        <v>200000</v>
      </c>
      <c r="G148" s="80">
        <f>F148</f>
        <v>200000</v>
      </c>
    </row>
    <row r="149" spans="1:7" s="76" customFormat="1" ht="15" customHeight="1">
      <c r="A149" s="79">
        <v>4</v>
      </c>
      <c r="B149" s="218" t="s">
        <v>30</v>
      </c>
      <c r="C149" s="69"/>
      <c r="D149" s="69"/>
      <c r="E149" s="69"/>
      <c r="F149" s="80"/>
      <c r="G149" s="81"/>
    </row>
    <row r="150" spans="1:7" ht="107.25" customHeight="1">
      <c r="A150" s="63"/>
      <c r="B150" s="145" t="s">
        <v>580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39" customHeight="1">
      <c r="A151" s="63"/>
      <c r="B151" s="280" t="s">
        <v>585</v>
      </c>
      <c r="C151" s="280"/>
      <c r="D151" s="280"/>
      <c r="E151" s="280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65.25" customHeight="1">
      <c r="A153" s="63"/>
      <c r="B153" s="144" t="s">
        <v>586</v>
      </c>
      <c r="C153" s="69" t="s">
        <v>89</v>
      </c>
      <c r="D153" s="69" t="s">
        <v>512</v>
      </c>
      <c r="E153" s="80"/>
      <c r="F153" s="80">
        <v>300000</v>
      </c>
      <c r="G153" s="80">
        <f>F153</f>
        <v>300000</v>
      </c>
    </row>
    <row r="154" spans="1:7" s="76" customFormat="1" ht="15" customHeight="1">
      <c r="A154" s="79">
        <v>2</v>
      </c>
      <c r="B154" s="218" t="s">
        <v>28</v>
      </c>
      <c r="C154" s="69"/>
      <c r="D154" s="69"/>
      <c r="E154" s="80"/>
      <c r="F154" s="80"/>
      <c r="G154" s="80"/>
    </row>
    <row r="155" spans="1:7" ht="104.25" customHeight="1">
      <c r="A155" s="63"/>
      <c r="B155" s="144" t="s">
        <v>587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18" t="s">
        <v>29</v>
      </c>
      <c r="C156" s="69"/>
      <c r="D156" s="69"/>
      <c r="E156" s="69"/>
      <c r="F156" s="80"/>
      <c r="G156" s="81"/>
    </row>
    <row r="157" spans="1:7" ht="85.5" customHeight="1">
      <c r="A157" s="63"/>
      <c r="B157" s="144" t="s">
        <v>588</v>
      </c>
      <c r="C157" s="69" t="s">
        <v>89</v>
      </c>
      <c r="D157" s="69" t="s">
        <v>87</v>
      </c>
      <c r="E157" s="69"/>
      <c r="F157" s="80">
        <f>F153/F155</f>
        <v>300000</v>
      </c>
      <c r="G157" s="80">
        <f>F157</f>
        <v>300000</v>
      </c>
    </row>
    <row r="158" spans="1:7" s="76" customFormat="1" ht="15" customHeight="1">
      <c r="A158" s="79">
        <v>4</v>
      </c>
      <c r="B158" s="218" t="s">
        <v>30</v>
      </c>
      <c r="C158" s="69"/>
      <c r="D158" s="69"/>
      <c r="E158" s="69"/>
      <c r="F158" s="80"/>
      <c r="G158" s="81"/>
    </row>
    <row r="159" spans="1:7" ht="75" customHeight="1">
      <c r="A159" s="63"/>
      <c r="B159" s="144" t="s">
        <v>589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53.25" customHeight="1">
      <c r="A160" s="63"/>
      <c r="B160" s="280" t="s">
        <v>597</v>
      </c>
      <c r="C160" s="280"/>
      <c r="D160" s="280"/>
      <c r="E160" s="280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93" customHeight="1">
      <c r="A162" s="63"/>
      <c r="B162" s="144" t="s">
        <v>598</v>
      </c>
      <c r="C162" s="69" t="s">
        <v>89</v>
      </c>
      <c r="D162" s="69" t="s">
        <v>512</v>
      </c>
      <c r="E162" s="80"/>
      <c r="F162" s="80">
        <v>2000000</v>
      </c>
      <c r="G162" s="80">
        <f>F162</f>
        <v>2000000</v>
      </c>
    </row>
    <row r="163" spans="1:7" s="76" customFormat="1" ht="15" customHeight="1">
      <c r="A163" s="79">
        <v>2</v>
      </c>
      <c r="B163" s="218" t="s">
        <v>28</v>
      </c>
      <c r="C163" s="69"/>
      <c r="D163" s="69"/>
      <c r="E163" s="80"/>
      <c r="F163" s="80"/>
      <c r="G163" s="80"/>
    </row>
    <row r="164" spans="1:7" ht="118.5" customHeight="1">
      <c r="A164" s="63"/>
      <c r="B164" s="144" t="s">
        <v>599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18" t="s">
        <v>29</v>
      </c>
      <c r="C165" s="69"/>
      <c r="D165" s="69"/>
      <c r="E165" s="69"/>
      <c r="F165" s="80"/>
      <c r="G165" s="81"/>
    </row>
    <row r="166" spans="1:7" ht="111" customHeight="1">
      <c r="A166" s="63"/>
      <c r="B166" s="144" t="s">
        <v>600</v>
      </c>
      <c r="C166" s="69" t="s">
        <v>89</v>
      </c>
      <c r="D166" s="69" t="s">
        <v>87</v>
      </c>
      <c r="E166" s="69"/>
      <c r="F166" s="80">
        <f>F162/F164</f>
        <v>2000000</v>
      </c>
      <c r="G166" s="80">
        <f>F166</f>
        <v>2000000</v>
      </c>
    </row>
    <row r="167" spans="1:7" s="76" customFormat="1" ht="15" customHeight="1">
      <c r="A167" s="79">
        <v>4</v>
      </c>
      <c r="B167" s="218" t="s">
        <v>30</v>
      </c>
      <c r="C167" s="69"/>
      <c r="D167" s="69"/>
      <c r="E167" s="69"/>
      <c r="F167" s="80"/>
      <c r="G167" s="81"/>
    </row>
    <row r="168" spans="1:7" ht="108" customHeight="1">
      <c r="A168" s="63"/>
      <c r="B168" s="144" t="s">
        <v>601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9.5" customHeight="1">
      <c r="A169" s="63"/>
      <c r="B169" s="280" t="s">
        <v>602</v>
      </c>
      <c r="C169" s="280"/>
      <c r="D169" s="280"/>
      <c r="E169" s="280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88.5" customHeight="1">
      <c r="A171" s="63"/>
      <c r="B171" s="144" t="s">
        <v>603</v>
      </c>
      <c r="C171" s="69" t="s">
        <v>89</v>
      </c>
      <c r="D171" s="69" t="s">
        <v>512</v>
      </c>
      <c r="E171" s="80"/>
      <c r="F171" s="80">
        <v>200000</v>
      </c>
      <c r="G171" s="80">
        <f>F171</f>
        <v>200000</v>
      </c>
    </row>
    <row r="172" spans="1:7" s="76" customFormat="1" ht="15" customHeight="1">
      <c r="A172" s="79">
        <v>2</v>
      </c>
      <c r="B172" s="218" t="s">
        <v>28</v>
      </c>
      <c r="C172" s="69"/>
      <c r="D172" s="69"/>
      <c r="E172" s="80"/>
      <c r="F172" s="80"/>
      <c r="G172" s="80"/>
    </row>
    <row r="173" spans="1:7" ht="106.5" customHeight="1">
      <c r="A173" s="63"/>
      <c r="B173" s="144" t="s">
        <v>606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18" t="s">
        <v>29</v>
      </c>
      <c r="C174" s="69"/>
      <c r="D174" s="69"/>
      <c r="E174" s="69"/>
      <c r="F174" s="80"/>
      <c r="G174" s="81"/>
    </row>
    <row r="175" spans="1:7" ht="105" customHeight="1">
      <c r="A175" s="63"/>
      <c r="B175" s="144" t="s">
        <v>605</v>
      </c>
      <c r="C175" s="69" t="s">
        <v>89</v>
      </c>
      <c r="D175" s="69" t="s">
        <v>87</v>
      </c>
      <c r="E175" s="69"/>
      <c r="F175" s="80">
        <f>F171/F173</f>
        <v>200000</v>
      </c>
      <c r="G175" s="80">
        <f>F175</f>
        <v>200000</v>
      </c>
    </row>
    <row r="176" spans="1:7" s="76" customFormat="1" ht="15" customHeight="1">
      <c r="A176" s="79">
        <v>4</v>
      </c>
      <c r="B176" s="218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604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80" t="s">
        <v>607</v>
      </c>
      <c r="C178" s="280"/>
      <c r="D178" s="280"/>
      <c r="E178" s="280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608</v>
      </c>
      <c r="C180" s="69" t="s">
        <v>89</v>
      </c>
      <c r="D180" s="69" t="s">
        <v>512</v>
      </c>
      <c r="E180" s="80"/>
      <c r="F180" s="80">
        <v>6000000</v>
      </c>
      <c r="G180" s="80">
        <f>F180</f>
        <v>6000000</v>
      </c>
    </row>
    <row r="181" spans="1:7" s="76" customFormat="1" ht="15" customHeight="1">
      <c r="A181" s="79">
        <v>2</v>
      </c>
      <c r="B181" s="218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609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18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610</v>
      </c>
      <c r="C184" s="69" t="s">
        <v>89</v>
      </c>
      <c r="D184" s="69" t="s">
        <v>87</v>
      </c>
      <c r="E184" s="69"/>
      <c r="F184" s="80">
        <f>F180/F182</f>
        <v>6000000</v>
      </c>
      <c r="G184" s="80">
        <f>F184</f>
        <v>6000000</v>
      </c>
    </row>
    <row r="185" spans="1:7" s="76" customFormat="1" ht="15" customHeight="1">
      <c r="A185" s="79">
        <v>4</v>
      </c>
      <c r="B185" s="218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611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80" t="s">
        <v>612</v>
      </c>
      <c r="C187" s="280"/>
      <c r="D187" s="280"/>
      <c r="E187" s="280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613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18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614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18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615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18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616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48" customHeight="1">
      <c r="A196" s="63"/>
      <c r="B196" s="280" t="s">
        <v>617</v>
      </c>
      <c r="C196" s="280"/>
      <c r="D196" s="280"/>
      <c r="E196" s="280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91.5" customHeight="1">
      <c r="A198" s="63"/>
      <c r="B198" s="144" t="s">
        <v>618</v>
      </c>
      <c r="C198" s="69" t="s">
        <v>89</v>
      </c>
      <c r="D198" s="69" t="s">
        <v>512</v>
      </c>
      <c r="E198" s="80"/>
      <c r="F198" s="80">
        <v>200000</v>
      </c>
      <c r="G198" s="80">
        <f>F198</f>
        <v>200000</v>
      </c>
    </row>
    <row r="199" spans="1:7" s="76" customFormat="1" ht="15" customHeight="1">
      <c r="A199" s="79">
        <v>2</v>
      </c>
      <c r="B199" s="218" t="s">
        <v>28</v>
      </c>
      <c r="C199" s="69"/>
      <c r="D199" s="69"/>
      <c r="E199" s="80"/>
      <c r="F199" s="80"/>
      <c r="G199" s="80"/>
    </row>
    <row r="200" spans="1:7" ht="117" customHeight="1">
      <c r="A200" s="63"/>
      <c r="B200" s="144" t="s">
        <v>619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18" t="s">
        <v>29</v>
      </c>
      <c r="C201" s="69"/>
      <c r="D201" s="69"/>
      <c r="E201" s="69"/>
      <c r="F201" s="80"/>
      <c r="G201" s="81"/>
    </row>
    <row r="202" spans="1:7" ht="108" customHeight="1">
      <c r="A202" s="63"/>
      <c r="B202" s="144" t="s">
        <v>620</v>
      </c>
      <c r="C202" s="69" t="s">
        <v>89</v>
      </c>
      <c r="D202" s="69" t="s">
        <v>87</v>
      </c>
      <c r="E202" s="69"/>
      <c r="F202" s="80">
        <f>F198/F200</f>
        <v>200000</v>
      </c>
      <c r="G202" s="80">
        <f>F202</f>
        <v>200000</v>
      </c>
    </row>
    <row r="203" spans="1:7" s="76" customFormat="1" ht="15" customHeight="1">
      <c r="A203" s="79">
        <v>4</v>
      </c>
      <c r="B203" s="218" t="s">
        <v>30</v>
      </c>
      <c r="C203" s="69"/>
      <c r="D203" s="69"/>
      <c r="E203" s="69"/>
      <c r="F203" s="80"/>
      <c r="G203" s="81"/>
    </row>
    <row r="204" spans="1:7" ht="91.5" customHeight="1">
      <c r="A204" s="63"/>
      <c r="B204" s="144" t="s">
        <v>621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26.25" customHeight="1">
      <c r="A205" s="63"/>
      <c r="B205" s="316" t="s">
        <v>655</v>
      </c>
      <c r="C205" s="316"/>
      <c r="D205" s="316"/>
      <c r="E205" s="316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48.75" customHeight="1">
      <c r="A207" s="63"/>
      <c r="B207" s="144" t="s">
        <v>656</v>
      </c>
      <c r="C207" s="69" t="s">
        <v>89</v>
      </c>
      <c r="D207" s="69" t="s">
        <v>654</v>
      </c>
      <c r="E207" s="80"/>
      <c r="F207" s="80">
        <v>700000</v>
      </c>
      <c r="G207" s="80">
        <f>F207</f>
        <v>700000</v>
      </c>
    </row>
    <row r="208" spans="1:7" s="76" customFormat="1" ht="15" customHeight="1">
      <c r="A208" s="79">
        <v>2</v>
      </c>
      <c r="B208" s="218" t="s">
        <v>28</v>
      </c>
      <c r="C208" s="69"/>
      <c r="D208" s="69"/>
      <c r="E208" s="80"/>
      <c r="F208" s="80"/>
      <c r="G208" s="80"/>
    </row>
    <row r="209" spans="1:7" ht="70.5" customHeight="1">
      <c r="A209" s="63"/>
      <c r="B209" s="144" t="s">
        <v>657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18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658</v>
      </c>
      <c r="C211" s="69" t="s">
        <v>89</v>
      </c>
      <c r="D211" s="69" t="s">
        <v>87</v>
      </c>
      <c r="E211" s="69"/>
      <c r="F211" s="80">
        <f>F207/F209</f>
        <v>700000</v>
      </c>
      <c r="G211" s="80">
        <f>F211</f>
        <v>700000</v>
      </c>
    </row>
    <row r="212" spans="1:7" s="76" customFormat="1" ht="15" customHeight="1">
      <c r="A212" s="79">
        <v>4</v>
      </c>
      <c r="B212" s="218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659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30.75" customHeight="1">
      <c r="A214" s="63"/>
      <c r="B214" s="280" t="s">
        <v>626</v>
      </c>
      <c r="C214" s="280"/>
      <c r="D214" s="280"/>
      <c r="E214" s="280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54.75" customHeight="1">
      <c r="A216" s="63"/>
      <c r="B216" s="144" t="s">
        <v>627</v>
      </c>
      <c r="C216" s="69" t="s">
        <v>89</v>
      </c>
      <c r="D216" s="69" t="s">
        <v>512</v>
      </c>
      <c r="E216" s="80"/>
      <c r="F216" s="80">
        <v>500000</v>
      </c>
      <c r="G216" s="80">
        <f>F216</f>
        <v>500000</v>
      </c>
    </row>
    <row r="217" spans="1:7" s="76" customFormat="1" ht="15" customHeight="1">
      <c r="A217" s="79">
        <v>2</v>
      </c>
      <c r="B217" s="218" t="s">
        <v>28</v>
      </c>
      <c r="C217" s="69"/>
      <c r="D217" s="69"/>
      <c r="E217" s="80"/>
      <c r="F217" s="80"/>
      <c r="G217" s="80"/>
    </row>
    <row r="218" spans="1:7" ht="63" customHeight="1">
      <c r="A218" s="63"/>
      <c r="B218" s="144" t="s">
        <v>628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18" t="s">
        <v>29</v>
      </c>
      <c r="C219" s="69"/>
      <c r="D219" s="69"/>
      <c r="E219" s="69"/>
      <c r="F219" s="80"/>
      <c r="G219" s="81"/>
    </row>
    <row r="220" spans="1:7" ht="64.5" customHeight="1">
      <c r="A220" s="63"/>
      <c r="B220" s="144" t="s">
        <v>629</v>
      </c>
      <c r="C220" s="69" t="s">
        <v>89</v>
      </c>
      <c r="D220" s="69" t="s">
        <v>87</v>
      </c>
      <c r="E220" s="69"/>
      <c r="F220" s="80">
        <f>F216/F218</f>
        <v>500000</v>
      </c>
      <c r="G220" s="80">
        <f>F220</f>
        <v>500000</v>
      </c>
    </row>
    <row r="221" spans="1:7" s="76" customFormat="1" ht="15" customHeight="1">
      <c r="A221" s="79">
        <v>4</v>
      </c>
      <c r="B221" s="218" t="s">
        <v>30</v>
      </c>
      <c r="C221" s="69"/>
      <c r="D221" s="69"/>
      <c r="E221" s="69"/>
      <c r="F221" s="80"/>
      <c r="G221" s="81"/>
    </row>
    <row r="222" spans="1:7" ht="59.25" customHeight="1">
      <c r="A222" s="63"/>
      <c r="B222" s="144" t="s">
        <v>630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43.5" customHeight="1">
      <c r="A223" s="63"/>
      <c r="B223" s="280" t="s">
        <v>631</v>
      </c>
      <c r="C223" s="280"/>
      <c r="D223" s="280"/>
      <c r="E223" s="280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66.75" customHeight="1">
      <c r="A225" s="63"/>
      <c r="B225" s="144" t="s">
        <v>382</v>
      </c>
      <c r="C225" s="69" t="s">
        <v>89</v>
      </c>
      <c r="D225" s="69" t="s">
        <v>512</v>
      </c>
      <c r="E225" s="80"/>
      <c r="F225" s="80">
        <v>3118157</v>
      </c>
      <c r="G225" s="80">
        <f>F225</f>
        <v>3118157</v>
      </c>
    </row>
    <row r="226" spans="1:7" s="76" customFormat="1" ht="15" customHeight="1">
      <c r="A226" s="79">
        <v>2</v>
      </c>
      <c r="B226" s="218" t="s">
        <v>28</v>
      </c>
      <c r="C226" s="69"/>
      <c r="D226" s="69"/>
      <c r="E226" s="80"/>
      <c r="F226" s="80"/>
      <c r="G226" s="80"/>
    </row>
    <row r="227" spans="1:7" ht="81" customHeight="1">
      <c r="A227" s="63"/>
      <c r="B227" s="144" t="s">
        <v>384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18" t="s">
        <v>29</v>
      </c>
      <c r="C228" s="69"/>
      <c r="D228" s="69"/>
      <c r="E228" s="69"/>
      <c r="F228" s="80"/>
      <c r="G228" s="81"/>
    </row>
    <row r="229" spans="1:7" ht="83.25" customHeight="1">
      <c r="A229" s="63"/>
      <c r="B229" s="144" t="s">
        <v>385</v>
      </c>
      <c r="C229" s="69" t="s">
        <v>89</v>
      </c>
      <c r="D229" s="69" t="s">
        <v>87</v>
      </c>
      <c r="E229" s="69"/>
      <c r="F229" s="80">
        <f>F225/F227</f>
        <v>3118157</v>
      </c>
      <c r="G229" s="80">
        <f>F229</f>
        <v>3118157</v>
      </c>
    </row>
    <row r="230" spans="1:7" s="76" customFormat="1" ht="15" customHeight="1">
      <c r="A230" s="79">
        <v>4</v>
      </c>
      <c r="B230" s="218" t="s">
        <v>30</v>
      </c>
      <c r="C230" s="69"/>
      <c r="D230" s="69"/>
      <c r="E230" s="69"/>
      <c r="F230" s="80"/>
      <c r="G230" s="81"/>
    </row>
    <row r="231" spans="1:7" ht="80.25" customHeight="1">
      <c r="A231" s="63"/>
      <c r="B231" s="144" t="s">
        <v>386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44.25" customHeight="1">
      <c r="A232" s="63"/>
      <c r="B232" s="280" t="s">
        <v>632</v>
      </c>
      <c r="C232" s="280"/>
      <c r="D232" s="280"/>
      <c r="E232" s="280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9.5" customHeight="1">
      <c r="A234" s="63"/>
      <c r="B234" s="144" t="s">
        <v>402</v>
      </c>
      <c r="C234" s="69" t="s">
        <v>89</v>
      </c>
      <c r="D234" s="69" t="s">
        <v>512</v>
      </c>
      <c r="E234" s="80"/>
      <c r="F234" s="80">
        <v>100000</v>
      </c>
      <c r="G234" s="80">
        <f>F234</f>
        <v>100000</v>
      </c>
    </row>
    <row r="235" spans="1:7" s="76" customFormat="1" ht="15" customHeight="1">
      <c r="A235" s="79">
        <v>2</v>
      </c>
      <c r="B235" s="218" t="s">
        <v>28</v>
      </c>
      <c r="C235" s="69"/>
      <c r="D235" s="69"/>
      <c r="E235" s="80"/>
      <c r="F235" s="80"/>
      <c r="G235" s="80"/>
    </row>
    <row r="236" spans="1:7" ht="94.5" customHeight="1">
      <c r="A236" s="63"/>
      <c r="B236" s="144" t="s">
        <v>436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s="76" customFormat="1" ht="15" customHeight="1">
      <c r="A237" s="79">
        <v>3</v>
      </c>
      <c r="B237" s="218" t="s">
        <v>29</v>
      </c>
      <c r="C237" s="69"/>
      <c r="D237" s="69"/>
      <c r="E237" s="69"/>
      <c r="F237" s="80"/>
      <c r="G237" s="81"/>
    </row>
    <row r="238" spans="1:7" ht="84.75" customHeight="1">
      <c r="A238" s="63"/>
      <c r="B238" s="144" t="s">
        <v>401</v>
      </c>
      <c r="C238" s="69" t="s">
        <v>89</v>
      </c>
      <c r="D238" s="69" t="s">
        <v>87</v>
      </c>
      <c r="E238" s="69"/>
      <c r="F238" s="80">
        <f>F234/F236</f>
        <v>100000</v>
      </c>
      <c r="G238" s="80">
        <f>F238</f>
        <v>100000</v>
      </c>
    </row>
    <row r="239" spans="1:7" s="76" customFormat="1" ht="15" customHeight="1">
      <c r="A239" s="79">
        <v>4</v>
      </c>
      <c r="B239" s="218" t="s">
        <v>30</v>
      </c>
      <c r="C239" s="69"/>
      <c r="D239" s="69"/>
      <c r="E239" s="69"/>
      <c r="F239" s="80"/>
      <c r="G239" s="81"/>
    </row>
    <row r="240" spans="1:7" ht="78.75" customHeight="1">
      <c r="A240" s="63"/>
      <c r="B240" s="144" t="s">
        <v>404</v>
      </c>
      <c r="C240" s="69" t="s">
        <v>88</v>
      </c>
      <c r="D240" s="69" t="s">
        <v>87</v>
      </c>
      <c r="E240" s="69"/>
      <c r="F240" s="81">
        <f>F234/F238*100</f>
        <v>100</v>
      </c>
      <c r="G240" s="81">
        <f>F240</f>
        <v>100</v>
      </c>
    </row>
    <row r="241" spans="1:7" ht="46.5" customHeight="1">
      <c r="A241" s="63"/>
      <c r="B241" s="273" t="s">
        <v>633</v>
      </c>
      <c r="C241" s="273"/>
      <c r="D241" s="273"/>
      <c r="E241" s="273"/>
      <c r="F241" s="80"/>
      <c r="G241" s="81"/>
    </row>
    <row r="242" spans="1:7" s="76" customFormat="1" ht="15" customHeight="1">
      <c r="A242" s="79">
        <v>1</v>
      </c>
      <c r="B242" s="82" t="s">
        <v>27</v>
      </c>
      <c r="C242" s="69"/>
      <c r="D242" s="69"/>
      <c r="E242" s="80"/>
      <c r="F242" s="80"/>
      <c r="G242" s="80"/>
    </row>
    <row r="243" spans="1:7" ht="75" customHeight="1">
      <c r="A243" s="63"/>
      <c r="B243" s="144" t="s">
        <v>405</v>
      </c>
      <c r="C243" s="69" t="s">
        <v>89</v>
      </c>
      <c r="D243" s="69" t="s">
        <v>512</v>
      </c>
      <c r="E243" s="80"/>
      <c r="F243" s="80">
        <v>230000</v>
      </c>
      <c r="G243" s="80">
        <f>F243</f>
        <v>230000</v>
      </c>
    </row>
    <row r="244" spans="1:7" s="76" customFormat="1" ht="15" customHeight="1">
      <c r="A244" s="79">
        <v>2</v>
      </c>
      <c r="B244" s="218" t="s">
        <v>28</v>
      </c>
      <c r="C244" s="69"/>
      <c r="D244" s="69"/>
      <c r="E244" s="80"/>
      <c r="F244" s="80"/>
      <c r="G244" s="80"/>
    </row>
    <row r="245" spans="1:7" ht="85.5" customHeight="1">
      <c r="A245" s="63"/>
      <c r="B245" s="144" t="s">
        <v>406</v>
      </c>
      <c r="C245" s="69" t="s">
        <v>180</v>
      </c>
      <c r="D245" s="69" t="s">
        <v>181</v>
      </c>
      <c r="E245" s="69"/>
      <c r="F245" s="81">
        <v>1</v>
      </c>
      <c r="G245" s="81">
        <f>F245</f>
        <v>1</v>
      </c>
    </row>
    <row r="246" spans="1:7" ht="0.75" customHeight="1">
      <c r="A246" s="63"/>
      <c r="B246" s="144"/>
      <c r="C246" s="69"/>
      <c r="D246" s="69"/>
      <c r="E246" s="69"/>
      <c r="F246" s="81"/>
      <c r="G246" s="81"/>
    </row>
    <row r="247" spans="1:7" s="76" customFormat="1" ht="15" customHeight="1">
      <c r="A247" s="79">
        <v>3</v>
      </c>
      <c r="B247" s="218" t="s">
        <v>29</v>
      </c>
      <c r="C247" s="69"/>
      <c r="D247" s="69"/>
      <c r="E247" s="69"/>
      <c r="F247" s="80"/>
      <c r="G247" s="81"/>
    </row>
    <row r="248" spans="1:7" ht="93.75" customHeight="1">
      <c r="A248" s="63"/>
      <c r="B248" s="144" t="s">
        <v>407</v>
      </c>
      <c r="C248" s="69" t="s">
        <v>89</v>
      </c>
      <c r="D248" s="69" t="s">
        <v>87</v>
      </c>
      <c r="E248" s="69"/>
      <c r="F248" s="80">
        <f>F243</f>
        <v>230000</v>
      </c>
      <c r="G248" s="80">
        <f>F248</f>
        <v>230000</v>
      </c>
    </row>
    <row r="249" spans="1:7" ht="7.5" hidden="1" customHeight="1">
      <c r="A249" s="63"/>
      <c r="B249" s="144"/>
      <c r="C249" s="69"/>
      <c r="D249" s="69"/>
      <c r="E249" s="69"/>
      <c r="F249" s="80"/>
      <c r="G249" s="80"/>
    </row>
    <row r="250" spans="1:7" s="76" customFormat="1" ht="15" customHeight="1">
      <c r="A250" s="79">
        <v>4</v>
      </c>
      <c r="B250" s="218" t="s">
        <v>30</v>
      </c>
      <c r="C250" s="69"/>
      <c r="D250" s="69"/>
      <c r="E250" s="69"/>
      <c r="F250" s="80"/>
      <c r="G250" s="81"/>
    </row>
    <row r="251" spans="1:7" ht="81.75" customHeight="1">
      <c r="A251" s="63"/>
      <c r="B251" s="144" t="s">
        <v>408</v>
      </c>
      <c r="C251" s="69" t="s">
        <v>88</v>
      </c>
      <c r="D251" s="69" t="s">
        <v>87</v>
      </c>
      <c r="E251" s="69"/>
      <c r="F251" s="81">
        <f>F243/(F248+F249)*100</f>
        <v>100</v>
      </c>
      <c r="G251" s="81">
        <f>F251</f>
        <v>100</v>
      </c>
    </row>
    <row r="252" spans="1:7" ht="54" customHeight="1">
      <c r="A252" s="63"/>
      <c r="B252" s="280" t="s">
        <v>643</v>
      </c>
      <c r="C252" s="280"/>
      <c r="D252" s="280"/>
      <c r="E252" s="280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88.5" customHeight="1">
      <c r="A254" s="63"/>
      <c r="B254" s="144" t="s">
        <v>410</v>
      </c>
      <c r="C254" s="69" t="s">
        <v>89</v>
      </c>
      <c r="D254" s="69" t="s">
        <v>512</v>
      </c>
      <c r="E254" s="80"/>
      <c r="F254" s="80">
        <v>1474663</v>
      </c>
      <c r="G254" s="80">
        <f>F254</f>
        <v>1474663</v>
      </c>
    </row>
    <row r="255" spans="1:7" s="76" customFormat="1" ht="15" customHeight="1">
      <c r="A255" s="79">
        <v>2</v>
      </c>
      <c r="B255" s="218" t="s">
        <v>28</v>
      </c>
      <c r="C255" s="69"/>
      <c r="D255" s="69"/>
      <c r="E255" s="80"/>
      <c r="F255" s="80"/>
      <c r="G255" s="80"/>
    </row>
    <row r="256" spans="1:7" ht="81.75" customHeight="1">
      <c r="A256" s="63"/>
      <c r="B256" s="144" t="s">
        <v>464</v>
      </c>
      <c r="C256" s="69" t="s">
        <v>97</v>
      </c>
      <c r="D256" s="69" t="s">
        <v>181</v>
      </c>
      <c r="E256" s="69"/>
      <c r="F256" s="81">
        <v>1</v>
      </c>
      <c r="G256" s="81">
        <f>F256</f>
        <v>1</v>
      </c>
    </row>
    <row r="257" spans="1:7" s="76" customFormat="1" ht="15" customHeight="1">
      <c r="A257" s="79">
        <v>3</v>
      </c>
      <c r="B257" s="218" t="s">
        <v>29</v>
      </c>
      <c r="C257" s="69"/>
      <c r="D257" s="69"/>
      <c r="E257" s="69"/>
      <c r="F257" s="80"/>
      <c r="G257" s="81"/>
    </row>
    <row r="258" spans="1:7" ht="97.5" customHeight="1">
      <c r="A258" s="63"/>
      <c r="B258" s="144" t="s">
        <v>465</v>
      </c>
      <c r="C258" s="69" t="s">
        <v>89</v>
      </c>
      <c r="D258" s="69" t="s">
        <v>87</v>
      </c>
      <c r="E258" s="69"/>
      <c r="F258" s="80">
        <f>F254/F256</f>
        <v>1474663</v>
      </c>
      <c r="G258" s="80" t="e">
        <f>(G254-#REF!)/G256</f>
        <v>#REF!</v>
      </c>
    </row>
    <row r="259" spans="1:7" s="76" customFormat="1" ht="15" customHeight="1">
      <c r="A259" s="79">
        <v>4</v>
      </c>
      <c r="B259" s="218" t="s">
        <v>30</v>
      </c>
      <c r="C259" s="69"/>
      <c r="D259" s="69"/>
      <c r="E259" s="69"/>
      <c r="F259" s="80"/>
      <c r="G259" s="81"/>
    </row>
    <row r="260" spans="1:7" ht="87.75" customHeight="1">
      <c r="A260" s="63"/>
      <c r="B260" s="144" t="s">
        <v>413</v>
      </c>
      <c r="C260" s="69" t="s">
        <v>88</v>
      </c>
      <c r="D260" s="69" t="s">
        <v>87</v>
      </c>
      <c r="E260" s="69"/>
      <c r="F260" s="80">
        <v>100</v>
      </c>
      <c r="G260" s="80">
        <f>F260</f>
        <v>100</v>
      </c>
    </row>
    <row r="261" spans="1:7" ht="44.25" customHeight="1">
      <c r="A261" s="63"/>
      <c r="B261" s="273" t="s">
        <v>634</v>
      </c>
      <c r="C261" s="273"/>
      <c r="D261" s="273"/>
      <c r="E261" s="273"/>
      <c r="F261" s="80"/>
      <c r="G261" s="81"/>
    </row>
    <row r="262" spans="1:7" s="76" customFormat="1" ht="15" customHeight="1">
      <c r="A262" s="79">
        <v>1</v>
      </c>
      <c r="B262" s="82" t="s">
        <v>27</v>
      </c>
      <c r="C262" s="69"/>
      <c r="D262" s="69"/>
      <c r="E262" s="80"/>
      <c r="F262" s="80"/>
      <c r="G262" s="80"/>
    </row>
    <row r="263" spans="1:7" ht="77.25" customHeight="1">
      <c r="A263" s="63"/>
      <c r="B263" s="144" t="s">
        <v>414</v>
      </c>
      <c r="C263" s="69" t="s">
        <v>89</v>
      </c>
      <c r="D263" s="69" t="s">
        <v>512</v>
      </c>
      <c r="E263" s="80"/>
      <c r="F263" s="80">
        <v>1650000</v>
      </c>
      <c r="G263" s="80">
        <f>F263</f>
        <v>1650000</v>
      </c>
    </row>
    <row r="264" spans="1:7" s="76" customFormat="1" ht="15" customHeight="1">
      <c r="A264" s="79">
        <v>2</v>
      </c>
      <c r="B264" s="218" t="s">
        <v>28</v>
      </c>
      <c r="C264" s="69"/>
      <c r="D264" s="69"/>
      <c r="E264" s="80"/>
      <c r="F264" s="80"/>
      <c r="G264" s="80"/>
    </row>
    <row r="265" spans="1:7" ht="91.5" hidden="1" customHeight="1">
      <c r="A265" s="63"/>
      <c r="B265" s="144" t="s">
        <v>448</v>
      </c>
      <c r="C265" s="69" t="s">
        <v>180</v>
      </c>
      <c r="D265" s="69" t="s">
        <v>181</v>
      </c>
      <c r="E265" s="69"/>
      <c r="F265" s="81">
        <v>1</v>
      </c>
      <c r="G265" s="81">
        <f>F265</f>
        <v>1</v>
      </c>
    </row>
    <row r="266" spans="1:7" ht="84" customHeight="1">
      <c r="A266" s="63"/>
      <c r="B266" s="144" t="s">
        <v>641</v>
      </c>
      <c r="C266" s="69" t="s">
        <v>97</v>
      </c>
      <c r="D266" s="69" t="s">
        <v>181</v>
      </c>
      <c r="E266" s="69"/>
      <c r="F266" s="81">
        <v>1</v>
      </c>
      <c r="G266" s="81">
        <f>F266</f>
        <v>1</v>
      </c>
    </row>
    <row r="267" spans="1:7" s="76" customFormat="1" ht="15" customHeight="1">
      <c r="A267" s="79">
        <v>3</v>
      </c>
      <c r="B267" s="218" t="s">
        <v>29</v>
      </c>
      <c r="C267" s="69"/>
      <c r="D267" s="69"/>
      <c r="E267" s="69"/>
      <c r="F267" s="80"/>
      <c r="G267" s="81"/>
    </row>
    <row r="268" spans="1:7" ht="97.5" hidden="1" customHeight="1">
      <c r="A268" s="63"/>
      <c r="B268" s="144" t="s">
        <v>443</v>
      </c>
      <c r="C268" s="69" t="s">
        <v>89</v>
      </c>
      <c r="D268" s="69" t="s">
        <v>87</v>
      </c>
      <c r="E268" s="69"/>
      <c r="F268" s="80"/>
      <c r="G268" s="80">
        <f>F268</f>
        <v>0</v>
      </c>
    </row>
    <row r="269" spans="1:7" ht="97.5" customHeight="1">
      <c r="A269" s="63"/>
      <c r="B269" s="144" t="s">
        <v>445</v>
      </c>
      <c r="C269" s="69" t="s">
        <v>89</v>
      </c>
      <c r="D269" s="69" t="s">
        <v>87</v>
      </c>
      <c r="E269" s="69"/>
      <c r="F269" s="80">
        <f>(F263-F268)/F266</f>
        <v>1650000</v>
      </c>
      <c r="G269" s="80">
        <v>1500000</v>
      </c>
    </row>
    <row r="270" spans="1:7" s="76" customFormat="1" ht="15" customHeight="1">
      <c r="A270" s="79">
        <v>4</v>
      </c>
      <c r="B270" s="218" t="s">
        <v>30</v>
      </c>
      <c r="C270" s="69"/>
      <c r="D270" s="69"/>
      <c r="E270" s="69"/>
      <c r="F270" s="80"/>
      <c r="G270" s="81"/>
    </row>
    <row r="271" spans="1:7" ht="87.75" customHeight="1">
      <c r="A271" s="63"/>
      <c r="B271" s="144" t="s">
        <v>415</v>
      </c>
      <c r="C271" s="69" t="s">
        <v>88</v>
      </c>
      <c r="D271" s="69" t="s">
        <v>87</v>
      </c>
      <c r="E271" s="69"/>
      <c r="F271" s="81">
        <f>F263/(F268+F269)*100</f>
        <v>100</v>
      </c>
      <c r="G271" s="81">
        <f>F271</f>
        <v>100</v>
      </c>
    </row>
    <row r="272" spans="1:7" ht="46.5" customHeight="1">
      <c r="A272" s="63"/>
      <c r="B272" s="280" t="s">
        <v>635</v>
      </c>
      <c r="C272" s="280"/>
      <c r="D272" s="280"/>
      <c r="E272" s="280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77.25" customHeight="1">
      <c r="A274" s="63"/>
      <c r="B274" s="144" t="s">
        <v>636</v>
      </c>
      <c r="C274" s="69" t="s">
        <v>89</v>
      </c>
      <c r="D274" s="69" t="s">
        <v>512</v>
      </c>
      <c r="E274" s="80"/>
      <c r="F274" s="80">
        <v>1000000</v>
      </c>
      <c r="G274" s="80">
        <f>F274</f>
        <v>1000000</v>
      </c>
    </row>
    <row r="275" spans="1:7" s="76" customFormat="1" ht="15" customHeight="1">
      <c r="A275" s="79">
        <v>2</v>
      </c>
      <c r="B275" s="218" t="s">
        <v>28</v>
      </c>
      <c r="C275" s="69"/>
      <c r="D275" s="69"/>
      <c r="E275" s="80"/>
      <c r="F275" s="80"/>
      <c r="G275" s="80"/>
    </row>
    <row r="276" spans="1:7" ht="102" customHeight="1">
      <c r="A276" s="63"/>
      <c r="B276" s="144" t="s">
        <v>637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218" t="s">
        <v>29</v>
      </c>
      <c r="C277" s="69"/>
      <c r="D277" s="69"/>
      <c r="E277" s="69"/>
      <c r="F277" s="80"/>
      <c r="G277" s="81"/>
    </row>
    <row r="278" spans="1:7" ht="97.5" customHeight="1">
      <c r="A278" s="63"/>
      <c r="B278" s="144" t="s">
        <v>639</v>
      </c>
      <c r="C278" s="69" t="s">
        <v>89</v>
      </c>
      <c r="D278" s="69" t="s">
        <v>87</v>
      </c>
      <c r="E278" s="69"/>
      <c r="F278" s="80">
        <v>100000</v>
      </c>
      <c r="G278" s="80">
        <f>F278</f>
        <v>100000</v>
      </c>
    </row>
    <row r="279" spans="1:7" s="76" customFormat="1" ht="15" customHeight="1">
      <c r="A279" s="79">
        <v>4</v>
      </c>
      <c r="B279" s="218" t="s">
        <v>30</v>
      </c>
      <c r="C279" s="69"/>
      <c r="D279" s="69"/>
      <c r="E279" s="69"/>
      <c r="F279" s="80"/>
      <c r="G279" s="81"/>
    </row>
    <row r="280" spans="1:7" ht="87.75" customHeight="1">
      <c r="A280" s="63"/>
      <c r="B280" s="144" t="s">
        <v>638</v>
      </c>
      <c r="C280" s="69" t="s">
        <v>88</v>
      </c>
      <c r="D280" s="69" t="s">
        <v>87</v>
      </c>
      <c r="E280" s="69"/>
      <c r="F280" s="81">
        <v>100</v>
      </c>
      <c r="G280" s="81">
        <f>F280</f>
        <v>100</v>
      </c>
    </row>
    <row r="281" spans="1:7" ht="33.75" customHeight="1">
      <c r="A281" s="35"/>
      <c r="B281" s="326" t="s">
        <v>679</v>
      </c>
      <c r="C281" s="326"/>
      <c r="D281" s="326"/>
      <c r="E281" s="326"/>
      <c r="F281" s="74"/>
      <c r="G281" s="74"/>
    </row>
    <row r="282" spans="1:7" s="76" customFormat="1" ht="15" customHeight="1">
      <c r="A282" s="71">
        <v>1</v>
      </c>
      <c r="B282" s="78" t="s">
        <v>27</v>
      </c>
      <c r="C282" s="73"/>
      <c r="D282" s="73"/>
      <c r="E282" s="77"/>
      <c r="F282" s="74"/>
      <c r="G282" s="74"/>
    </row>
    <row r="283" spans="1:7" ht="44.25" customHeight="1">
      <c r="A283" s="35"/>
      <c r="B283" s="145" t="s">
        <v>678</v>
      </c>
      <c r="C283" s="40" t="s">
        <v>89</v>
      </c>
      <c r="D283" s="69" t="s">
        <v>654</v>
      </c>
      <c r="E283" s="77"/>
      <c r="F283" s="36">
        <f>5000000</f>
        <v>5000000</v>
      </c>
      <c r="G283" s="36">
        <f>F283</f>
        <v>5000000</v>
      </c>
    </row>
    <row r="284" spans="1:7" s="76" customFormat="1" ht="15" customHeight="1">
      <c r="A284" s="71">
        <v>2</v>
      </c>
      <c r="B284" s="72" t="s">
        <v>28</v>
      </c>
      <c r="C284" s="40"/>
      <c r="D284" s="40"/>
      <c r="E284" s="77"/>
      <c r="F284" s="36"/>
      <c r="G284" s="36"/>
    </row>
    <row r="285" spans="1:7" ht="81" customHeight="1">
      <c r="A285" s="35"/>
      <c r="B285" s="145" t="s">
        <v>686</v>
      </c>
      <c r="C285" s="40" t="s">
        <v>180</v>
      </c>
      <c r="D285" s="40" t="s">
        <v>181</v>
      </c>
      <c r="E285" s="73"/>
      <c r="F285" s="41">
        <v>1</v>
      </c>
      <c r="G285" s="41">
        <f>F285</f>
        <v>1</v>
      </c>
    </row>
    <row r="286" spans="1:7" ht="64.5" customHeight="1">
      <c r="A286" s="35"/>
      <c r="B286" s="144" t="s">
        <v>680</v>
      </c>
      <c r="C286" s="40" t="s">
        <v>684</v>
      </c>
      <c r="D286" s="40" t="s">
        <v>181</v>
      </c>
      <c r="E286" s="73"/>
      <c r="F286" s="233">
        <v>6470</v>
      </c>
      <c r="G286" s="41">
        <f>F286</f>
        <v>6470</v>
      </c>
    </row>
    <row r="287" spans="1:7" s="76" customFormat="1" ht="15" customHeight="1">
      <c r="A287" s="71">
        <v>3</v>
      </c>
      <c r="B287" s="72" t="s">
        <v>29</v>
      </c>
      <c r="C287" s="40"/>
      <c r="D287" s="40"/>
      <c r="E287" s="73"/>
      <c r="F287" s="36"/>
      <c r="G287" s="41"/>
    </row>
    <row r="288" spans="1:7" ht="74.25" customHeight="1">
      <c r="A288" s="35"/>
      <c r="B288" s="144" t="s">
        <v>664</v>
      </c>
      <c r="C288" s="40" t="s">
        <v>89</v>
      </c>
      <c r="D288" s="40" t="s">
        <v>87</v>
      </c>
      <c r="E288" s="73"/>
      <c r="F288" s="36">
        <v>100000</v>
      </c>
      <c r="G288" s="36">
        <f>F288</f>
        <v>100000</v>
      </c>
    </row>
    <row r="289" spans="1:7" ht="61.5" customHeight="1">
      <c r="A289" s="35"/>
      <c r="B289" s="144" t="s">
        <v>681</v>
      </c>
      <c r="C289" s="40" t="s">
        <v>89</v>
      </c>
      <c r="D289" s="40" t="s">
        <v>87</v>
      </c>
      <c r="E289" s="73"/>
      <c r="F289" s="234">
        <f>(F283-F288)/F286</f>
        <v>757.34157650695522</v>
      </c>
      <c r="G289" s="36">
        <f>F289</f>
        <v>757.34157650695522</v>
      </c>
    </row>
    <row r="290" spans="1:7" s="76" customFormat="1" ht="15" customHeight="1">
      <c r="A290" s="71">
        <v>4</v>
      </c>
      <c r="B290" s="72" t="s">
        <v>30</v>
      </c>
      <c r="C290" s="40"/>
      <c r="D290" s="40"/>
      <c r="E290" s="73"/>
      <c r="F290" s="36"/>
      <c r="G290" s="41"/>
    </row>
    <row r="291" spans="1:7" ht="55.5" customHeight="1">
      <c r="A291" s="35"/>
      <c r="B291" s="145" t="s">
        <v>685</v>
      </c>
      <c r="C291" s="146" t="s">
        <v>88</v>
      </c>
      <c r="D291" s="40" t="s">
        <v>87</v>
      </c>
      <c r="E291" s="73"/>
      <c r="F291" s="36">
        <v>100</v>
      </c>
      <c r="G291" s="36">
        <v>100</v>
      </c>
    </row>
    <row r="292" spans="1:7" ht="19.5" customHeight="1">
      <c r="A292" s="63"/>
      <c r="B292" s="280" t="s">
        <v>350</v>
      </c>
      <c r="C292" s="280"/>
      <c r="D292" s="280"/>
      <c r="E292" s="69"/>
      <c r="F292" s="150">
        <f>F295+F304+F313+F322+F331+F340</f>
        <v>25406518</v>
      </c>
      <c r="G292" s="150">
        <f>G295+G304+G313+G322+G331+G340</f>
        <v>25406518</v>
      </c>
    </row>
    <row r="293" spans="1:7" ht="33.75" customHeight="1">
      <c r="A293" s="35"/>
      <c r="B293" s="277" t="s">
        <v>667</v>
      </c>
      <c r="C293" s="277"/>
      <c r="D293" s="277"/>
      <c r="E293" s="277"/>
      <c r="F293" s="74"/>
      <c r="G293" s="74"/>
    </row>
    <row r="294" spans="1:7" s="76" customFormat="1" ht="15" customHeight="1">
      <c r="A294" s="71">
        <v>1</v>
      </c>
      <c r="B294" s="78" t="s">
        <v>27</v>
      </c>
      <c r="C294" s="73"/>
      <c r="D294" s="73"/>
      <c r="E294" s="77"/>
      <c r="F294" s="74"/>
      <c r="G294" s="74"/>
    </row>
    <row r="295" spans="1:7" ht="52.5" customHeight="1">
      <c r="A295" s="35"/>
      <c r="B295" s="145" t="s">
        <v>351</v>
      </c>
      <c r="C295" s="40" t="s">
        <v>89</v>
      </c>
      <c r="D295" s="69" t="s">
        <v>512</v>
      </c>
      <c r="E295" s="77"/>
      <c r="F295" s="36">
        <f>100000</f>
        <v>100000</v>
      </c>
      <c r="G295" s="36">
        <f>F295</f>
        <v>100000</v>
      </c>
    </row>
    <row r="296" spans="1:7" s="76" customFormat="1" ht="15" customHeight="1">
      <c r="A296" s="71">
        <v>2</v>
      </c>
      <c r="B296" s="72" t="s">
        <v>28</v>
      </c>
      <c r="C296" s="40"/>
      <c r="D296" s="40"/>
      <c r="E296" s="77"/>
      <c r="F296" s="36"/>
      <c r="G296" s="36"/>
    </row>
    <row r="297" spans="1:7" ht="68.25" customHeight="1">
      <c r="A297" s="35"/>
      <c r="B297" s="145" t="s">
        <v>352</v>
      </c>
      <c r="C297" s="40" t="s">
        <v>180</v>
      </c>
      <c r="D297" s="40" t="s">
        <v>181</v>
      </c>
      <c r="E297" s="73"/>
      <c r="F297" s="41">
        <v>1</v>
      </c>
      <c r="G297" s="41">
        <f>F297</f>
        <v>1</v>
      </c>
    </row>
    <row r="298" spans="1:7" s="76" customFormat="1" ht="15" customHeight="1">
      <c r="A298" s="71">
        <v>3</v>
      </c>
      <c r="B298" s="72" t="s">
        <v>29</v>
      </c>
      <c r="C298" s="40"/>
      <c r="D298" s="40"/>
      <c r="E298" s="73"/>
      <c r="F298" s="36"/>
      <c r="G298" s="41"/>
    </row>
    <row r="299" spans="1:7" ht="74.25" customHeight="1">
      <c r="A299" s="35"/>
      <c r="B299" s="145" t="s">
        <v>354</v>
      </c>
      <c r="C299" s="40" t="s">
        <v>89</v>
      </c>
      <c r="D299" s="40" t="s">
        <v>87</v>
      </c>
      <c r="E299" s="73"/>
      <c r="F299" s="36">
        <f>F295/F297</f>
        <v>100000</v>
      </c>
      <c r="G299" s="36">
        <f>F299</f>
        <v>100000</v>
      </c>
    </row>
    <row r="300" spans="1:7" s="76" customFormat="1" ht="15" customHeight="1">
      <c r="A300" s="71">
        <v>4</v>
      </c>
      <c r="B300" s="72" t="s">
        <v>30</v>
      </c>
      <c r="C300" s="40"/>
      <c r="D300" s="40"/>
      <c r="E300" s="73"/>
      <c r="F300" s="36"/>
      <c r="G300" s="41"/>
    </row>
    <row r="301" spans="1:7" ht="55.5" customHeight="1">
      <c r="A301" s="35"/>
      <c r="B301" s="145" t="s">
        <v>353</v>
      </c>
      <c r="C301" s="146" t="s">
        <v>88</v>
      </c>
      <c r="D301" s="40" t="s">
        <v>87</v>
      </c>
      <c r="E301" s="73"/>
      <c r="F301" s="36">
        <v>100</v>
      </c>
      <c r="G301" s="36">
        <v>100</v>
      </c>
    </row>
    <row r="302" spans="1:7" ht="13.5" customHeight="1">
      <c r="A302" s="35"/>
      <c r="B302" s="277" t="s">
        <v>668</v>
      </c>
      <c r="C302" s="277"/>
      <c r="D302" s="277"/>
      <c r="E302" s="277"/>
      <c r="F302" s="74"/>
      <c r="G302" s="74"/>
    </row>
    <row r="303" spans="1:7" s="76" customFormat="1" ht="15" customHeight="1">
      <c r="A303" s="71">
        <v>1</v>
      </c>
      <c r="B303" s="78" t="s">
        <v>27</v>
      </c>
      <c r="C303" s="73"/>
      <c r="D303" s="73"/>
      <c r="E303" s="77"/>
      <c r="F303" s="74"/>
      <c r="G303" s="74"/>
    </row>
    <row r="304" spans="1:7" ht="42" customHeight="1">
      <c r="A304" s="35"/>
      <c r="B304" s="145" t="s">
        <v>438</v>
      </c>
      <c r="C304" s="40" t="s">
        <v>89</v>
      </c>
      <c r="D304" s="69" t="s">
        <v>512</v>
      </c>
      <c r="E304" s="77"/>
      <c r="F304" s="36">
        <v>15000000</v>
      </c>
      <c r="G304" s="36">
        <f>F304</f>
        <v>15000000</v>
      </c>
    </row>
    <row r="305" spans="1:7" s="76" customFormat="1" ht="15" customHeight="1">
      <c r="A305" s="71">
        <v>2</v>
      </c>
      <c r="B305" s="72" t="s">
        <v>28</v>
      </c>
      <c r="C305" s="40"/>
      <c r="D305" s="40"/>
      <c r="E305" s="77"/>
      <c r="F305" s="36"/>
      <c r="G305" s="36"/>
    </row>
    <row r="306" spans="1:7" ht="57" customHeight="1">
      <c r="A306" s="35"/>
      <c r="B306" s="145" t="s">
        <v>549</v>
      </c>
      <c r="C306" s="40" t="s">
        <v>180</v>
      </c>
      <c r="D306" s="40" t="s">
        <v>181</v>
      </c>
      <c r="E306" s="73"/>
      <c r="F306" s="41">
        <v>1</v>
      </c>
      <c r="G306" s="41">
        <f>F306</f>
        <v>1</v>
      </c>
    </row>
    <row r="307" spans="1:7" s="76" customFormat="1" ht="15" customHeight="1">
      <c r="A307" s="71">
        <v>3</v>
      </c>
      <c r="B307" s="72" t="s">
        <v>29</v>
      </c>
      <c r="C307" s="40"/>
      <c r="D307" s="40"/>
      <c r="E307" s="73"/>
      <c r="F307" s="36"/>
      <c r="G307" s="41"/>
    </row>
    <row r="308" spans="1:7" ht="59.25" customHeight="1">
      <c r="A308" s="35"/>
      <c r="B308" s="145" t="s">
        <v>550</v>
      </c>
      <c r="C308" s="40" t="s">
        <v>89</v>
      </c>
      <c r="D308" s="40" t="s">
        <v>87</v>
      </c>
      <c r="E308" s="73"/>
      <c r="F308" s="36">
        <f>F304/F306</f>
        <v>15000000</v>
      </c>
      <c r="G308" s="36">
        <f>F308</f>
        <v>15000000</v>
      </c>
    </row>
    <row r="309" spans="1:7" s="76" customFormat="1" ht="15" customHeight="1">
      <c r="A309" s="71">
        <v>4</v>
      </c>
      <c r="B309" s="72" t="s">
        <v>30</v>
      </c>
      <c r="C309" s="40"/>
      <c r="D309" s="40"/>
      <c r="E309" s="73"/>
      <c r="F309" s="36"/>
      <c r="G309" s="41"/>
    </row>
    <row r="310" spans="1:7" ht="57" customHeight="1">
      <c r="A310" s="35"/>
      <c r="B310" s="145" t="s">
        <v>442</v>
      </c>
      <c r="C310" s="146" t="s">
        <v>88</v>
      </c>
      <c r="D310" s="40" t="s">
        <v>87</v>
      </c>
      <c r="E310" s="73"/>
      <c r="F310" s="36">
        <v>100</v>
      </c>
      <c r="G310" s="36">
        <v>100</v>
      </c>
    </row>
    <row r="311" spans="1:7" ht="32.25" customHeight="1">
      <c r="A311" s="35"/>
      <c r="B311" s="267" t="s">
        <v>669</v>
      </c>
      <c r="C311" s="268"/>
      <c r="D311" s="268"/>
      <c r="E311" s="268"/>
      <c r="F311" s="269"/>
      <c r="G311" s="74"/>
    </row>
    <row r="312" spans="1:7" s="76" customFormat="1" ht="15" customHeight="1">
      <c r="A312" s="71">
        <v>1</v>
      </c>
      <c r="B312" s="78" t="s">
        <v>27</v>
      </c>
      <c r="C312" s="73"/>
      <c r="D312" s="73"/>
      <c r="E312" s="77"/>
      <c r="F312" s="74"/>
      <c r="G312" s="74"/>
    </row>
    <row r="313" spans="1:7" ht="54.75" customHeight="1">
      <c r="A313" s="35"/>
      <c r="B313" s="145" t="s">
        <v>552</v>
      </c>
      <c r="C313" s="40" t="s">
        <v>89</v>
      </c>
      <c r="D313" s="69" t="s">
        <v>512</v>
      </c>
      <c r="E313" s="77"/>
      <c r="F313" s="36">
        <v>500000</v>
      </c>
      <c r="G313" s="36">
        <f>F313</f>
        <v>500000</v>
      </c>
    </row>
    <row r="314" spans="1:7" s="76" customFormat="1" ht="15" customHeight="1">
      <c r="A314" s="71">
        <v>2</v>
      </c>
      <c r="B314" s="72" t="s">
        <v>28</v>
      </c>
      <c r="C314" s="40"/>
      <c r="D314" s="40"/>
      <c r="E314" s="77"/>
      <c r="F314" s="36"/>
      <c r="G314" s="36"/>
    </row>
    <row r="315" spans="1:7" ht="68.25" customHeight="1">
      <c r="A315" s="35"/>
      <c r="B315" s="145" t="s">
        <v>554</v>
      </c>
      <c r="C315" s="40" t="s">
        <v>180</v>
      </c>
      <c r="D315" s="40" t="s">
        <v>181</v>
      </c>
      <c r="E315" s="73"/>
      <c r="F315" s="41">
        <v>1</v>
      </c>
      <c r="G315" s="41">
        <f>F315</f>
        <v>1</v>
      </c>
    </row>
    <row r="316" spans="1:7" s="76" customFormat="1" ht="15" customHeight="1">
      <c r="A316" s="71">
        <v>3</v>
      </c>
      <c r="B316" s="72" t="s">
        <v>29</v>
      </c>
      <c r="C316" s="40"/>
      <c r="D316" s="40"/>
      <c r="E316" s="73"/>
      <c r="F316" s="36"/>
      <c r="G316" s="41"/>
    </row>
    <row r="317" spans="1:7" ht="69" customHeight="1">
      <c r="A317" s="35"/>
      <c r="B317" s="145" t="s">
        <v>555</v>
      </c>
      <c r="C317" s="40" t="s">
        <v>89</v>
      </c>
      <c r="D317" s="40" t="s">
        <v>87</v>
      </c>
      <c r="E317" s="73"/>
      <c r="F317" s="36">
        <f>F313/F315</f>
        <v>500000</v>
      </c>
      <c r="G317" s="36">
        <f>F317</f>
        <v>500000</v>
      </c>
    </row>
    <row r="318" spans="1:7" s="76" customFormat="1" ht="15" customHeight="1">
      <c r="A318" s="71">
        <v>4</v>
      </c>
      <c r="B318" s="72" t="s">
        <v>30</v>
      </c>
      <c r="C318" s="40"/>
      <c r="D318" s="40"/>
      <c r="E318" s="73"/>
      <c r="F318" s="36"/>
      <c r="G318" s="41"/>
    </row>
    <row r="319" spans="1:7" ht="54" customHeight="1">
      <c r="A319" s="35"/>
      <c r="B319" s="145" t="s">
        <v>553</v>
      </c>
      <c r="C319" s="146" t="s">
        <v>88</v>
      </c>
      <c r="D319" s="40" t="s">
        <v>87</v>
      </c>
      <c r="E319" s="73"/>
      <c r="F319" s="36">
        <v>100</v>
      </c>
      <c r="G319" s="36">
        <v>100</v>
      </c>
    </row>
    <row r="320" spans="1:7" ht="27" customHeight="1">
      <c r="A320" s="35"/>
      <c r="B320" s="267" t="s">
        <v>672</v>
      </c>
      <c r="C320" s="268"/>
      <c r="D320" s="268"/>
      <c r="E320" s="268"/>
      <c r="F320" s="269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95.25" customHeight="1">
      <c r="A322" s="35"/>
      <c r="B322" s="145" t="s">
        <v>683</v>
      </c>
      <c r="C322" s="40" t="s">
        <v>89</v>
      </c>
      <c r="D322" s="69" t="s">
        <v>654</v>
      </c>
      <c r="E322" s="77"/>
      <c r="F322" s="36">
        <v>500000</v>
      </c>
      <c r="G322" s="36">
        <f>F322</f>
        <v>500000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105.75" customHeight="1">
      <c r="A324" s="35"/>
      <c r="B324" s="145" t="s">
        <v>682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102.75" customHeight="1">
      <c r="A326" s="35"/>
      <c r="B326" s="145" t="s">
        <v>675</v>
      </c>
      <c r="C326" s="40" t="s">
        <v>89</v>
      </c>
      <c r="D326" s="40" t="s">
        <v>87</v>
      </c>
      <c r="E326" s="73"/>
      <c r="F326" s="36">
        <f>F322/F324</f>
        <v>500000</v>
      </c>
      <c r="G326" s="36">
        <f>F326</f>
        <v>500000</v>
      </c>
    </row>
    <row r="327" spans="1:7" s="76" customFormat="1" ht="11.2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93.75" customHeight="1">
      <c r="A328" s="35"/>
      <c r="B328" s="145" t="s">
        <v>676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19.5" customHeight="1">
      <c r="A329" s="35"/>
      <c r="B329" s="267" t="s">
        <v>670</v>
      </c>
      <c r="C329" s="268"/>
      <c r="D329" s="268"/>
      <c r="E329" s="268"/>
      <c r="F329" s="269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9.5" customHeight="1">
      <c r="A331" s="35"/>
      <c r="B331" s="145" t="s">
        <v>562</v>
      </c>
      <c r="C331" s="40" t="s">
        <v>89</v>
      </c>
      <c r="D331" s="69" t="s">
        <v>512</v>
      </c>
      <c r="E331" s="77"/>
      <c r="F331" s="36">
        <v>500000</v>
      </c>
      <c r="G331" s="36">
        <f>F331</f>
        <v>500000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68.25" customHeight="1">
      <c r="A333" s="35"/>
      <c r="B333" s="145" t="s">
        <v>563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9.25" customHeight="1">
      <c r="A335" s="35"/>
      <c r="B335" s="145" t="s">
        <v>564</v>
      </c>
      <c r="C335" s="40" t="s">
        <v>89</v>
      </c>
      <c r="D335" s="40" t="s">
        <v>87</v>
      </c>
      <c r="E335" s="73"/>
      <c r="F335" s="36">
        <f>F331/F333</f>
        <v>500000</v>
      </c>
      <c r="G335" s="36">
        <f>F335</f>
        <v>500000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47.25" customHeight="1">
      <c r="A337" s="35"/>
      <c r="B337" s="145" t="s">
        <v>565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31.5" customHeight="1">
      <c r="A338" s="35"/>
      <c r="B338" s="267" t="s">
        <v>671</v>
      </c>
      <c r="C338" s="268"/>
      <c r="D338" s="268"/>
      <c r="E338" s="268"/>
      <c r="F338" s="269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s="182" customFormat="1" ht="82.5" customHeight="1">
      <c r="A340" s="219"/>
      <c r="B340" s="220" t="s">
        <v>484</v>
      </c>
      <c r="C340" s="221" t="s">
        <v>89</v>
      </c>
      <c r="D340" s="155" t="s">
        <v>512</v>
      </c>
      <c r="E340" s="222"/>
      <c r="F340" s="164">
        <v>8806518</v>
      </c>
      <c r="G340" s="164">
        <f>F340</f>
        <v>8806518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95.25" customHeight="1">
      <c r="A342" s="35"/>
      <c r="B342" s="145" t="s">
        <v>485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94.5" customHeight="1">
      <c r="A344" s="35"/>
      <c r="B344" s="145" t="s">
        <v>486</v>
      </c>
      <c r="C344" s="40" t="s">
        <v>89</v>
      </c>
      <c r="D344" s="40" t="s">
        <v>87</v>
      </c>
      <c r="E344" s="73"/>
      <c r="F344" s="36">
        <f>F340/F342</f>
        <v>8806518</v>
      </c>
      <c r="G344" s="36">
        <f>F344</f>
        <v>8806518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88.5" customHeight="1">
      <c r="A346" s="35"/>
      <c r="B346" s="145" t="s">
        <v>487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19.5" customHeight="1">
      <c r="A347" s="176"/>
      <c r="B347" s="177"/>
      <c r="C347" s="178"/>
      <c r="D347" s="179"/>
      <c r="E347" s="180"/>
      <c r="F347" s="181"/>
      <c r="G347" s="181"/>
    </row>
    <row r="348" spans="1:7" ht="6" customHeight="1">
      <c r="A348" s="270"/>
      <c r="B348" s="270"/>
      <c r="C348" s="270"/>
      <c r="D348" s="18"/>
    </row>
    <row r="349" spans="1:7" s="58" customFormat="1" ht="33" customHeight="1">
      <c r="A349" s="271" t="s">
        <v>315</v>
      </c>
      <c r="B349" s="271"/>
      <c r="C349" s="271"/>
      <c r="D349" s="97"/>
      <c r="E349" s="98"/>
      <c r="F349" s="272" t="s">
        <v>316</v>
      </c>
      <c r="G349" s="272"/>
    </row>
    <row r="350" spans="1:7" s="58" customFormat="1" ht="3" customHeight="1">
      <c r="A350" s="99"/>
      <c r="B350" s="100"/>
      <c r="D350" s="210" t="s">
        <v>31</v>
      </c>
      <c r="F350" s="266" t="s">
        <v>302</v>
      </c>
      <c r="G350" s="266"/>
    </row>
    <row r="351" spans="1:7" s="58" customFormat="1" ht="15.75" customHeight="1">
      <c r="A351" s="264" t="s">
        <v>32</v>
      </c>
      <c r="B351" s="264"/>
      <c r="C351" s="100"/>
      <c r="D351" s="100"/>
    </row>
    <row r="352" spans="1:7" s="58" customFormat="1" ht="18" customHeight="1">
      <c r="A352" s="165" t="s">
        <v>303</v>
      </c>
      <c r="B352" s="165"/>
      <c r="C352" s="165"/>
      <c r="D352" s="100"/>
    </row>
    <row r="353" spans="1:8" s="58" customFormat="1" ht="33" customHeight="1">
      <c r="A353" s="263" t="s">
        <v>304</v>
      </c>
      <c r="B353" s="264"/>
      <c r="C353" s="264"/>
      <c r="D353" s="97"/>
      <c r="E353" s="98"/>
      <c r="F353" s="265" t="s">
        <v>305</v>
      </c>
      <c r="G353" s="265"/>
    </row>
    <row r="354" spans="1:8" s="58" customFormat="1" ht="2.25" customHeight="1">
      <c r="B354" s="100"/>
      <c r="C354" s="100"/>
      <c r="D354" s="210" t="s">
        <v>31</v>
      </c>
      <c r="F354" s="266" t="s">
        <v>52</v>
      </c>
      <c r="G354" s="266"/>
    </row>
    <row r="355" spans="1:8" s="58" customFormat="1" ht="11.25" customHeight="1">
      <c r="A355" s="101" t="s">
        <v>306</v>
      </c>
      <c r="B355" s="101"/>
      <c r="C355" s="101"/>
      <c r="D355" s="101"/>
      <c r="E355" s="101"/>
      <c r="F355" s="101"/>
      <c r="G355" s="101"/>
      <c r="H355" s="101"/>
    </row>
    <row r="356" spans="1:8" s="58" customFormat="1" ht="3" hidden="1" customHeight="1">
      <c r="A356" s="102"/>
      <c r="B356" s="58" t="s">
        <v>83</v>
      </c>
    </row>
    <row r="357" spans="1:8" ht="12" customHeight="1">
      <c r="A357" s="33" t="s">
        <v>51</v>
      </c>
    </row>
  </sheetData>
  <mergeCells count="102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5:G75"/>
    <mergeCell ref="A80:B80"/>
    <mergeCell ref="B82:G82"/>
    <mergeCell ref="B86:E86"/>
    <mergeCell ref="B87:E87"/>
    <mergeCell ref="B96:D96"/>
    <mergeCell ref="B68:C68"/>
    <mergeCell ref="B69:C69"/>
    <mergeCell ref="B70:C70"/>
    <mergeCell ref="B71:C71"/>
    <mergeCell ref="B72:C72"/>
    <mergeCell ref="A73:C73"/>
    <mergeCell ref="B151:E151"/>
    <mergeCell ref="B160:E160"/>
    <mergeCell ref="B169:E169"/>
    <mergeCell ref="B178:E178"/>
    <mergeCell ref="B187:E187"/>
    <mergeCell ref="B196:E196"/>
    <mergeCell ref="B105:C105"/>
    <mergeCell ref="B106:E106"/>
    <mergeCell ref="B115:E115"/>
    <mergeCell ref="B124:E124"/>
    <mergeCell ref="B133:E133"/>
    <mergeCell ref="B142:E142"/>
    <mergeCell ref="B261:E261"/>
    <mergeCell ref="B272:E272"/>
    <mergeCell ref="B281:E281"/>
    <mergeCell ref="B292:D292"/>
    <mergeCell ref="B293:E293"/>
    <mergeCell ref="B302:E302"/>
    <mergeCell ref="B205:E205"/>
    <mergeCell ref="B214:E214"/>
    <mergeCell ref="B223:E223"/>
    <mergeCell ref="B232:E232"/>
    <mergeCell ref="B241:E241"/>
    <mergeCell ref="B252:E252"/>
    <mergeCell ref="F350:G350"/>
    <mergeCell ref="A351:B351"/>
    <mergeCell ref="A353:C353"/>
    <mergeCell ref="F353:G353"/>
    <mergeCell ref="F354:G354"/>
    <mergeCell ref="B311:F311"/>
    <mergeCell ref="B320:F320"/>
    <mergeCell ref="B329:F329"/>
    <mergeCell ref="B338:F338"/>
    <mergeCell ref="A348:C348"/>
    <mergeCell ref="A349:C349"/>
    <mergeCell ref="F349:G349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7"/>
  <sheetViews>
    <sheetView view="pageBreakPreview" topLeftCell="A327" zoomScaleNormal="120" zoomScaleSheetLayoutView="100" workbookViewId="0">
      <selection activeCell="B331" sqref="B331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07" t="s">
        <v>72</v>
      </c>
      <c r="G1" s="308"/>
    </row>
    <row r="2" spans="1:10">
      <c r="F2" s="308"/>
      <c r="G2" s="308"/>
    </row>
    <row r="3" spans="1:10" ht="32.25" customHeight="1">
      <c r="F3" s="308"/>
      <c r="G3" s="308"/>
    </row>
    <row r="4" spans="1:10" ht="15.75">
      <c r="A4" s="15"/>
      <c r="E4" s="15" t="s">
        <v>0</v>
      </c>
    </row>
    <row r="5" spans="1:10" ht="15.75">
      <c r="A5" s="15"/>
      <c r="E5" s="309" t="s">
        <v>100</v>
      </c>
      <c r="F5" s="309"/>
      <c r="G5" s="309"/>
    </row>
    <row r="6" spans="1:10" ht="15.75">
      <c r="A6" s="15"/>
      <c r="B6" s="15"/>
      <c r="E6" s="315" t="s">
        <v>85</v>
      </c>
      <c r="F6" s="315"/>
      <c r="G6" s="315"/>
    </row>
    <row r="7" spans="1:10" ht="15" customHeight="1">
      <c r="A7" s="15"/>
      <c r="E7" s="302" t="s">
        <v>1</v>
      </c>
      <c r="F7" s="302"/>
      <c r="G7" s="302"/>
    </row>
    <row r="8" spans="1:10" ht="9.75" customHeight="1">
      <c r="A8" s="15"/>
      <c r="B8" s="15"/>
      <c r="E8" s="311"/>
      <c r="F8" s="311"/>
      <c r="G8" s="311"/>
    </row>
    <row r="9" spans="1:10" ht="9" customHeight="1">
      <c r="A9" s="15"/>
      <c r="E9" s="302"/>
      <c r="F9" s="302"/>
      <c r="G9" s="302"/>
    </row>
    <row r="10" spans="1:10" ht="15.75">
      <c r="A10" s="15"/>
      <c r="E10" s="283" t="s">
        <v>101</v>
      </c>
      <c r="F10" s="283"/>
      <c r="G10" s="283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199">
        <v>31692820</v>
      </c>
    </row>
    <row r="18" spans="1:7" ht="28.5" customHeight="1">
      <c r="A18" s="266" t="s">
        <v>81</v>
      </c>
      <c r="B18" s="266"/>
      <c r="C18" s="266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99" t="s">
        <v>85</v>
      </c>
      <c r="E19" s="299"/>
      <c r="F19" s="299"/>
      <c r="G19" s="199">
        <v>31692820</v>
      </c>
    </row>
    <row r="20" spans="1:7" ht="15.75" customHeight="1">
      <c r="A20" s="266" t="s">
        <v>77</v>
      </c>
      <c r="B20" s="266"/>
      <c r="C20" s="266"/>
      <c r="D20" s="300" t="s">
        <v>33</v>
      </c>
      <c r="E20" s="30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97" t="s">
        <v>90</v>
      </c>
      <c r="E21" s="301" t="s">
        <v>91</v>
      </c>
      <c r="F21" s="301"/>
      <c r="G21" s="197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66" t="s">
        <v>82</v>
      </c>
      <c r="F22" s="266"/>
      <c r="G22" s="195" t="s">
        <v>80</v>
      </c>
    </row>
    <row r="23" spans="1:7" ht="37.5" customHeight="1">
      <c r="A23" s="61" t="s">
        <v>7</v>
      </c>
      <c r="B23" s="264" t="s">
        <v>648</v>
      </c>
      <c r="C23" s="264"/>
      <c r="D23" s="264"/>
      <c r="E23" s="264"/>
      <c r="F23" s="264"/>
      <c r="G23" s="264"/>
    </row>
    <row r="24" spans="1:7" ht="126.75" customHeight="1">
      <c r="A24" s="61" t="s">
        <v>8</v>
      </c>
      <c r="B24" s="303" t="s">
        <v>647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3" t="s">
        <v>46</v>
      </c>
      <c r="C27" s="283"/>
      <c r="D27" s="283"/>
      <c r="E27" s="283"/>
      <c r="F27" s="283"/>
      <c r="G27" s="283"/>
    </row>
    <row r="28" spans="1:7" ht="4.5" customHeight="1">
      <c r="A28" s="19"/>
    </row>
    <row r="29" spans="1:7" ht="19.5" customHeight="1">
      <c r="A29" s="200" t="s">
        <v>11</v>
      </c>
      <c r="B29" s="292" t="s">
        <v>47</v>
      </c>
      <c r="C29" s="292"/>
      <c r="D29" s="292"/>
      <c r="E29" s="292"/>
      <c r="F29" s="292"/>
      <c r="G29" s="292"/>
    </row>
    <row r="30" spans="1:7" ht="24" customHeight="1">
      <c r="A30" s="200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97" t="s">
        <v>92</v>
      </c>
      <c r="D33" s="298"/>
      <c r="E33" s="298"/>
      <c r="F33" s="298"/>
      <c r="G33" s="298"/>
    </row>
    <row r="34" spans="1:8" ht="19.5" customHeight="1">
      <c r="A34" s="18" t="s">
        <v>13</v>
      </c>
      <c r="B34" s="283" t="s">
        <v>48</v>
      </c>
      <c r="C34" s="283"/>
      <c r="D34" s="283"/>
      <c r="E34" s="283"/>
      <c r="F34" s="283"/>
      <c r="G34" s="283"/>
    </row>
    <row r="35" spans="1:8" ht="4.5" customHeight="1">
      <c r="A35" s="18"/>
      <c r="B35" s="198"/>
      <c r="C35" s="198"/>
      <c r="D35" s="198"/>
      <c r="E35" s="198"/>
      <c r="F35" s="198"/>
      <c r="G35" s="198"/>
    </row>
    <row r="36" spans="1:8" ht="18.75" customHeight="1">
      <c r="A36" s="200" t="s">
        <v>11</v>
      </c>
      <c r="B36" s="292" t="s">
        <v>12</v>
      </c>
      <c r="C36" s="292"/>
      <c r="D36" s="292"/>
      <c r="E36" s="292"/>
      <c r="F36" s="292"/>
      <c r="G36" s="292"/>
    </row>
    <row r="37" spans="1:8" ht="15.75">
      <c r="A37" s="200">
        <v>1</v>
      </c>
      <c r="B37" s="290" t="s">
        <v>94</v>
      </c>
      <c r="C37" s="290"/>
      <c r="D37" s="290"/>
      <c r="E37" s="290"/>
      <c r="F37" s="290"/>
      <c r="G37" s="290"/>
    </row>
    <row r="38" spans="1:8" ht="8.25" customHeight="1">
      <c r="A38" s="18"/>
      <c r="B38" s="198"/>
      <c r="C38" s="198"/>
      <c r="D38" s="198"/>
      <c r="E38" s="198"/>
      <c r="F38" s="198"/>
      <c r="G38" s="198"/>
    </row>
    <row r="39" spans="1:8" ht="15.75">
      <c r="A39" s="18" t="s">
        <v>19</v>
      </c>
      <c r="B39" s="22" t="s">
        <v>15</v>
      </c>
      <c r="C39" s="198"/>
      <c r="D39" s="198"/>
      <c r="E39" s="293" t="s">
        <v>49</v>
      </c>
      <c r="F39" s="198"/>
      <c r="G39" s="198"/>
    </row>
    <row r="40" spans="1:8" ht="8.25" customHeight="1">
      <c r="A40" s="19"/>
      <c r="E40" s="294"/>
    </row>
    <row r="41" spans="1:8" ht="23.25" customHeight="1">
      <c r="A41" s="200" t="s">
        <v>11</v>
      </c>
      <c r="B41" s="295" t="s">
        <v>15</v>
      </c>
      <c r="C41" s="289"/>
      <c r="D41" s="200" t="s">
        <v>16</v>
      </c>
      <c r="E41" s="200" t="s">
        <v>17</v>
      </c>
      <c r="F41" s="200" t="s">
        <v>18</v>
      </c>
    </row>
    <row r="42" spans="1:8" ht="12" customHeight="1">
      <c r="A42" s="202">
        <v>1</v>
      </c>
      <c r="B42" s="291">
        <v>2</v>
      </c>
      <c r="C42" s="282"/>
      <c r="D42" s="202">
        <v>3</v>
      </c>
      <c r="E42" s="202">
        <v>4</v>
      </c>
      <c r="F42" s="202">
        <v>5</v>
      </c>
    </row>
    <row r="43" spans="1:8" ht="34.5" customHeight="1">
      <c r="A43" s="200"/>
      <c r="B43" s="296" t="s">
        <v>506</v>
      </c>
      <c r="C43" s="289"/>
      <c r="E43" s="43">
        <f>F86</f>
        <v>800000</v>
      </c>
      <c r="F43" s="43">
        <f>E43+D43</f>
        <v>800000</v>
      </c>
      <c r="H43" s="44" t="e">
        <f>F43-#REF!</f>
        <v>#REF!</v>
      </c>
    </row>
    <row r="44" spans="1:8" ht="69.75" hidden="1" customHeight="1">
      <c r="A44" s="23" t="s">
        <v>102</v>
      </c>
      <c r="B44" s="290" t="s">
        <v>645</v>
      </c>
      <c r="C44" s="289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00"/>
      <c r="B45" s="296" t="s">
        <v>504</v>
      </c>
      <c r="C45" s="289"/>
      <c r="D45" s="152"/>
      <c r="E45" s="43">
        <f>F105</f>
        <v>23672820</v>
      </c>
      <c r="F45" s="43">
        <f>E45+D45</f>
        <v>23672820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0" t="s">
        <v>522</v>
      </c>
      <c r="C46" s="289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0" t="s">
        <v>523</v>
      </c>
      <c r="C47" s="289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0" t="s">
        <v>524</v>
      </c>
      <c r="C48" s="289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0" t="s">
        <v>525</v>
      </c>
      <c r="C49" s="289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0" t="s">
        <v>526</v>
      </c>
      <c r="C50" s="289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0" t="s">
        <v>527</v>
      </c>
      <c r="C51" s="289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0" t="s">
        <v>528</v>
      </c>
      <c r="C52" s="289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0" t="s">
        <v>529</v>
      </c>
      <c r="C53" s="289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0" t="s">
        <v>530</v>
      </c>
      <c r="C54" s="289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0" t="s">
        <v>531</v>
      </c>
      <c r="C55" s="289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0" t="s">
        <v>532</v>
      </c>
      <c r="C56" s="289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0" t="s">
        <v>533</v>
      </c>
      <c r="C57" s="289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0" t="s">
        <v>534</v>
      </c>
      <c r="C58" s="289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0" t="s">
        <v>363</v>
      </c>
      <c r="C59" s="289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0" t="s">
        <v>367</v>
      </c>
      <c r="C60" s="289"/>
      <c r="D60" s="24"/>
      <c r="E60" s="25">
        <f>F234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0" t="s">
        <v>368</v>
      </c>
      <c r="C61" s="289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0" t="s">
        <v>535</v>
      </c>
      <c r="C62" s="289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0" t="s">
        <v>370</v>
      </c>
      <c r="C63" s="289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0" t="s">
        <v>536</v>
      </c>
      <c r="C64" s="289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00"/>
      <c r="B65" s="278" t="s">
        <v>350</v>
      </c>
      <c r="C65" s="279"/>
      <c r="D65" s="152"/>
      <c r="E65" s="43">
        <f>F292</f>
        <v>25406518</v>
      </c>
      <c r="F65" s="43">
        <f>E65+D65</f>
        <v>25406518</v>
      </c>
      <c r="H65" s="44" t="e">
        <f>F65-#REF!</f>
        <v>#REF!</v>
      </c>
    </row>
    <row r="66" spans="1:9" ht="36.75" hidden="1" customHeight="1">
      <c r="A66" s="23" t="s">
        <v>258</v>
      </c>
      <c r="B66" s="288" t="s">
        <v>537</v>
      </c>
      <c r="C66" s="289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88" t="s">
        <v>355</v>
      </c>
      <c r="C67" s="289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88" t="s">
        <v>430</v>
      </c>
      <c r="C68" s="289"/>
      <c r="D68" s="24"/>
      <c r="E68" s="25">
        <v>15000000</v>
      </c>
      <c r="F68" s="25">
        <f>G304</f>
        <v>15000000</v>
      </c>
      <c r="H68" s="44"/>
    </row>
    <row r="69" spans="1:9" ht="47.25" hidden="1" customHeight="1">
      <c r="A69" s="23" t="s">
        <v>373</v>
      </c>
      <c r="B69" s="288" t="s">
        <v>538</v>
      </c>
      <c r="C69" s="289"/>
      <c r="D69" s="24"/>
      <c r="E69" s="25">
        <v>500000</v>
      </c>
      <c r="F69" s="25">
        <f>G313</f>
        <v>500000</v>
      </c>
      <c r="H69" s="44"/>
    </row>
    <row r="70" spans="1:9" ht="42.75" hidden="1" customHeight="1">
      <c r="A70" s="23" t="s">
        <v>374</v>
      </c>
      <c r="B70" s="288" t="s">
        <v>539</v>
      </c>
      <c r="C70" s="289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88" t="s">
        <v>540</v>
      </c>
      <c r="C71" s="289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88" t="s">
        <v>475</v>
      </c>
      <c r="C72" s="289"/>
      <c r="D72" s="24"/>
      <c r="E72" s="25">
        <f>F340</f>
        <v>8806518</v>
      </c>
      <c r="F72" s="25">
        <f>G340</f>
        <v>8806518</v>
      </c>
      <c r="H72" s="44"/>
    </row>
    <row r="73" spans="1:9" ht="15" customHeight="1">
      <c r="A73" s="281" t="s">
        <v>18</v>
      </c>
      <c r="B73" s="281"/>
      <c r="C73" s="282"/>
      <c r="D73" s="26"/>
      <c r="E73" s="26">
        <f>E65+E45+E43</f>
        <v>49879338</v>
      </c>
      <c r="F73" s="26">
        <f>F65+F45+F43</f>
        <v>49879338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83" t="s">
        <v>20</v>
      </c>
      <c r="C75" s="283"/>
      <c r="D75" s="283"/>
      <c r="E75" s="283"/>
      <c r="F75" s="283"/>
      <c r="G75" s="283"/>
    </row>
    <row r="76" spans="1:9" ht="14.25" customHeight="1">
      <c r="A76" s="19"/>
      <c r="E76" s="27" t="s">
        <v>14</v>
      </c>
    </row>
    <row r="77" spans="1:9" ht="25.5">
      <c r="A77" s="200" t="s">
        <v>11</v>
      </c>
      <c r="B77" s="202" t="s">
        <v>21</v>
      </c>
      <c r="C77" s="200" t="s">
        <v>16</v>
      </c>
      <c r="D77" s="200" t="s">
        <v>17</v>
      </c>
      <c r="E77" s="200" t="s">
        <v>18</v>
      </c>
    </row>
    <row r="78" spans="1:9" ht="11.25" customHeight="1">
      <c r="A78" s="202">
        <v>1</v>
      </c>
      <c r="B78" s="202">
        <v>2</v>
      </c>
      <c r="C78" s="202">
        <v>3</v>
      </c>
      <c r="D78" s="202">
        <v>4</v>
      </c>
      <c r="E78" s="202">
        <v>5</v>
      </c>
    </row>
    <row r="79" spans="1:9" ht="23.25" customHeight="1">
      <c r="A79" s="200"/>
      <c r="B79" s="28"/>
      <c r="C79" s="29"/>
      <c r="D79" s="200"/>
      <c r="E79" s="29"/>
    </row>
    <row r="80" spans="1:9" ht="19.5" customHeight="1">
      <c r="A80" s="281" t="s">
        <v>18</v>
      </c>
      <c r="B80" s="281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3" t="s">
        <v>23</v>
      </c>
      <c r="C82" s="283"/>
      <c r="D82" s="283"/>
      <c r="E82" s="283"/>
      <c r="F82" s="283"/>
      <c r="G82" s="283"/>
    </row>
    <row r="83" spans="1:7" ht="9.75" customHeight="1">
      <c r="A83" s="19"/>
    </row>
    <row r="84" spans="1:7" ht="25.5" customHeight="1">
      <c r="A84" s="200" t="s">
        <v>11</v>
      </c>
      <c r="B84" s="200" t="s">
        <v>24</v>
      </c>
      <c r="C84" s="201" t="s">
        <v>25</v>
      </c>
      <c r="D84" s="201" t="s">
        <v>26</v>
      </c>
      <c r="E84" s="200" t="s">
        <v>16</v>
      </c>
      <c r="F84" s="200" t="s">
        <v>17</v>
      </c>
      <c r="G84" s="200" t="s">
        <v>18</v>
      </c>
    </row>
    <row r="85" spans="1:7">
      <c r="A85" s="202">
        <v>1</v>
      </c>
      <c r="B85" s="202">
        <v>2</v>
      </c>
      <c r="C85" s="202">
        <v>3</v>
      </c>
      <c r="D85" s="202">
        <v>4</v>
      </c>
      <c r="E85" s="202">
        <v>5</v>
      </c>
      <c r="F85" s="202">
        <v>6</v>
      </c>
      <c r="G85" s="202">
        <v>7</v>
      </c>
    </row>
    <row r="86" spans="1:7" ht="30" customHeight="1">
      <c r="A86" s="200"/>
      <c r="B86" s="278" t="s">
        <v>511</v>
      </c>
      <c r="C86" s="284"/>
      <c r="D86" s="284"/>
      <c r="E86" s="279"/>
      <c r="F86" s="204">
        <f>F89+F98</f>
        <v>800000</v>
      </c>
      <c r="G86" s="204">
        <f>F86</f>
        <v>800000</v>
      </c>
    </row>
    <row r="87" spans="1:7" ht="62.25" customHeight="1">
      <c r="A87" s="203"/>
      <c r="B87" s="285" t="s">
        <v>646</v>
      </c>
      <c r="C87" s="286"/>
      <c r="D87" s="286"/>
      <c r="E87" s="287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03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03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03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03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customHeight="1">
      <c r="A96" s="203"/>
      <c r="B96" s="329" t="s">
        <v>649</v>
      </c>
      <c r="C96" s="329"/>
      <c r="D96" s="329"/>
      <c r="E96" s="85"/>
      <c r="F96" s="147"/>
      <c r="G96" s="147"/>
    </row>
    <row r="97" spans="1:7" s="76" customFormat="1" ht="15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customHeight="1">
      <c r="A98" s="203"/>
      <c r="B98" s="142" t="s">
        <v>650</v>
      </c>
      <c r="C98" s="17" t="s">
        <v>96</v>
      </c>
      <c r="D98" s="17" t="s">
        <v>654</v>
      </c>
      <c r="E98" s="85"/>
      <c r="F98" s="67">
        <v>500000</v>
      </c>
      <c r="G98" s="67">
        <f>F98</f>
        <v>500000</v>
      </c>
    </row>
    <row r="99" spans="1:7" s="76" customFormat="1" ht="15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customHeight="1">
      <c r="A100" s="203"/>
      <c r="B100" s="142" t="s">
        <v>651</v>
      </c>
      <c r="C100" s="17" t="s">
        <v>97</v>
      </c>
      <c r="D100" s="17" t="s">
        <v>105</v>
      </c>
      <c r="E100" s="85"/>
      <c r="F100" s="147">
        <v>1</v>
      </c>
      <c r="G100" s="147">
        <f>F100</f>
        <v>1</v>
      </c>
    </row>
    <row r="101" spans="1:7" s="76" customFormat="1" ht="15" customHeight="1">
      <c r="A101" s="83">
        <v>3</v>
      </c>
      <c r="B101" s="157" t="s">
        <v>29</v>
      </c>
      <c r="C101" s="17"/>
      <c r="D101" s="17"/>
      <c r="E101" s="85"/>
      <c r="F101" s="147"/>
      <c r="G101" s="147"/>
    </row>
    <row r="102" spans="1:7" ht="48" customHeight="1">
      <c r="A102" s="203"/>
      <c r="B102" s="142" t="s">
        <v>652</v>
      </c>
      <c r="C102" s="17" t="s">
        <v>89</v>
      </c>
      <c r="D102" s="17" t="s">
        <v>87</v>
      </c>
      <c r="E102" s="85"/>
      <c r="F102" s="67">
        <f>F98/F100</f>
        <v>500000</v>
      </c>
      <c r="G102" s="67">
        <f>F102</f>
        <v>500000</v>
      </c>
    </row>
    <row r="103" spans="1:7" s="76" customFormat="1" ht="15" customHeight="1">
      <c r="A103" s="83">
        <v>4</v>
      </c>
      <c r="B103" s="157" t="s">
        <v>30</v>
      </c>
      <c r="C103" s="17"/>
      <c r="D103" s="17"/>
      <c r="E103" s="85"/>
      <c r="F103" s="147"/>
      <c r="G103" s="147"/>
    </row>
    <row r="104" spans="1:7" ht="45" customHeight="1">
      <c r="A104" s="203"/>
      <c r="B104" s="158" t="s">
        <v>653</v>
      </c>
      <c r="C104" s="17" t="s">
        <v>88</v>
      </c>
      <c r="D104" s="17" t="s">
        <v>87</v>
      </c>
      <c r="E104" s="85"/>
      <c r="F104" s="147">
        <v>100</v>
      </c>
      <c r="G104" s="147">
        <f>F104</f>
        <v>100</v>
      </c>
    </row>
    <row r="105" spans="1:7" s="205" customFormat="1" ht="20.25" customHeight="1">
      <c r="A105" s="206"/>
      <c r="B105" s="327" t="s">
        <v>504</v>
      </c>
      <c r="C105" s="328"/>
      <c r="D105" s="207"/>
      <c r="E105" s="207"/>
      <c r="F105" s="208">
        <f>F108+F117+F126+F135+F144+F153+F162+F171+F180+F189+F198+F207+F216+F225+F234+F243+F254+F263+F274+F283</f>
        <v>23672820</v>
      </c>
      <c r="G105" s="208">
        <f>G108+G117+G126+G135+G144+G153+G162+G171+G180+G189+G198+G207+G216+G225+G234+G243+G254+G263+G274+G283</f>
        <v>23672820</v>
      </c>
    </row>
    <row r="106" spans="1:7" ht="48" customHeight="1">
      <c r="A106" s="63"/>
      <c r="B106" s="280" t="s">
        <v>567</v>
      </c>
      <c r="C106" s="280"/>
      <c r="D106" s="280"/>
      <c r="E106" s="280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100.5" customHeight="1">
      <c r="A108" s="63"/>
      <c r="B108" s="144" t="s">
        <v>568</v>
      </c>
      <c r="C108" s="69" t="s">
        <v>89</v>
      </c>
      <c r="D108" s="69" t="s">
        <v>512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194" t="s">
        <v>28</v>
      </c>
      <c r="C109" s="69"/>
      <c r="D109" s="69"/>
      <c r="E109" s="80"/>
      <c r="F109" s="80"/>
      <c r="G109" s="80"/>
    </row>
    <row r="110" spans="1:7" ht="115.5" customHeight="1">
      <c r="A110" s="63"/>
      <c r="B110" s="144" t="s">
        <v>569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194" t="s">
        <v>29</v>
      </c>
      <c r="C111" s="69"/>
      <c r="D111" s="69"/>
      <c r="E111" s="69"/>
      <c r="F111" s="80"/>
      <c r="G111" s="81"/>
    </row>
    <row r="112" spans="1:7" ht="108.75" customHeight="1">
      <c r="A112" s="63"/>
      <c r="B112" s="144" t="s">
        <v>570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194" t="s">
        <v>30</v>
      </c>
      <c r="C113" s="69"/>
      <c r="D113" s="69"/>
      <c r="E113" s="69"/>
      <c r="F113" s="80"/>
      <c r="G113" s="81"/>
    </row>
    <row r="114" spans="1:7" ht="111" customHeight="1">
      <c r="A114" s="63"/>
      <c r="B114" s="145" t="s">
        <v>571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58.5" customHeight="1">
      <c r="A115" s="63"/>
      <c r="B115" s="280" t="s">
        <v>572</v>
      </c>
      <c r="C115" s="280"/>
      <c r="D115" s="280"/>
      <c r="E115" s="280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91.5" customHeight="1">
      <c r="A117" s="63"/>
      <c r="B117" s="144" t="s">
        <v>573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194" t="s">
        <v>28</v>
      </c>
      <c r="C118" s="69"/>
      <c r="D118" s="69"/>
      <c r="E118" s="80"/>
      <c r="F118" s="80"/>
      <c r="G118" s="80"/>
    </row>
    <row r="119" spans="1:7" ht="106.5" customHeight="1">
      <c r="A119" s="63"/>
      <c r="B119" s="144" t="s">
        <v>584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194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574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194" t="s">
        <v>30</v>
      </c>
      <c r="C122" s="69"/>
      <c r="D122" s="69"/>
      <c r="E122" s="69"/>
      <c r="F122" s="80"/>
      <c r="G122" s="81"/>
    </row>
    <row r="123" spans="1:7" ht="107.25" customHeight="1">
      <c r="A123" s="63"/>
      <c r="B123" s="145" t="s">
        <v>575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80" t="s">
        <v>576</v>
      </c>
      <c r="C124" s="280"/>
      <c r="D124" s="280"/>
      <c r="E124" s="280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2.5" customHeight="1">
      <c r="A126" s="63"/>
      <c r="B126" s="144" t="s">
        <v>583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194" t="s">
        <v>28</v>
      </c>
      <c r="C127" s="69"/>
      <c r="D127" s="69"/>
      <c r="E127" s="80"/>
      <c r="F127" s="80"/>
      <c r="G127" s="80"/>
    </row>
    <row r="128" spans="1:7" ht="105.75" customHeight="1">
      <c r="A128" s="63"/>
      <c r="B128" s="144" t="s">
        <v>582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194" t="s">
        <v>29</v>
      </c>
      <c r="C129" s="69"/>
      <c r="D129" s="69"/>
      <c r="E129" s="69"/>
      <c r="F129" s="80"/>
      <c r="G129" s="81"/>
    </row>
    <row r="130" spans="1:7" ht="106.5" customHeight="1">
      <c r="A130" s="63"/>
      <c r="B130" s="144" t="s">
        <v>577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194" t="s">
        <v>30</v>
      </c>
      <c r="C131" s="69"/>
      <c r="D131" s="69"/>
      <c r="E131" s="69"/>
      <c r="F131" s="80"/>
      <c r="G131" s="81"/>
    </row>
    <row r="132" spans="1:7" ht="90" customHeight="1">
      <c r="A132" s="63"/>
      <c r="B132" s="145" t="s">
        <v>581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8.75" customHeight="1">
      <c r="A133" s="63"/>
      <c r="B133" s="280" t="s">
        <v>592</v>
      </c>
      <c r="C133" s="280"/>
      <c r="D133" s="280"/>
      <c r="E133" s="280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88.5" customHeight="1">
      <c r="A135" s="63"/>
      <c r="B135" s="144" t="s">
        <v>593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194" t="s">
        <v>28</v>
      </c>
      <c r="C136" s="69"/>
      <c r="D136" s="69"/>
      <c r="E136" s="80"/>
      <c r="F136" s="80"/>
      <c r="G136" s="80"/>
    </row>
    <row r="137" spans="1:7" ht="102.75" customHeight="1">
      <c r="A137" s="63"/>
      <c r="B137" s="144" t="s">
        <v>594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194" t="s">
        <v>29</v>
      </c>
      <c r="C138" s="69"/>
      <c r="D138" s="69"/>
      <c r="E138" s="69"/>
      <c r="F138" s="80"/>
      <c r="G138" s="81"/>
    </row>
    <row r="139" spans="1:7" ht="108.75" customHeight="1">
      <c r="A139" s="63"/>
      <c r="B139" s="144" t="s">
        <v>595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194" t="s">
        <v>30</v>
      </c>
      <c r="C140" s="69"/>
      <c r="D140" s="69"/>
      <c r="E140" s="69"/>
      <c r="F140" s="80"/>
      <c r="G140" s="81"/>
    </row>
    <row r="141" spans="1:7" ht="90" customHeight="1">
      <c r="A141" s="63"/>
      <c r="B141" s="145" t="s">
        <v>596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51" customHeight="1">
      <c r="A142" s="63"/>
      <c r="B142" s="280" t="s">
        <v>591</v>
      </c>
      <c r="C142" s="280"/>
      <c r="D142" s="280"/>
      <c r="E142" s="280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91.5" customHeight="1">
      <c r="A144" s="63"/>
      <c r="B144" s="144" t="s">
        <v>590</v>
      </c>
      <c r="C144" s="69" t="s">
        <v>89</v>
      </c>
      <c r="D144" s="69" t="s">
        <v>512</v>
      </c>
      <c r="E144" s="80"/>
      <c r="F144" s="80">
        <v>200000</v>
      </c>
      <c r="G144" s="80">
        <f>F144</f>
        <v>200000</v>
      </c>
    </row>
    <row r="145" spans="1:7" s="76" customFormat="1" ht="15" customHeight="1">
      <c r="A145" s="79">
        <v>2</v>
      </c>
      <c r="B145" s="194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578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194" t="s">
        <v>29</v>
      </c>
      <c r="C147" s="69"/>
      <c r="D147" s="69"/>
      <c r="E147" s="69"/>
      <c r="F147" s="80"/>
      <c r="G147" s="81"/>
    </row>
    <row r="148" spans="1:7" ht="111" customHeight="1">
      <c r="A148" s="63"/>
      <c r="B148" s="144" t="s">
        <v>579</v>
      </c>
      <c r="C148" s="69" t="s">
        <v>89</v>
      </c>
      <c r="D148" s="69" t="s">
        <v>87</v>
      </c>
      <c r="E148" s="69"/>
      <c r="F148" s="80">
        <f>F144/F146</f>
        <v>200000</v>
      </c>
      <c r="G148" s="80">
        <f>F148</f>
        <v>200000</v>
      </c>
    </row>
    <row r="149" spans="1:7" s="76" customFormat="1" ht="15" customHeight="1">
      <c r="A149" s="79">
        <v>4</v>
      </c>
      <c r="B149" s="194" t="s">
        <v>30</v>
      </c>
      <c r="C149" s="69"/>
      <c r="D149" s="69"/>
      <c r="E149" s="69"/>
      <c r="F149" s="80"/>
      <c r="G149" s="81"/>
    </row>
    <row r="150" spans="1:7" ht="107.25" customHeight="1">
      <c r="A150" s="63"/>
      <c r="B150" s="145" t="s">
        <v>580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39" customHeight="1">
      <c r="A151" s="63"/>
      <c r="B151" s="280" t="s">
        <v>585</v>
      </c>
      <c r="C151" s="280"/>
      <c r="D151" s="280"/>
      <c r="E151" s="280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65.25" customHeight="1">
      <c r="A153" s="63"/>
      <c r="B153" s="144" t="s">
        <v>586</v>
      </c>
      <c r="C153" s="69" t="s">
        <v>89</v>
      </c>
      <c r="D153" s="69" t="s">
        <v>512</v>
      </c>
      <c r="E153" s="80"/>
      <c r="F153" s="80">
        <v>300000</v>
      </c>
      <c r="G153" s="80">
        <f>F153</f>
        <v>300000</v>
      </c>
    </row>
    <row r="154" spans="1:7" s="76" customFormat="1" ht="15" customHeight="1">
      <c r="A154" s="79">
        <v>2</v>
      </c>
      <c r="B154" s="194" t="s">
        <v>28</v>
      </c>
      <c r="C154" s="69"/>
      <c r="D154" s="69"/>
      <c r="E154" s="80"/>
      <c r="F154" s="80"/>
      <c r="G154" s="80"/>
    </row>
    <row r="155" spans="1:7" ht="104.25" customHeight="1">
      <c r="A155" s="63"/>
      <c r="B155" s="144" t="s">
        <v>587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194" t="s">
        <v>29</v>
      </c>
      <c r="C156" s="69"/>
      <c r="D156" s="69"/>
      <c r="E156" s="69"/>
      <c r="F156" s="80"/>
      <c r="G156" s="81"/>
    </row>
    <row r="157" spans="1:7" ht="85.5" customHeight="1">
      <c r="A157" s="63"/>
      <c r="B157" s="144" t="s">
        <v>588</v>
      </c>
      <c r="C157" s="69" t="s">
        <v>89</v>
      </c>
      <c r="D157" s="69" t="s">
        <v>87</v>
      </c>
      <c r="E157" s="69"/>
      <c r="F157" s="80">
        <f>F153/F155</f>
        <v>300000</v>
      </c>
      <c r="G157" s="80">
        <f>F157</f>
        <v>300000</v>
      </c>
    </row>
    <row r="158" spans="1:7" s="76" customFormat="1" ht="15" customHeight="1">
      <c r="A158" s="79">
        <v>4</v>
      </c>
      <c r="B158" s="194" t="s">
        <v>30</v>
      </c>
      <c r="C158" s="69"/>
      <c r="D158" s="69"/>
      <c r="E158" s="69"/>
      <c r="F158" s="80"/>
      <c r="G158" s="81"/>
    </row>
    <row r="159" spans="1:7" ht="75" customHeight="1">
      <c r="A159" s="63"/>
      <c r="B159" s="144" t="s">
        <v>589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53.25" customHeight="1">
      <c r="A160" s="63"/>
      <c r="B160" s="280" t="s">
        <v>597</v>
      </c>
      <c r="C160" s="280"/>
      <c r="D160" s="280"/>
      <c r="E160" s="280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93" customHeight="1">
      <c r="A162" s="63"/>
      <c r="B162" s="144" t="s">
        <v>598</v>
      </c>
      <c r="C162" s="69" t="s">
        <v>89</v>
      </c>
      <c r="D162" s="69" t="s">
        <v>512</v>
      </c>
      <c r="E162" s="80"/>
      <c r="F162" s="80">
        <v>2000000</v>
      </c>
      <c r="G162" s="80">
        <f>F162</f>
        <v>2000000</v>
      </c>
    </row>
    <row r="163" spans="1:7" s="76" customFormat="1" ht="15" customHeight="1">
      <c r="A163" s="79">
        <v>2</v>
      </c>
      <c r="B163" s="194" t="s">
        <v>28</v>
      </c>
      <c r="C163" s="69"/>
      <c r="D163" s="69"/>
      <c r="E163" s="80"/>
      <c r="F163" s="80"/>
      <c r="G163" s="80"/>
    </row>
    <row r="164" spans="1:7" ht="118.5" customHeight="1">
      <c r="A164" s="63"/>
      <c r="B164" s="144" t="s">
        <v>599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194" t="s">
        <v>29</v>
      </c>
      <c r="C165" s="69"/>
      <c r="D165" s="69"/>
      <c r="E165" s="69"/>
      <c r="F165" s="80"/>
      <c r="G165" s="81"/>
    </row>
    <row r="166" spans="1:7" ht="111" customHeight="1">
      <c r="A166" s="63"/>
      <c r="B166" s="144" t="s">
        <v>600</v>
      </c>
      <c r="C166" s="69" t="s">
        <v>89</v>
      </c>
      <c r="D166" s="69" t="s">
        <v>87</v>
      </c>
      <c r="E166" s="69"/>
      <c r="F166" s="80">
        <f>F162/F164</f>
        <v>2000000</v>
      </c>
      <c r="G166" s="80">
        <f>F166</f>
        <v>2000000</v>
      </c>
    </row>
    <row r="167" spans="1:7" s="76" customFormat="1" ht="15" customHeight="1">
      <c r="A167" s="79">
        <v>4</v>
      </c>
      <c r="B167" s="194" t="s">
        <v>30</v>
      </c>
      <c r="C167" s="69"/>
      <c r="D167" s="69"/>
      <c r="E167" s="69"/>
      <c r="F167" s="80"/>
      <c r="G167" s="81"/>
    </row>
    <row r="168" spans="1:7" ht="108" customHeight="1">
      <c r="A168" s="63"/>
      <c r="B168" s="144" t="s">
        <v>601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9.5" customHeight="1">
      <c r="A169" s="63"/>
      <c r="B169" s="280" t="s">
        <v>602</v>
      </c>
      <c r="C169" s="280"/>
      <c r="D169" s="280"/>
      <c r="E169" s="280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88.5" customHeight="1">
      <c r="A171" s="63"/>
      <c r="B171" s="144" t="s">
        <v>603</v>
      </c>
      <c r="C171" s="69" t="s">
        <v>89</v>
      </c>
      <c r="D171" s="69" t="s">
        <v>512</v>
      </c>
      <c r="E171" s="80"/>
      <c r="F171" s="80">
        <v>200000</v>
      </c>
      <c r="G171" s="80">
        <f>F171</f>
        <v>200000</v>
      </c>
    </row>
    <row r="172" spans="1:7" s="76" customFormat="1" ht="15" customHeight="1">
      <c r="A172" s="79">
        <v>2</v>
      </c>
      <c r="B172" s="194" t="s">
        <v>28</v>
      </c>
      <c r="C172" s="69"/>
      <c r="D172" s="69"/>
      <c r="E172" s="80"/>
      <c r="F172" s="80"/>
      <c r="G172" s="80"/>
    </row>
    <row r="173" spans="1:7" ht="106.5" customHeight="1">
      <c r="A173" s="63"/>
      <c r="B173" s="144" t="s">
        <v>606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194" t="s">
        <v>29</v>
      </c>
      <c r="C174" s="69"/>
      <c r="D174" s="69"/>
      <c r="E174" s="69"/>
      <c r="F174" s="80"/>
      <c r="G174" s="81"/>
    </row>
    <row r="175" spans="1:7" ht="105" customHeight="1">
      <c r="A175" s="63"/>
      <c r="B175" s="144" t="s">
        <v>605</v>
      </c>
      <c r="C175" s="69" t="s">
        <v>89</v>
      </c>
      <c r="D175" s="69" t="s">
        <v>87</v>
      </c>
      <c r="E175" s="69"/>
      <c r="F175" s="80">
        <f>F171/F173</f>
        <v>200000</v>
      </c>
      <c r="G175" s="80">
        <f>F175</f>
        <v>200000</v>
      </c>
    </row>
    <row r="176" spans="1:7" s="76" customFormat="1" ht="15" customHeight="1">
      <c r="A176" s="79">
        <v>4</v>
      </c>
      <c r="B176" s="194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604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80" t="s">
        <v>607</v>
      </c>
      <c r="C178" s="280"/>
      <c r="D178" s="280"/>
      <c r="E178" s="280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608</v>
      </c>
      <c r="C180" s="69" t="s">
        <v>89</v>
      </c>
      <c r="D180" s="69" t="s">
        <v>512</v>
      </c>
      <c r="E180" s="80"/>
      <c r="F180" s="80">
        <v>6000000</v>
      </c>
      <c r="G180" s="80">
        <f>F180</f>
        <v>6000000</v>
      </c>
    </row>
    <row r="181" spans="1:7" s="76" customFormat="1" ht="15" customHeight="1">
      <c r="A181" s="79">
        <v>2</v>
      </c>
      <c r="B181" s="194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609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194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610</v>
      </c>
      <c r="C184" s="69" t="s">
        <v>89</v>
      </c>
      <c r="D184" s="69" t="s">
        <v>87</v>
      </c>
      <c r="E184" s="69"/>
      <c r="F184" s="80">
        <f>F180/F182</f>
        <v>6000000</v>
      </c>
      <c r="G184" s="80">
        <f>F184</f>
        <v>6000000</v>
      </c>
    </row>
    <row r="185" spans="1:7" s="76" customFormat="1" ht="15" customHeight="1">
      <c r="A185" s="79">
        <v>4</v>
      </c>
      <c r="B185" s="194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611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80" t="s">
        <v>612</v>
      </c>
      <c r="C187" s="280"/>
      <c r="D187" s="280"/>
      <c r="E187" s="280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613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194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614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194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615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194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616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48" customHeight="1">
      <c r="A196" s="63"/>
      <c r="B196" s="280" t="s">
        <v>617</v>
      </c>
      <c r="C196" s="280"/>
      <c r="D196" s="280"/>
      <c r="E196" s="280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91.5" customHeight="1">
      <c r="A198" s="63"/>
      <c r="B198" s="144" t="s">
        <v>618</v>
      </c>
      <c r="C198" s="69" t="s">
        <v>89</v>
      </c>
      <c r="D198" s="69" t="s">
        <v>512</v>
      </c>
      <c r="E198" s="80"/>
      <c r="F198" s="80">
        <v>200000</v>
      </c>
      <c r="G198" s="80">
        <f>F198</f>
        <v>200000</v>
      </c>
    </row>
    <row r="199" spans="1:7" s="76" customFormat="1" ht="15" customHeight="1">
      <c r="A199" s="79">
        <v>2</v>
      </c>
      <c r="B199" s="194" t="s">
        <v>28</v>
      </c>
      <c r="C199" s="69"/>
      <c r="D199" s="69"/>
      <c r="E199" s="80"/>
      <c r="F199" s="80"/>
      <c r="G199" s="80"/>
    </row>
    <row r="200" spans="1:7" ht="117" customHeight="1">
      <c r="A200" s="63"/>
      <c r="B200" s="144" t="s">
        <v>619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194" t="s">
        <v>29</v>
      </c>
      <c r="C201" s="69"/>
      <c r="D201" s="69"/>
      <c r="E201" s="69"/>
      <c r="F201" s="80"/>
      <c r="G201" s="81"/>
    </row>
    <row r="202" spans="1:7" ht="108" customHeight="1">
      <c r="A202" s="63"/>
      <c r="B202" s="144" t="s">
        <v>620</v>
      </c>
      <c r="C202" s="69" t="s">
        <v>89</v>
      </c>
      <c r="D202" s="69" t="s">
        <v>87</v>
      </c>
      <c r="E202" s="69"/>
      <c r="F202" s="80">
        <f>F198/F200</f>
        <v>200000</v>
      </c>
      <c r="G202" s="80">
        <f>F202</f>
        <v>200000</v>
      </c>
    </row>
    <row r="203" spans="1:7" s="76" customFormat="1" ht="15" customHeight="1">
      <c r="A203" s="79">
        <v>4</v>
      </c>
      <c r="B203" s="194" t="s">
        <v>30</v>
      </c>
      <c r="C203" s="69"/>
      <c r="D203" s="69"/>
      <c r="E203" s="69"/>
      <c r="F203" s="80"/>
      <c r="G203" s="81"/>
    </row>
    <row r="204" spans="1:7" ht="91.5" customHeight="1">
      <c r="A204" s="63"/>
      <c r="B204" s="144" t="s">
        <v>621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26.25" customHeight="1">
      <c r="A205" s="63"/>
      <c r="B205" s="316" t="s">
        <v>655</v>
      </c>
      <c r="C205" s="316"/>
      <c r="D205" s="316"/>
      <c r="E205" s="316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48.75" customHeight="1">
      <c r="A207" s="63"/>
      <c r="B207" s="144" t="s">
        <v>656</v>
      </c>
      <c r="C207" s="69" t="s">
        <v>89</v>
      </c>
      <c r="D207" s="69" t="s">
        <v>654</v>
      </c>
      <c r="E207" s="80"/>
      <c r="F207" s="80">
        <v>700000</v>
      </c>
      <c r="G207" s="80">
        <f>F207</f>
        <v>700000</v>
      </c>
    </row>
    <row r="208" spans="1:7" s="76" customFormat="1" ht="15" customHeight="1">
      <c r="A208" s="79">
        <v>2</v>
      </c>
      <c r="B208" s="194" t="s">
        <v>28</v>
      </c>
      <c r="C208" s="69"/>
      <c r="D208" s="69"/>
      <c r="E208" s="80"/>
      <c r="F208" s="80"/>
      <c r="G208" s="80"/>
    </row>
    <row r="209" spans="1:7" ht="70.5" customHeight="1">
      <c r="A209" s="63"/>
      <c r="B209" s="144" t="s">
        <v>657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194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658</v>
      </c>
      <c r="C211" s="69" t="s">
        <v>89</v>
      </c>
      <c r="D211" s="69" t="s">
        <v>87</v>
      </c>
      <c r="E211" s="69"/>
      <c r="F211" s="80">
        <f>F207/F209</f>
        <v>700000</v>
      </c>
      <c r="G211" s="80">
        <f>F211</f>
        <v>700000</v>
      </c>
    </row>
    <row r="212" spans="1:7" s="76" customFormat="1" ht="15" customHeight="1">
      <c r="A212" s="79">
        <v>4</v>
      </c>
      <c r="B212" s="194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659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30.75" customHeight="1">
      <c r="A214" s="63"/>
      <c r="B214" s="280" t="s">
        <v>626</v>
      </c>
      <c r="C214" s="280"/>
      <c r="D214" s="280"/>
      <c r="E214" s="280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54.75" customHeight="1">
      <c r="A216" s="63"/>
      <c r="B216" s="144" t="s">
        <v>627</v>
      </c>
      <c r="C216" s="69" t="s">
        <v>89</v>
      </c>
      <c r="D216" s="69" t="s">
        <v>512</v>
      </c>
      <c r="E216" s="80"/>
      <c r="F216" s="80">
        <v>500000</v>
      </c>
      <c r="G216" s="80">
        <f>F216</f>
        <v>500000</v>
      </c>
    </row>
    <row r="217" spans="1:7" s="76" customFormat="1" ht="15" customHeight="1">
      <c r="A217" s="79">
        <v>2</v>
      </c>
      <c r="B217" s="194" t="s">
        <v>28</v>
      </c>
      <c r="C217" s="69"/>
      <c r="D217" s="69"/>
      <c r="E217" s="80"/>
      <c r="F217" s="80"/>
      <c r="G217" s="80"/>
    </row>
    <row r="218" spans="1:7" ht="63" customHeight="1">
      <c r="A218" s="63"/>
      <c r="B218" s="144" t="s">
        <v>628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194" t="s">
        <v>29</v>
      </c>
      <c r="C219" s="69"/>
      <c r="D219" s="69"/>
      <c r="E219" s="69"/>
      <c r="F219" s="80"/>
      <c r="G219" s="81"/>
    </row>
    <row r="220" spans="1:7" ht="64.5" customHeight="1">
      <c r="A220" s="63"/>
      <c r="B220" s="144" t="s">
        <v>629</v>
      </c>
      <c r="C220" s="69" t="s">
        <v>89</v>
      </c>
      <c r="D220" s="69" t="s">
        <v>87</v>
      </c>
      <c r="E220" s="69"/>
      <c r="F220" s="80">
        <f>F216/F218</f>
        <v>500000</v>
      </c>
      <c r="G220" s="80">
        <f>F220</f>
        <v>500000</v>
      </c>
    </row>
    <row r="221" spans="1:7" s="76" customFormat="1" ht="15" customHeight="1">
      <c r="A221" s="79">
        <v>4</v>
      </c>
      <c r="B221" s="194" t="s">
        <v>30</v>
      </c>
      <c r="C221" s="69"/>
      <c r="D221" s="69"/>
      <c r="E221" s="69"/>
      <c r="F221" s="80"/>
      <c r="G221" s="81"/>
    </row>
    <row r="222" spans="1:7" ht="59.25" customHeight="1">
      <c r="A222" s="63"/>
      <c r="B222" s="144" t="s">
        <v>630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43.5" customHeight="1">
      <c r="A223" s="63"/>
      <c r="B223" s="280" t="s">
        <v>631</v>
      </c>
      <c r="C223" s="280"/>
      <c r="D223" s="280"/>
      <c r="E223" s="280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66.75" customHeight="1">
      <c r="A225" s="63"/>
      <c r="B225" s="144" t="s">
        <v>382</v>
      </c>
      <c r="C225" s="69" t="s">
        <v>89</v>
      </c>
      <c r="D225" s="69" t="s">
        <v>512</v>
      </c>
      <c r="E225" s="80"/>
      <c r="F225" s="80">
        <v>3118157</v>
      </c>
      <c r="G225" s="80">
        <f>F225</f>
        <v>3118157</v>
      </c>
    </row>
    <row r="226" spans="1:7" s="76" customFormat="1" ht="15" customHeight="1">
      <c r="A226" s="79">
        <v>2</v>
      </c>
      <c r="B226" s="194" t="s">
        <v>28</v>
      </c>
      <c r="C226" s="69"/>
      <c r="D226" s="69"/>
      <c r="E226" s="80"/>
      <c r="F226" s="80"/>
      <c r="G226" s="80"/>
    </row>
    <row r="227" spans="1:7" ht="81" customHeight="1">
      <c r="A227" s="63"/>
      <c r="B227" s="144" t="s">
        <v>384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194" t="s">
        <v>29</v>
      </c>
      <c r="C228" s="69"/>
      <c r="D228" s="69"/>
      <c r="E228" s="69"/>
      <c r="F228" s="80"/>
      <c r="G228" s="81"/>
    </row>
    <row r="229" spans="1:7" ht="83.25" customHeight="1">
      <c r="A229" s="63"/>
      <c r="B229" s="144" t="s">
        <v>385</v>
      </c>
      <c r="C229" s="69" t="s">
        <v>89</v>
      </c>
      <c r="D229" s="69" t="s">
        <v>87</v>
      </c>
      <c r="E229" s="69"/>
      <c r="F229" s="80">
        <f>F225/F227</f>
        <v>3118157</v>
      </c>
      <c r="G229" s="80">
        <f>F229</f>
        <v>3118157</v>
      </c>
    </row>
    <row r="230" spans="1:7" s="76" customFormat="1" ht="15" customHeight="1">
      <c r="A230" s="79">
        <v>4</v>
      </c>
      <c r="B230" s="194" t="s">
        <v>30</v>
      </c>
      <c r="C230" s="69"/>
      <c r="D230" s="69"/>
      <c r="E230" s="69"/>
      <c r="F230" s="80"/>
      <c r="G230" s="81"/>
    </row>
    <row r="231" spans="1:7" ht="80.25" customHeight="1">
      <c r="A231" s="63"/>
      <c r="B231" s="144" t="s">
        <v>386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44.25" customHeight="1">
      <c r="A232" s="63"/>
      <c r="B232" s="280" t="s">
        <v>632</v>
      </c>
      <c r="C232" s="280"/>
      <c r="D232" s="280"/>
      <c r="E232" s="280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9.5" customHeight="1">
      <c r="A234" s="63"/>
      <c r="B234" s="144" t="s">
        <v>402</v>
      </c>
      <c r="C234" s="69" t="s">
        <v>89</v>
      </c>
      <c r="D234" s="69" t="s">
        <v>512</v>
      </c>
      <c r="E234" s="80"/>
      <c r="F234" s="80">
        <v>100000</v>
      </c>
      <c r="G234" s="80">
        <f>F234</f>
        <v>100000</v>
      </c>
    </row>
    <row r="235" spans="1:7" s="76" customFormat="1" ht="15" customHeight="1">
      <c r="A235" s="79">
        <v>2</v>
      </c>
      <c r="B235" s="194" t="s">
        <v>28</v>
      </c>
      <c r="C235" s="69"/>
      <c r="D235" s="69"/>
      <c r="E235" s="80"/>
      <c r="F235" s="80"/>
      <c r="G235" s="80"/>
    </row>
    <row r="236" spans="1:7" ht="94.5" customHeight="1">
      <c r="A236" s="63"/>
      <c r="B236" s="144" t="s">
        <v>436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s="76" customFormat="1" ht="15" customHeight="1">
      <c r="A237" s="79">
        <v>3</v>
      </c>
      <c r="B237" s="194" t="s">
        <v>29</v>
      </c>
      <c r="C237" s="69"/>
      <c r="D237" s="69"/>
      <c r="E237" s="69"/>
      <c r="F237" s="80"/>
      <c r="G237" s="81"/>
    </row>
    <row r="238" spans="1:7" ht="84.75" customHeight="1">
      <c r="A238" s="63"/>
      <c r="B238" s="144" t="s">
        <v>401</v>
      </c>
      <c r="C238" s="69" t="s">
        <v>89</v>
      </c>
      <c r="D238" s="69" t="s">
        <v>87</v>
      </c>
      <c r="E238" s="69"/>
      <c r="F238" s="80">
        <f>F234/F236</f>
        <v>100000</v>
      </c>
      <c r="G238" s="80">
        <f>F238</f>
        <v>100000</v>
      </c>
    </row>
    <row r="239" spans="1:7" s="76" customFormat="1" ht="15" customHeight="1">
      <c r="A239" s="79">
        <v>4</v>
      </c>
      <c r="B239" s="194" t="s">
        <v>30</v>
      </c>
      <c r="C239" s="69"/>
      <c r="D239" s="69"/>
      <c r="E239" s="69"/>
      <c r="F239" s="80"/>
      <c r="G239" s="81"/>
    </row>
    <row r="240" spans="1:7" ht="78.75" customHeight="1">
      <c r="A240" s="63"/>
      <c r="B240" s="144" t="s">
        <v>404</v>
      </c>
      <c r="C240" s="69" t="s">
        <v>88</v>
      </c>
      <c r="D240" s="69" t="s">
        <v>87</v>
      </c>
      <c r="E240" s="69"/>
      <c r="F240" s="81">
        <f>F234/F238*100</f>
        <v>100</v>
      </c>
      <c r="G240" s="81">
        <f>F240</f>
        <v>100</v>
      </c>
    </row>
    <row r="241" spans="1:7" ht="46.5" customHeight="1">
      <c r="A241" s="63"/>
      <c r="B241" s="273" t="s">
        <v>633</v>
      </c>
      <c r="C241" s="273"/>
      <c r="D241" s="273"/>
      <c r="E241" s="273"/>
      <c r="F241" s="80"/>
      <c r="G241" s="81"/>
    </row>
    <row r="242" spans="1:7" s="76" customFormat="1" ht="15" customHeight="1">
      <c r="A242" s="79">
        <v>1</v>
      </c>
      <c r="B242" s="82" t="s">
        <v>27</v>
      </c>
      <c r="C242" s="69"/>
      <c r="D242" s="69"/>
      <c r="E242" s="80"/>
      <c r="F242" s="80"/>
      <c r="G242" s="80"/>
    </row>
    <row r="243" spans="1:7" ht="75" customHeight="1">
      <c r="A243" s="63"/>
      <c r="B243" s="144" t="s">
        <v>405</v>
      </c>
      <c r="C243" s="69" t="s">
        <v>89</v>
      </c>
      <c r="D243" s="69" t="s">
        <v>512</v>
      </c>
      <c r="E243" s="80"/>
      <c r="F243" s="80">
        <v>230000</v>
      </c>
      <c r="G243" s="80">
        <f>F243</f>
        <v>230000</v>
      </c>
    </row>
    <row r="244" spans="1:7" s="76" customFormat="1" ht="15" customHeight="1">
      <c r="A244" s="79">
        <v>2</v>
      </c>
      <c r="B244" s="194" t="s">
        <v>28</v>
      </c>
      <c r="C244" s="69"/>
      <c r="D244" s="69"/>
      <c r="E244" s="80"/>
      <c r="F244" s="80"/>
      <c r="G244" s="80"/>
    </row>
    <row r="245" spans="1:7" ht="85.5" customHeight="1">
      <c r="A245" s="63"/>
      <c r="B245" s="144" t="s">
        <v>406</v>
      </c>
      <c r="C245" s="69" t="s">
        <v>180</v>
      </c>
      <c r="D245" s="69" t="s">
        <v>181</v>
      </c>
      <c r="E245" s="69"/>
      <c r="F245" s="81">
        <v>1</v>
      </c>
      <c r="G245" s="81">
        <f>F245</f>
        <v>1</v>
      </c>
    </row>
    <row r="246" spans="1:7" ht="0.75" customHeight="1">
      <c r="A246" s="63"/>
      <c r="B246" s="144"/>
      <c r="C246" s="69"/>
      <c r="D246" s="69"/>
      <c r="E246" s="69"/>
      <c r="F246" s="81"/>
      <c r="G246" s="81"/>
    </row>
    <row r="247" spans="1:7" s="76" customFormat="1" ht="15" customHeight="1">
      <c r="A247" s="79">
        <v>3</v>
      </c>
      <c r="B247" s="194" t="s">
        <v>29</v>
      </c>
      <c r="C247" s="69"/>
      <c r="D247" s="69"/>
      <c r="E247" s="69"/>
      <c r="F247" s="80"/>
      <c r="G247" s="81"/>
    </row>
    <row r="248" spans="1:7" ht="93.75" customHeight="1">
      <c r="A248" s="63"/>
      <c r="B248" s="144" t="s">
        <v>407</v>
      </c>
      <c r="C248" s="69" t="s">
        <v>89</v>
      </c>
      <c r="D248" s="69" t="s">
        <v>87</v>
      </c>
      <c r="E248" s="69"/>
      <c r="F248" s="80">
        <f>F243</f>
        <v>230000</v>
      </c>
      <c r="G248" s="80">
        <f>F248</f>
        <v>230000</v>
      </c>
    </row>
    <row r="249" spans="1:7" ht="7.5" hidden="1" customHeight="1">
      <c r="A249" s="63"/>
      <c r="B249" s="144"/>
      <c r="C249" s="69"/>
      <c r="D249" s="69"/>
      <c r="E249" s="69"/>
      <c r="F249" s="80"/>
      <c r="G249" s="80"/>
    </row>
    <row r="250" spans="1:7" s="76" customFormat="1" ht="15" customHeight="1">
      <c r="A250" s="79">
        <v>4</v>
      </c>
      <c r="B250" s="194" t="s">
        <v>30</v>
      </c>
      <c r="C250" s="69"/>
      <c r="D250" s="69"/>
      <c r="E250" s="69"/>
      <c r="F250" s="80"/>
      <c r="G250" s="81"/>
    </row>
    <row r="251" spans="1:7" ht="81.75" customHeight="1">
      <c r="A251" s="63"/>
      <c r="B251" s="144" t="s">
        <v>408</v>
      </c>
      <c r="C251" s="69" t="s">
        <v>88</v>
      </c>
      <c r="D251" s="69" t="s">
        <v>87</v>
      </c>
      <c r="E251" s="69"/>
      <c r="F251" s="81">
        <f>F243/(F248+F249)*100</f>
        <v>100</v>
      </c>
      <c r="G251" s="81">
        <f>F251</f>
        <v>100</v>
      </c>
    </row>
    <row r="252" spans="1:7" ht="54" customHeight="1">
      <c r="A252" s="63"/>
      <c r="B252" s="280" t="s">
        <v>643</v>
      </c>
      <c r="C252" s="280"/>
      <c r="D252" s="280"/>
      <c r="E252" s="280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88.5" customHeight="1">
      <c r="A254" s="63"/>
      <c r="B254" s="144" t="s">
        <v>410</v>
      </c>
      <c r="C254" s="69" t="s">
        <v>89</v>
      </c>
      <c r="D254" s="69" t="s">
        <v>512</v>
      </c>
      <c r="E254" s="80"/>
      <c r="F254" s="80">
        <v>1474663</v>
      </c>
      <c r="G254" s="80">
        <f>F254</f>
        <v>1474663</v>
      </c>
    </row>
    <row r="255" spans="1:7" s="76" customFormat="1" ht="15" customHeight="1">
      <c r="A255" s="79">
        <v>2</v>
      </c>
      <c r="B255" s="194" t="s">
        <v>28</v>
      </c>
      <c r="C255" s="69"/>
      <c r="D255" s="69"/>
      <c r="E255" s="80"/>
      <c r="F255" s="80"/>
      <c r="G255" s="80"/>
    </row>
    <row r="256" spans="1:7" ht="81.75" customHeight="1">
      <c r="A256" s="63"/>
      <c r="B256" s="144" t="s">
        <v>464</v>
      </c>
      <c r="C256" s="69" t="s">
        <v>97</v>
      </c>
      <c r="D256" s="69" t="s">
        <v>181</v>
      </c>
      <c r="E256" s="69"/>
      <c r="F256" s="81">
        <v>1</v>
      </c>
      <c r="G256" s="81">
        <f>F256</f>
        <v>1</v>
      </c>
    </row>
    <row r="257" spans="1:7" s="76" customFormat="1" ht="15" customHeight="1">
      <c r="A257" s="79">
        <v>3</v>
      </c>
      <c r="B257" s="194" t="s">
        <v>29</v>
      </c>
      <c r="C257" s="69"/>
      <c r="D257" s="69"/>
      <c r="E257" s="69"/>
      <c r="F257" s="80"/>
      <c r="G257" s="81"/>
    </row>
    <row r="258" spans="1:7" ht="97.5" customHeight="1">
      <c r="A258" s="63"/>
      <c r="B258" s="144" t="s">
        <v>465</v>
      </c>
      <c r="C258" s="69" t="s">
        <v>89</v>
      </c>
      <c r="D258" s="69" t="s">
        <v>87</v>
      </c>
      <c r="E258" s="69"/>
      <c r="F258" s="80">
        <f>F254/F256</f>
        <v>1474663</v>
      </c>
      <c r="G258" s="80" t="e">
        <f>(G254-#REF!)/G256</f>
        <v>#REF!</v>
      </c>
    </row>
    <row r="259" spans="1:7" s="76" customFormat="1" ht="15" customHeight="1">
      <c r="A259" s="79">
        <v>4</v>
      </c>
      <c r="B259" s="194" t="s">
        <v>30</v>
      </c>
      <c r="C259" s="69"/>
      <c r="D259" s="69"/>
      <c r="E259" s="69"/>
      <c r="F259" s="80"/>
      <c r="G259" s="81"/>
    </row>
    <row r="260" spans="1:7" ht="87.75" customHeight="1">
      <c r="A260" s="63"/>
      <c r="B260" s="144" t="s">
        <v>413</v>
      </c>
      <c r="C260" s="69" t="s">
        <v>88</v>
      </c>
      <c r="D260" s="69" t="s">
        <v>87</v>
      </c>
      <c r="E260" s="69"/>
      <c r="F260" s="80">
        <v>100</v>
      </c>
      <c r="G260" s="80">
        <f>F260</f>
        <v>100</v>
      </c>
    </row>
    <row r="261" spans="1:7" ht="44.25" customHeight="1">
      <c r="A261" s="63"/>
      <c r="B261" s="273" t="s">
        <v>634</v>
      </c>
      <c r="C261" s="273"/>
      <c r="D261" s="273"/>
      <c r="E261" s="273"/>
      <c r="F261" s="80"/>
      <c r="G261" s="81"/>
    </row>
    <row r="262" spans="1:7" s="76" customFormat="1" ht="15" customHeight="1">
      <c r="A262" s="79">
        <v>1</v>
      </c>
      <c r="B262" s="82" t="s">
        <v>27</v>
      </c>
      <c r="C262" s="69"/>
      <c r="D262" s="69"/>
      <c r="E262" s="80"/>
      <c r="F262" s="80"/>
      <c r="G262" s="80"/>
    </row>
    <row r="263" spans="1:7" ht="77.25" customHeight="1">
      <c r="A263" s="63"/>
      <c r="B263" s="144" t="s">
        <v>414</v>
      </c>
      <c r="C263" s="69" t="s">
        <v>89</v>
      </c>
      <c r="D263" s="69" t="s">
        <v>512</v>
      </c>
      <c r="E263" s="80"/>
      <c r="F263" s="80">
        <v>1650000</v>
      </c>
      <c r="G263" s="80">
        <f>F263</f>
        <v>1650000</v>
      </c>
    </row>
    <row r="264" spans="1:7" s="76" customFormat="1" ht="15" customHeight="1">
      <c r="A264" s="79">
        <v>2</v>
      </c>
      <c r="B264" s="194" t="s">
        <v>28</v>
      </c>
      <c r="C264" s="69"/>
      <c r="D264" s="69"/>
      <c r="E264" s="80"/>
      <c r="F264" s="80"/>
      <c r="G264" s="80"/>
    </row>
    <row r="265" spans="1:7" ht="91.5" hidden="1" customHeight="1">
      <c r="A265" s="63"/>
      <c r="B265" s="144" t="s">
        <v>448</v>
      </c>
      <c r="C265" s="69" t="s">
        <v>180</v>
      </c>
      <c r="D265" s="69" t="s">
        <v>181</v>
      </c>
      <c r="E265" s="69"/>
      <c r="F265" s="81">
        <v>1</v>
      </c>
      <c r="G265" s="81">
        <f>F265</f>
        <v>1</v>
      </c>
    </row>
    <row r="266" spans="1:7" ht="84" customHeight="1">
      <c r="A266" s="63"/>
      <c r="B266" s="144" t="s">
        <v>641</v>
      </c>
      <c r="C266" s="69" t="s">
        <v>97</v>
      </c>
      <c r="D266" s="69" t="s">
        <v>181</v>
      </c>
      <c r="E266" s="69"/>
      <c r="F266" s="81">
        <v>1</v>
      </c>
      <c r="G266" s="81">
        <f>F266</f>
        <v>1</v>
      </c>
    </row>
    <row r="267" spans="1:7" s="76" customFormat="1" ht="15" customHeight="1">
      <c r="A267" s="79">
        <v>3</v>
      </c>
      <c r="B267" s="194" t="s">
        <v>29</v>
      </c>
      <c r="C267" s="69"/>
      <c r="D267" s="69"/>
      <c r="E267" s="69"/>
      <c r="F267" s="80"/>
      <c r="G267" s="81"/>
    </row>
    <row r="268" spans="1:7" ht="97.5" hidden="1" customHeight="1">
      <c r="A268" s="63"/>
      <c r="B268" s="144" t="s">
        <v>443</v>
      </c>
      <c r="C268" s="69" t="s">
        <v>89</v>
      </c>
      <c r="D268" s="69" t="s">
        <v>87</v>
      </c>
      <c r="E268" s="69"/>
      <c r="F268" s="80"/>
      <c r="G268" s="80">
        <f>F268</f>
        <v>0</v>
      </c>
    </row>
    <row r="269" spans="1:7" ht="97.5" customHeight="1">
      <c r="A269" s="63"/>
      <c r="B269" s="144" t="s">
        <v>445</v>
      </c>
      <c r="C269" s="69" t="s">
        <v>89</v>
      </c>
      <c r="D269" s="69" t="s">
        <v>87</v>
      </c>
      <c r="E269" s="69"/>
      <c r="F269" s="80">
        <f>(F263-F268)/F266</f>
        <v>1650000</v>
      </c>
      <c r="G269" s="80">
        <v>1500000</v>
      </c>
    </row>
    <row r="270" spans="1:7" s="76" customFormat="1" ht="15" customHeight="1">
      <c r="A270" s="79">
        <v>4</v>
      </c>
      <c r="B270" s="194" t="s">
        <v>30</v>
      </c>
      <c r="C270" s="69"/>
      <c r="D270" s="69"/>
      <c r="E270" s="69"/>
      <c r="F270" s="80"/>
      <c r="G270" s="81"/>
    </row>
    <row r="271" spans="1:7" ht="87.75" customHeight="1">
      <c r="A271" s="63"/>
      <c r="B271" s="144" t="s">
        <v>415</v>
      </c>
      <c r="C271" s="69" t="s">
        <v>88</v>
      </c>
      <c r="D271" s="69" t="s">
        <v>87</v>
      </c>
      <c r="E271" s="69"/>
      <c r="F271" s="81">
        <f>F263/(F268+F269)*100</f>
        <v>100</v>
      </c>
      <c r="G271" s="81">
        <f>F271</f>
        <v>100</v>
      </c>
    </row>
    <row r="272" spans="1:7" ht="46.5" customHeight="1">
      <c r="A272" s="63"/>
      <c r="B272" s="280" t="s">
        <v>635</v>
      </c>
      <c r="C272" s="280"/>
      <c r="D272" s="280"/>
      <c r="E272" s="280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77.25" customHeight="1">
      <c r="A274" s="63"/>
      <c r="B274" s="144" t="s">
        <v>636</v>
      </c>
      <c r="C274" s="69" t="s">
        <v>89</v>
      </c>
      <c r="D274" s="69" t="s">
        <v>512</v>
      </c>
      <c r="E274" s="80"/>
      <c r="F274" s="80">
        <v>1000000</v>
      </c>
      <c r="G274" s="80">
        <f>F274</f>
        <v>1000000</v>
      </c>
    </row>
    <row r="275" spans="1:7" s="76" customFormat="1" ht="15" customHeight="1">
      <c r="A275" s="79">
        <v>2</v>
      </c>
      <c r="B275" s="194" t="s">
        <v>28</v>
      </c>
      <c r="C275" s="69"/>
      <c r="D275" s="69"/>
      <c r="E275" s="80"/>
      <c r="F275" s="80"/>
      <c r="G275" s="80"/>
    </row>
    <row r="276" spans="1:7" ht="102" customHeight="1">
      <c r="A276" s="63"/>
      <c r="B276" s="144" t="s">
        <v>637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194" t="s">
        <v>29</v>
      </c>
      <c r="C277" s="69"/>
      <c r="D277" s="69"/>
      <c r="E277" s="69"/>
      <c r="F277" s="80"/>
      <c r="G277" s="81"/>
    </row>
    <row r="278" spans="1:7" ht="97.5" customHeight="1">
      <c r="A278" s="63"/>
      <c r="B278" s="144" t="s">
        <v>639</v>
      </c>
      <c r="C278" s="69" t="s">
        <v>89</v>
      </c>
      <c r="D278" s="69" t="s">
        <v>87</v>
      </c>
      <c r="E278" s="69"/>
      <c r="F278" s="80">
        <v>100000</v>
      </c>
      <c r="G278" s="80">
        <f>F278</f>
        <v>100000</v>
      </c>
    </row>
    <row r="279" spans="1:7" s="76" customFormat="1" ht="15" customHeight="1">
      <c r="A279" s="79">
        <v>4</v>
      </c>
      <c r="B279" s="194" t="s">
        <v>30</v>
      </c>
      <c r="C279" s="69"/>
      <c r="D279" s="69"/>
      <c r="E279" s="69"/>
      <c r="F279" s="80"/>
      <c r="G279" s="81"/>
    </row>
    <row r="280" spans="1:7" ht="87.75" customHeight="1">
      <c r="A280" s="63"/>
      <c r="B280" s="144" t="s">
        <v>638</v>
      </c>
      <c r="C280" s="69" t="s">
        <v>88</v>
      </c>
      <c r="D280" s="69" t="s">
        <v>87</v>
      </c>
      <c r="E280" s="69"/>
      <c r="F280" s="81">
        <v>100</v>
      </c>
      <c r="G280" s="81">
        <f>F280</f>
        <v>100</v>
      </c>
    </row>
    <row r="281" spans="1:7" ht="33.75" customHeight="1">
      <c r="A281" s="35"/>
      <c r="B281" s="326" t="s">
        <v>660</v>
      </c>
      <c r="C281" s="326"/>
      <c r="D281" s="326"/>
      <c r="E281" s="326"/>
      <c r="F281" s="74"/>
      <c r="G281" s="74"/>
    </row>
    <row r="282" spans="1:7" s="76" customFormat="1" ht="15" customHeight="1">
      <c r="A282" s="71">
        <v>1</v>
      </c>
      <c r="B282" s="78" t="s">
        <v>27</v>
      </c>
      <c r="C282" s="73"/>
      <c r="D282" s="73"/>
      <c r="E282" s="77"/>
      <c r="F282" s="74"/>
      <c r="G282" s="74"/>
    </row>
    <row r="283" spans="1:7" ht="44.25" customHeight="1">
      <c r="A283" s="35"/>
      <c r="B283" s="145" t="s">
        <v>661</v>
      </c>
      <c r="C283" s="40" t="s">
        <v>89</v>
      </c>
      <c r="D283" s="69" t="s">
        <v>654</v>
      </c>
      <c r="E283" s="77"/>
      <c r="F283" s="36">
        <f>5000000</f>
        <v>5000000</v>
      </c>
      <c r="G283" s="36">
        <f>F283</f>
        <v>5000000</v>
      </c>
    </row>
    <row r="284" spans="1:7" s="76" customFormat="1" ht="15" customHeight="1">
      <c r="A284" s="71">
        <v>2</v>
      </c>
      <c r="B284" s="72" t="s">
        <v>28</v>
      </c>
      <c r="C284" s="40"/>
      <c r="D284" s="40"/>
      <c r="E284" s="77"/>
      <c r="F284" s="36"/>
      <c r="G284" s="36"/>
    </row>
    <row r="285" spans="1:7" ht="68.25" customHeight="1">
      <c r="A285" s="35"/>
      <c r="B285" s="145" t="s">
        <v>665</v>
      </c>
      <c r="C285" s="40" t="s">
        <v>180</v>
      </c>
      <c r="D285" s="40" t="s">
        <v>181</v>
      </c>
      <c r="E285" s="73"/>
      <c r="F285" s="41">
        <v>1</v>
      </c>
      <c r="G285" s="41">
        <f>F285</f>
        <v>1</v>
      </c>
    </row>
    <row r="286" spans="1:7" ht="64.5" customHeight="1">
      <c r="A286" s="35"/>
      <c r="B286" s="144" t="s">
        <v>666</v>
      </c>
      <c r="C286" s="40" t="s">
        <v>180</v>
      </c>
      <c r="D286" s="40" t="s">
        <v>181</v>
      </c>
      <c r="E286" s="73"/>
      <c r="F286" s="41">
        <v>1</v>
      </c>
      <c r="G286" s="41">
        <f>F286</f>
        <v>1</v>
      </c>
    </row>
    <row r="287" spans="1:7" s="76" customFormat="1" ht="15" customHeight="1">
      <c r="A287" s="71">
        <v>3</v>
      </c>
      <c r="B287" s="72" t="s">
        <v>29</v>
      </c>
      <c r="C287" s="40"/>
      <c r="D287" s="40"/>
      <c r="E287" s="73"/>
      <c r="F287" s="36"/>
      <c r="G287" s="41"/>
    </row>
    <row r="288" spans="1:7" ht="74.25" customHeight="1">
      <c r="A288" s="35"/>
      <c r="B288" s="144" t="s">
        <v>664</v>
      </c>
      <c r="C288" s="40" t="s">
        <v>89</v>
      </c>
      <c r="D288" s="40" t="s">
        <v>87</v>
      </c>
      <c r="E288" s="73"/>
      <c r="F288" s="36">
        <v>100000</v>
      </c>
      <c r="G288" s="36">
        <f>F288</f>
        <v>100000</v>
      </c>
    </row>
    <row r="289" spans="1:7" ht="74.25" customHeight="1">
      <c r="A289" s="35"/>
      <c r="B289" s="144" t="s">
        <v>663</v>
      </c>
      <c r="C289" s="40" t="s">
        <v>89</v>
      </c>
      <c r="D289" s="40" t="s">
        <v>87</v>
      </c>
      <c r="E289" s="73"/>
      <c r="F289" s="36">
        <f>(F283-F288)</f>
        <v>4900000</v>
      </c>
      <c r="G289" s="36">
        <f>F289</f>
        <v>4900000</v>
      </c>
    </row>
    <row r="290" spans="1:7" s="76" customFormat="1" ht="15" customHeight="1">
      <c r="A290" s="71">
        <v>4</v>
      </c>
      <c r="B290" s="72" t="s">
        <v>30</v>
      </c>
      <c r="C290" s="40"/>
      <c r="D290" s="40"/>
      <c r="E290" s="73"/>
      <c r="F290" s="36"/>
      <c r="G290" s="41"/>
    </row>
    <row r="291" spans="1:7" ht="55.5" customHeight="1">
      <c r="A291" s="35"/>
      <c r="B291" s="145" t="s">
        <v>662</v>
      </c>
      <c r="C291" s="146" t="s">
        <v>88</v>
      </c>
      <c r="D291" s="40" t="s">
        <v>87</v>
      </c>
      <c r="E291" s="73"/>
      <c r="F291" s="36">
        <v>100</v>
      </c>
      <c r="G291" s="36">
        <v>100</v>
      </c>
    </row>
    <row r="292" spans="1:7" ht="19.5" customHeight="1">
      <c r="A292" s="63"/>
      <c r="B292" s="280" t="s">
        <v>350</v>
      </c>
      <c r="C292" s="280"/>
      <c r="D292" s="280"/>
      <c r="E292" s="69"/>
      <c r="F292" s="150">
        <f>F295+F304+F313+F322+F331+F340</f>
        <v>25406518</v>
      </c>
      <c r="G292" s="150">
        <f>G295+G304+G313+G322+G331+G340</f>
        <v>25406518</v>
      </c>
    </row>
    <row r="293" spans="1:7" ht="33.75" customHeight="1">
      <c r="A293" s="35"/>
      <c r="B293" s="277" t="s">
        <v>667</v>
      </c>
      <c r="C293" s="277"/>
      <c r="D293" s="277"/>
      <c r="E293" s="277"/>
      <c r="F293" s="74"/>
      <c r="G293" s="74"/>
    </row>
    <row r="294" spans="1:7" s="76" customFormat="1" ht="15" customHeight="1">
      <c r="A294" s="71">
        <v>1</v>
      </c>
      <c r="B294" s="78" t="s">
        <v>27</v>
      </c>
      <c r="C294" s="73"/>
      <c r="D294" s="73"/>
      <c r="E294" s="77"/>
      <c r="F294" s="74"/>
      <c r="G294" s="74"/>
    </row>
    <row r="295" spans="1:7" ht="52.5" customHeight="1">
      <c r="A295" s="35"/>
      <c r="B295" s="145" t="s">
        <v>351</v>
      </c>
      <c r="C295" s="40" t="s">
        <v>89</v>
      </c>
      <c r="D295" s="69" t="s">
        <v>512</v>
      </c>
      <c r="E295" s="77"/>
      <c r="F295" s="36">
        <f>100000</f>
        <v>100000</v>
      </c>
      <c r="G295" s="36">
        <f>F295</f>
        <v>100000</v>
      </c>
    </row>
    <row r="296" spans="1:7" s="76" customFormat="1" ht="15" customHeight="1">
      <c r="A296" s="71">
        <v>2</v>
      </c>
      <c r="B296" s="72" t="s">
        <v>28</v>
      </c>
      <c r="C296" s="40"/>
      <c r="D296" s="40"/>
      <c r="E296" s="77"/>
      <c r="F296" s="36"/>
      <c r="G296" s="36"/>
    </row>
    <row r="297" spans="1:7" ht="68.25" customHeight="1">
      <c r="A297" s="35"/>
      <c r="B297" s="145" t="s">
        <v>352</v>
      </c>
      <c r="C297" s="40" t="s">
        <v>180</v>
      </c>
      <c r="D297" s="40" t="s">
        <v>181</v>
      </c>
      <c r="E297" s="73"/>
      <c r="F297" s="41">
        <v>1</v>
      </c>
      <c r="G297" s="41">
        <f>F297</f>
        <v>1</v>
      </c>
    </row>
    <row r="298" spans="1:7" s="76" customFormat="1" ht="15" customHeight="1">
      <c r="A298" s="71">
        <v>3</v>
      </c>
      <c r="B298" s="72" t="s">
        <v>29</v>
      </c>
      <c r="C298" s="40"/>
      <c r="D298" s="40"/>
      <c r="E298" s="73"/>
      <c r="F298" s="36"/>
      <c r="G298" s="41"/>
    </row>
    <row r="299" spans="1:7" ht="74.25" customHeight="1">
      <c r="A299" s="35"/>
      <c r="B299" s="145" t="s">
        <v>354</v>
      </c>
      <c r="C299" s="40" t="s">
        <v>89</v>
      </c>
      <c r="D299" s="40" t="s">
        <v>87</v>
      </c>
      <c r="E299" s="73"/>
      <c r="F299" s="36">
        <f>F295/F297</f>
        <v>100000</v>
      </c>
      <c r="G299" s="36">
        <f>F299</f>
        <v>100000</v>
      </c>
    </row>
    <row r="300" spans="1:7" s="76" customFormat="1" ht="15" customHeight="1">
      <c r="A300" s="71">
        <v>4</v>
      </c>
      <c r="B300" s="72" t="s">
        <v>30</v>
      </c>
      <c r="C300" s="40"/>
      <c r="D300" s="40"/>
      <c r="E300" s="73"/>
      <c r="F300" s="36"/>
      <c r="G300" s="41"/>
    </row>
    <row r="301" spans="1:7" ht="55.5" customHeight="1">
      <c r="A301" s="35"/>
      <c r="B301" s="145" t="s">
        <v>353</v>
      </c>
      <c r="C301" s="146" t="s">
        <v>88</v>
      </c>
      <c r="D301" s="40" t="s">
        <v>87</v>
      </c>
      <c r="E301" s="73"/>
      <c r="F301" s="36">
        <v>100</v>
      </c>
      <c r="G301" s="36">
        <v>100</v>
      </c>
    </row>
    <row r="302" spans="1:7" ht="13.5" customHeight="1">
      <c r="A302" s="35"/>
      <c r="B302" s="277" t="s">
        <v>668</v>
      </c>
      <c r="C302" s="277"/>
      <c r="D302" s="277"/>
      <c r="E302" s="277"/>
      <c r="F302" s="74"/>
      <c r="G302" s="74"/>
    </row>
    <row r="303" spans="1:7" s="76" customFormat="1" ht="15" customHeight="1">
      <c r="A303" s="71">
        <v>1</v>
      </c>
      <c r="B303" s="78" t="s">
        <v>27</v>
      </c>
      <c r="C303" s="73"/>
      <c r="D303" s="73"/>
      <c r="E303" s="77"/>
      <c r="F303" s="74"/>
      <c r="G303" s="74"/>
    </row>
    <row r="304" spans="1:7" ht="42" customHeight="1">
      <c r="A304" s="35"/>
      <c r="B304" s="145" t="s">
        <v>438</v>
      </c>
      <c r="C304" s="40" t="s">
        <v>89</v>
      </c>
      <c r="D304" s="69" t="s">
        <v>512</v>
      </c>
      <c r="E304" s="77"/>
      <c r="F304" s="36">
        <v>15000000</v>
      </c>
      <c r="G304" s="36">
        <f>F304</f>
        <v>15000000</v>
      </c>
    </row>
    <row r="305" spans="1:7" s="76" customFormat="1" ht="15" customHeight="1">
      <c r="A305" s="71">
        <v>2</v>
      </c>
      <c r="B305" s="72" t="s">
        <v>28</v>
      </c>
      <c r="C305" s="40"/>
      <c r="D305" s="40"/>
      <c r="E305" s="77"/>
      <c r="F305" s="36"/>
      <c r="G305" s="36"/>
    </row>
    <row r="306" spans="1:7" ht="57" customHeight="1">
      <c r="A306" s="35"/>
      <c r="B306" s="145" t="s">
        <v>549</v>
      </c>
      <c r="C306" s="40" t="s">
        <v>180</v>
      </c>
      <c r="D306" s="40" t="s">
        <v>181</v>
      </c>
      <c r="E306" s="73"/>
      <c r="F306" s="41">
        <v>1</v>
      </c>
      <c r="G306" s="41">
        <f>F306</f>
        <v>1</v>
      </c>
    </row>
    <row r="307" spans="1:7" s="76" customFormat="1" ht="15" customHeight="1">
      <c r="A307" s="71">
        <v>3</v>
      </c>
      <c r="B307" s="72" t="s">
        <v>29</v>
      </c>
      <c r="C307" s="40"/>
      <c r="D307" s="40"/>
      <c r="E307" s="73"/>
      <c r="F307" s="36"/>
      <c r="G307" s="41"/>
    </row>
    <row r="308" spans="1:7" ht="59.25" customHeight="1">
      <c r="A308" s="35"/>
      <c r="B308" s="145" t="s">
        <v>550</v>
      </c>
      <c r="C308" s="40" t="s">
        <v>89</v>
      </c>
      <c r="D308" s="40" t="s">
        <v>87</v>
      </c>
      <c r="E308" s="73"/>
      <c r="F308" s="36">
        <f>F304/F306</f>
        <v>15000000</v>
      </c>
      <c r="G308" s="36">
        <f>F308</f>
        <v>15000000</v>
      </c>
    </row>
    <row r="309" spans="1:7" s="76" customFormat="1" ht="15" customHeight="1">
      <c r="A309" s="71">
        <v>4</v>
      </c>
      <c r="B309" s="72" t="s">
        <v>30</v>
      </c>
      <c r="C309" s="40"/>
      <c r="D309" s="40"/>
      <c r="E309" s="73"/>
      <c r="F309" s="36"/>
      <c r="G309" s="41"/>
    </row>
    <row r="310" spans="1:7" ht="57" customHeight="1">
      <c r="A310" s="35"/>
      <c r="B310" s="145" t="s">
        <v>442</v>
      </c>
      <c r="C310" s="146" t="s">
        <v>88</v>
      </c>
      <c r="D310" s="40" t="s">
        <v>87</v>
      </c>
      <c r="E310" s="73"/>
      <c r="F310" s="36">
        <v>100</v>
      </c>
      <c r="G310" s="36">
        <v>100</v>
      </c>
    </row>
    <row r="311" spans="1:7" ht="32.25" customHeight="1">
      <c r="A311" s="35"/>
      <c r="B311" s="267" t="s">
        <v>669</v>
      </c>
      <c r="C311" s="268"/>
      <c r="D311" s="268"/>
      <c r="E311" s="268"/>
      <c r="F311" s="269"/>
      <c r="G311" s="74"/>
    </row>
    <row r="312" spans="1:7" s="76" customFormat="1" ht="15" customHeight="1">
      <c r="A312" s="71">
        <v>1</v>
      </c>
      <c r="B312" s="78" t="s">
        <v>27</v>
      </c>
      <c r="C312" s="73"/>
      <c r="D312" s="73"/>
      <c r="E312" s="77"/>
      <c r="F312" s="74"/>
      <c r="G312" s="74"/>
    </row>
    <row r="313" spans="1:7" ht="58.5" customHeight="1">
      <c r="A313" s="35"/>
      <c r="B313" s="145" t="s">
        <v>552</v>
      </c>
      <c r="C313" s="40" t="s">
        <v>89</v>
      </c>
      <c r="D313" s="69" t="s">
        <v>512</v>
      </c>
      <c r="E313" s="77"/>
      <c r="F313" s="36">
        <v>500000</v>
      </c>
      <c r="G313" s="36">
        <f>F313</f>
        <v>500000</v>
      </c>
    </row>
    <row r="314" spans="1:7" s="76" customFormat="1" ht="15" customHeight="1">
      <c r="A314" s="71">
        <v>2</v>
      </c>
      <c r="B314" s="72" t="s">
        <v>28</v>
      </c>
      <c r="C314" s="40"/>
      <c r="D314" s="40"/>
      <c r="E314" s="77"/>
      <c r="F314" s="36"/>
      <c r="G314" s="36"/>
    </row>
    <row r="315" spans="1:7" ht="68.25" customHeight="1">
      <c r="A315" s="35"/>
      <c r="B315" s="145" t="s">
        <v>554</v>
      </c>
      <c r="C315" s="40" t="s">
        <v>180</v>
      </c>
      <c r="D315" s="40" t="s">
        <v>181</v>
      </c>
      <c r="E315" s="73"/>
      <c r="F315" s="41">
        <v>1</v>
      </c>
      <c r="G315" s="41">
        <f>F315</f>
        <v>1</v>
      </c>
    </row>
    <row r="316" spans="1:7" s="76" customFormat="1" ht="15" customHeight="1">
      <c r="A316" s="71">
        <v>3</v>
      </c>
      <c r="B316" s="72" t="s">
        <v>29</v>
      </c>
      <c r="C316" s="40"/>
      <c r="D316" s="40"/>
      <c r="E316" s="73"/>
      <c r="F316" s="36"/>
      <c r="G316" s="41"/>
    </row>
    <row r="317" spans="1:7" ht="69" customHeight="1">
      <c r="A317" s="35"/>
      <c r="B317" s="145" t="s">
        <v>555</v>
      </c>
      <c r="C317" s="40" t="s">
        <v>89</v>
      </c>
      <c r="D317" s="40" t="s">
        <v>87</v>
      </c>
      <c r="E317" s="73"/>
      <c r="F317" s="36">
        <f>F313/F315</f>
        <v>500000</v>
      </c>
      <c r="G317" s="36">
        <f>F317</f>
        <v>500000</v>
      </c>
    </row>
    <row r="318" spans="1:7" s="76" customFormat="1" ht="15" customHeight="1">
      <c r="A318" s="71">
        <v>4</v>
      </c>
      <c r="B318" s="72" t="s">
        <v>30</v>
      </c>
      <c r="C318" s="40"/>
      <c r="D318" s="40"/>
      <c r="E318" s="73"/>
      <c r="F318" s="36"/>
      <c r="G318" s="41"/>
    </row>
    <row r="319" spans="1:7" ht="63" customHeight="1">
      <c r="A319" s="35"/>
      <c r="B319" s="145" t="s">
        <v>553</v>
      </c>
      <c r="C319" s="146" t="s">
        <v>88</v>
      </c>
      <c r="D319" s="40" t="s">
        <v>87</v>
      </c>
      <c r="E319" s="73"/>
      <c r="F319" s="36">
        <v>100</v>
      </c>
      <c r="G319" s="36">
        <v>100</v>
      </c>
    </row>
    <row r="320" spans="1:7" ht="30.75" customHeight="1">
      <c r="A320" s="35"/>
      <c r="B320" s="267" t="s">
        <v>672</v>
      </c>
      <c r="C320" s="268"/>
      <c r="D320" s="268"/>
      <c r="E320" s="268"/>
      <c r="F320" s="269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84.75" customHeight="1">
      <c r="A322" s="35"/>
      <c r="B322" s="145" t="s">
        <v>673</v>
      </c>
      <c r="C322" s="40" t="s">
        <v>89</v>
      </c>
      <c r="D322" s="69" t="s">
        <v>512</v>
      </c>
      <c r="E322" s="77"/>
      <c r="F322" s="36">
        <v>500000</v>
      </c>
      <c r="G322" s="36">
        <f>F322</f>
        <v>500000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92.25" customHeight="1">
      <c r="A324" s="35"/>
      <c r="B324" s="145" t="s">
        <v>674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102.75" customHeight="1">
      <c r="A326" s="35"/>
      <c r="B326" s="145" t="s">
        <v>675</v>
      </c>
      <c r="C326" s="40" t="s">
        <v>89</v>
      </c>
      <c r="D326" s="40" t="s">
        <v>87</v>
      </c>
      <c r="E326" s="73"/>
      <c r="F326" s="36">
        <f>F322/F324</f>
        <v>500000</v>
      </c>
      <c r="G326" s="36">
        <f>F326</f>
        <v>500000</v>
      </c>
    </row>
    <row r="327" spans="1:7" s="76" customFormat="1" ht="11.2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93.75" customHeight="1">
      <c r="A328" s="35"/>
      <c r="B328" s="145" t="s">
        <v>676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19.5" customHeight="1">
      <c r="A329" s="35"/>
      <c r="B329" s="267" t="s">
        <v>670</v>
      </c>
      <c r="C329" s="268"/>
      <c r="D329" s="268"/>
      <c r="E329" s="268"/>
      <c r="F329" s="269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9.5" customHeight="1">
      <c r="A331" s="35"/>
      <c r="B331" s="145" t="s">
        <v>562</v>
      </c>
      <c r="C331" s="40" t="s">
        <v>89</v>
      </c>
      <c r="D331" s="69" t="s">
        <v>512</v>
      </c>
      <c r="E331" s="77"/>
      <c r="F331" s="36">
        <v>500000</v>
      </c>
      <c r="G331" s="36">
        <f>F331</f>
        <v>500000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68.25" customHeight="1">
      <c r="A333" s="35"/>
      <c r="B333" s="145" t="s">
        <v>563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9.25" customHeight="1">
      <c r="A335" s="35"/>
      <c r="B335" s="145" t="s">
        <v>564</v>
      </c>
      <c r="C335" s="40" t="s">
        <v>89</v>
      </c>
      <c r="D335" s="40" t="s">
        <v>87</v>
      </c>
      <c r="E335" s="73"/>
      <c r="F335" s="36">
        <f>F331/F333</f>
        <v>500000</v>
      </c>
      <c r="G335" s="36">
        <f>F335</f>
        <v>500000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47.25" customHeight="1">
      <c r="A337" s="35"/>
      <c r="B337" s="145" t="s">
        <v>565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31.5" customHeight="1">
      <c r="A338" s="35"/>
      <c r="B338" s="267" t="s">
        <v>671</v>
      </c>
      <c r="C338" s="268"/>
      <c r="D338" s="268"/>
      <c r="E338" s="268"/>
      <c r="F338" s="269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s="182" customFormat="1" ht="82.5" customHeight="1">
      <c r="A340" s="219"/>
      <c r="B340" s="220" t="s">
        <v>484</v>
      </c>
      <c r="C340" s="221" t="s">
        <v>89</v>
      </c>
      <c r="D340" s="155" t="s">
        <v>512</v>
      </c>
      <c r="E340" s="222"/>
      <c r="F340" s="164">
        <v>8806518</v>
      </c>
      <c r="G340" s="164">
        <f>F340</f>
        <v>8806518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95.25" customHeight="1">
      <c r="A342" s="35"/>
      <c r="B342" s="145" t="s">
        <v>485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94.5" customHeight="1">
      <c r="A344" s="35"/>
      <c r="B344" s="145" t="s">
        <v>486</v>
      </c>
      <c r="C344" s="40" t="s">
        <v>89</v>
      </c>
      <c r="D344" s="40" t="s">
        <v>87</v>
      </c>
      <c r="E344" s="73"/>
      <c r="F344" s="36">
        <f>F340/F342</f>
        <v>8806518</v>
      </c>
      <c r="G344" s="36">
        <f>F344</f>
        <v>8806518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88.5" customHeight="1">
      <c r="A346" s="35"/>
      <c r="B346" s="145" t="s">
        <v>487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19.5" customHeight="1">
      <c r="A347" s="176"/>
      <c r="B347" s="177"/>
      <c r="C347" s="178"/>
      <c r="D347" s="179"/>
      <c r="E347" s="180"/>
      <c r="F347" s="181"/>
      <c r="G347" s="181"/>
    </row>
    <row r="348" spans="1:7" ht="6" customHeight="1">
      <c r="A348" s="270"/>
      <c r="B348" s="270"/>
      <c r="C348" s="270"/>
      <c r="D348" s="18"/>
    </row>
    <row r="349" spans="1:7" s="58" customFormat="1" ht="33" customHeight="1">
      <c r="A349" s="271" t="s">
        <v>315</v>
      </c>
      <c r="B349" s="271"/>
      <c r="C349" s="271"/>
      <c r="D349" s="97"/>
      <c r="E349" s="98"/>
      <c r="F349" s="272" t="s">
        <v>316</v>
      </c>
      <c r="G349" s="272"/>
    </row>
    <row r="350" spans="1:7" s="58" customFormat="1" ht="3" customHeight="1">
      <c r="A350" s="99"/>
      <c r="B350" s="100"/>
      <c r="D350" s="196" t="s">
        <v>31</v>
      </c>
      <c r="F350" s="266" t="s">
        <v>302</v>
      </c>
      <c r="G350" s="266"/>
    </row>
    <row r="351" spans="1:7" s="58" customFormat="1" ht="15.75" customHeight="1">
      <c r="A351" s="264" t="s">
        <v>32</v>
      </c>
      <c r="B351" s="264"/>
      <c r="C351" s="100"/>
      <c r="D351" s="100"/>
    </row>
    <row r="352" spans="1:7" s="58" customFormat="1" ht="18" customHeight="1">
      <c r="A352" s="165" t="s">
        <v>303</v>
      </c>
      <c r="B352" s="165"/>
      <c r="C352" s="165"/>
      <c r="D352" s="100"/>
    </row>
    <row r="353" spans="1:8" s="58" customFormat="1" ht="33" customHeight="1">
      <c r="A353" s="263" t="s">
        <v>304</v>
      </c>
      <c r="B353" s="264"/>
      <c r="C353" s="264"/>
      <c r="D353" s="97"/>
      <c r="E353" s="98"/>
      <c r="F353" s="265" t="s">
        <v>305</v>
      </c>
      <c r="G353" s="265"/>
    </row>
    <row r="354" spans="1:8" s="58" customFormat="1" ht="2.25" customHeight="1">
      <c r="B354" s="100"/>
      <c r="C354" s="100"/>
      <c r="D354" s="196" t="s">
        <v>31</v>
      </c>
      <c r="F354" s="266" t="s">
        <v>52</v>
      </c>
      <c r="G354" s="266"/>
    </row>
    <row r="355" spans="1:8" s="58" customFormat="1" ht="11.25" customHeight="1">
      <c r="A355" s="101" t="s">
        <v>306</v>
      </c>
      <c r="B355" s="101"/>
      <c r="C355" s="101"/>
      <c r="D355" s="101"/>
      <c r="E355" s="101"/>
      <c r="F355" s="101"/>
      <c r="G355" s="101"/>
      <c r="H355" s="101"/>
    </row>
    <row r="356" spans="1:8" s="58" customFormat="1" ht="3" hidden="1" customHeight="1">
      <c r="A356" s="102"/>
      <c r="B356" s="58" t="s">
        <v>83</v>
      </c>
    </row>
    <row r="357" spans="1:8" ht="12" customHeight="1">
      <c r="A357" s="33" t="s">
        <v>51</v>
      </c>
    </row>
  </sheetData>
  <mergeCells count="102">
    <mergeCell ref="F354:G354"/>
    <mergeCell ref="B281:E281"/>
    <mergeCell ref="A348:C348"/>
    <mergeCell ref="A349:C349"/>
    <mergeCell ref="F349:G349"/>
    <mergeCell ref="F350:G350"/>
    <mergeCell ref="A351:B351"/>
    <mergeCell ref="A353:C353"/>
    <mergeCell ref="F353:G353"/>
    <mergeCell ref="B293:E293"/>
    <mergeCell ref="B302:E302"/>
    <mergeCell ref="B311:F311"/>
    <mergeCell ref="B320:F320"/>
    <mergeCell ref="B329:F329"/>
    <mergeCell ref="B338:F338"/>
    <mergeCell ref="B241:E241"/>
    <mergeCell ref="B252:E252"/>
    <mergeCell ref="B261:E261"/>
    <mergeCell ref="B272:E272"/>
    <mergeCell ref="B292:D292"/>
    <mergeCell ref="B187:E187"/>
    <mergeCell ref="B196:E196"/>
    <mergeCell ref="B205:E205"/>
    <mergeCell ref="B214:E214"/>
    <mergeCell ref="B223:E223"/>
    <mergeCell ref="B232:E232"/>
    <mergeCell ref="B133:E133"/>
    <mergeCell ref="B142:E142"/>
    <mergeCell ref="B151:E151"/>
    <mergeCell ref="B160:E160"/>
    <mergeCell ref="B169:E169"/>
    <mergeCell ref="B178:E178"/>
    <mergeCell ref="B105:C105"/>
    <mergeCell ref="B106:E106"/>
    <mergeCell ref="B115:E115"/>
    <mergeCell ref="B124:E124"/>
    <mergeCell ref="B75:G75"/>
    <mergeCell ref="A80:B80"/>
    <mergeCell ref="B82:G82"/>
    <mergeCell ref="B86:E86"/>
    <mergeCell ref="B87:E87"/>
    <mergeCell ref="B96:D96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33"/>
  <sheetViews>
    <sheetView view="pageBreakPreview" zoomScaleNormal="120" zoomScaleSheetLayoutView="100" workbookViewId="0">
      <selection activeCell="B12" sqref="B12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07" t="s">
        <v>72</v>
      </c>
      <c r="G1" s="308"/>
    </row>
    <row r="2" spans="1:10">
      <c r="F2" s="308"/>
      <c r="G2" s="308"/>
    </row>
    <row r="3" spans="1:10" ht="32.25" customHeight="1">
      <c r="F3" s="308"/>
      <c r="G3" s="308"/>
    </row>
    <row r="4" spans="1:10" ht="15.75">
      <c r="A4" s="15"/>
      <c r="E4" s="15" t="s">
        <v>0</v>
      </c>
    </row>
    <row r="5" spans="1:10" ht="15.75">
      <c r="A5" s="15"/>
      <c r="E5" s="309" t="s">
        <v>100</v>
      </c>
      <c r="F5" s="309"/>
      <c r="G5" s="309"/>
    </row>
    <row r="6" spans="1:10" ht="15.75">
      <c r="A6" s="15"/>
      <c r="B6" s="15"/>
      <c r="E6" s="315" t="s">
        <v>85</v>
      </c>
      <c r="F6" s="315"/>
      <c r="G6" s="315"/>
    </row>
    <row r="7" spans="1:10" ht="15" customHeight="1">
      <c r="A7" s="15"/>
      <c r="E7" s="302" t="s">
        <v>1</v>
      </c>
      <c r="F7" s="302"/>
      <c r="G7" s="302"/>
    </row>
    <row r="8" spans="1:10" ht="9.75" customHeight="1">
      <c r="A8" s="15"/>
      <c r="B8" s="15"/>
      <c r="E8" s="311"/>
      <c r="F8" s="311"/>
      <c r="G8" s="311"/>
    </row>
    <row r="9" spans="1:10" ht="9" customHeight="1">
      <c r="A9" s="15"/>
      <c r="E9" s="302"/>
      <c r="F9" s="302"/>
      <c r="G9" s="302"/>
    </row>
    <row r="10" spans="1:10" ht="15.75">
      <c r="A10" s="15"/>
      <c r="E10" s="283" t="s">
        <v>101</v>
      </c>
      <c r="F10" s="283"/>
      <c r="G10" s="283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192">
        <v>31692820</v>
      </c>
    </row>
    <row r="18" spans="1:7" ht="28.5" customHeight="1">
      <c r="A18" s="266" t="s">
        <v>81</v>
      </c>
      <c r="B18" s="266"/>
      <c r="C18" s="266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99" t="s">
        <v>85</v>
      </c>
      <c r="E19" s="299"/>
      <c r="F19" s="299"/>
      <c r="G19" s="192">
        <v>31692820</v>
      </c>
    </row>
    <row r="20" spans="1:7" ht="15.75" customHeight="1">
      <c r="A20" s="266" t="s">
        <v>77</v>
      </c>
      <c r="B20" s="266"/>
      <c r="C20" s="266"/>
      <c r="D20" s="300" t="s">
        <v>33</v>
      </c>
      <c r="E20" s="30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91" t="s">
        <v>90</v>
      </c>
      <c r="E21" s="301" t="s">
        <v>91</v>
      </c>
      <c r="F21" s="301"/>
      <c r="G21" s="191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66" t="s">
        <v>82</v>
      </c>
      <c r="F22" s="266"/>
      <c r="G22" s="184" t="s">
        <v>80</v>
      </c>
    </row>
    <row r="23" spans="1:7" ht="37.5" customHeight="1">
      <c r="A23" s="61" t="s">
        <v>7</v>
      </c>
      <c r="B23" s="264" t="s">
        <v>640</v>
      </c>
      <c r="C23" s="264"/>
      <c r="D23" s="264"/>
      <c r="E23" s="264"/>
      <c r="F23" s="264"/>
      <c r="G23" s="264"/>
    </row>
    <row r="24" spans="1:7" ht="126.75" customHeight="1">
      <c r="A24" s="61" t="s">
        <v>8</v>
      </c>
      <c r="B24" s="303" t="s">
        <v>644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3" t="s">
        <v>46</v>
      </c>
      <c r="C27" s="283"/>
      <c r="D27" s="283"/>
      <c r="E27" s="283"/>
      <c r="F27" s="283"/>
      <c r="G27" s="283"/>
    </row>
    <row r="28" spans="1:7" ht="4.5" customHeight="1">
      <c r="A28" s="19"/>
    </row>
    <row r="29" spans="1:7" ht="19.5" customHeight="1">
      <c r="A29" s="188" t="s">
        <v>11</v>
      </c>
      <c r="B29" s="292" t="s">
        <v>47</v>
      </c>
      <c r="C29" s="292"/>
      <c r="D29" s="292"/>
      <c r="E29" s="292"/>
      <c r="F29" s="292"/>
      <c r="G29" s="292"/>
    </row>
    <row r="30" spans="1:7" ht="24" customHeight="1">
      <c r="A30" s="188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97" t="s">
        <v>92</v>
      </c>
      <c r="D33" s="298"/>
      <c r="E33" s="298"/>
      <c r="F33" s="298"/>
      <c r="G33" s="298"/>
    </row>
    <row r="34" spans="1:8" ht="19.5" customHeight="1">
      <c r="A34" s="18" t="s">
        <v>13</v>
      </c>
      <c r="B34" s="283" t="s">
        <v>48</v>
      </c>
      <c r="C34" s="283"/>
      <c r="D34" s="283"/>
      <c r="E34" s="283"/>
      <c r="F34" s="283"/>
      <c r="G34" s="283"/>
    </row>
    <row r="35" spans="1:8" ht="4.5" customHeight="1">
      <c r="A35" s="18"/>
      <c r="B35" s="186"/>
      <c r="C35" s="186"/>
      <c r="D35" s="186"/>
      <c r="E35" s="186"/>
      <c r="F35" s="186"/>
      <c r="G35" s="186"/>
    </row>
    <row r="36" spans="1:8" ht="18.75" customHeight="1">
      <c r="A36" s="188" t="s">
        <v>11</v>
      </c>
      <c r="B36" s="292" t="s">
        <v>12</v>
      </c>
      <c r="C36" s="292"/>
      <c r="D36" s="292"/>
      <c r="E36" s="292"/>
      <c r="F36" s="292"/>
      <c r="G36" s="292"/>
    </row>
    <row r="37" spans="1:8" ht="15.75">
      <c r="A37" s="188">
        <v>1</v>
      </c>
      <c r="B37" s="290" t="s">
        <v>94</v>
      </c>
      <c r="C37" s="290"/>
      <c r="D37" s="290"/>
      <c r="E37" s="290"/>
      <c r="F37" s="290"/>
      <c r="G37" s="290"/>
    </row>
    <row r="38" spans="1:8" ht="8.25" customHeight="1">
      <c r="A38" s="18"/>
      <c r="B38" s="186"/>
      <c r="C38" s="186"/>
      <c r="D38" s="186"/>
      <c r="E38" s="186"/>
      <c r="F38" s="186"/>
      <c r="G38" s="186"/>
    </row>
    <row r="39" spans="1:8" ht="15.75">
      <c r="A39" s="18" t="s">
        <v>19</v>
      </c>
      <c r="B39" s="22" t="s">
        <v>15</v>
      </c>
      <c r="C39" s="186"/>
      <c r="D39" s="186"/>
      <c r="E39" s="293" t="s">
        <v>49</v>
      </c>
      <c r="F39" s="186"/>
      <c r="G39" s="186"/>
    </row>
    <row r="40" spans="1:8" ht="8.25" customHeight="1">
      <c r="A40" s="19"/>
      <c r="E40" s="294"/>
    </row>
    <row r="41" spans="1:8" ht="23.25" customHeight="1">
      <c r="A41" s="188" t="s">
        <v>11</v>
      </c>
      <c r="B41" s="295" t="s">
        <v>15</v>
      </c>
      <c r="C41" s="289"/>
      <c r="D41" s="188" t="s">
        <v>16</v>
      </c>
      <c r="E41" s="188" t="s">
        <v>17</v>
      </c>
      <c r="F41" s="188" t="s">
        <v>18</v>
      </c>
    </row>
    <row r="42" spans="1:8" ht="12" customHeight="1">
      <c r="A42" s="190">
        <v>1</v>
      </c>
      <c r="B42" s="291">
        <v>2</v>
      </c>
      <c r="C42" s="282"/>
      <c r="D42" s="190">
        <v>3</v>
      </c>
      <c r="E42" s="190">
        <v>4</v>
      </c>
      <c r="F42" s="190">
        <v>5</v>
      </c>
    </row>
    <row r="43" spans="1:8" ht="34.5" customHeight="1">
      <c r="A43" s="188"/>
      <c r="B43" s="296" t="s">
        <v>506</v>
      </c>
      <c r="C43" s="289"/>
      <c r="E43" s="43">
        <f>E44</f>
        <v>300000</v>
      </c>
      <c r="F43" s="26">
        <f>E43</f>
        <v>300000</v>
      </c>
      <c r="H43" s="44" t="e">
        <f>F43-#REF!</f>
        <v>#REF!</v>
      </c>
    </row>
    <row r="44" spans="1:8" ht="69.75" hidden="1" customHeight="1">
      <c r="A44" s="23" t="s">
        <v>102</v>
      </c>
      <c r="B44" s="290" t="s">
        <v>645</v>
      </c>
      <c r="C44" s="289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188"/>
      <c r="B45" s="296" t="s">
        <v>504</v>
      </c>
      <c r="C45" s="289"/>
      <c r="D45" s="152"/>
      <c r="E45" s="43">
        <f>SUM(E46:E64)</f>
        <v>18672820</v>
      </c>
      <c r="F45" s="43">
        <f>SUM(F46:F64)</f>
        <v>18672820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0" t="s">
        <v>522</v>
      </c>
      <c r="C46" s="289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0" t="s">
        <v>523</v>
      </c>
      <c r="C47" s="289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0" t="s">
        <v>524</v>
      </c>
      <c r="C48" s="289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0" t="s">
        <v>525</v>
      </c>
      <c r="C49" s="289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0" t="s">
        <v>526</v>
      </c>
      <c r="C50" s="289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0" t="s">
        <v>527</v>
      </c>
      <c r="C51" s="289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0" t="s">
        <v>528</v>
      </c>
      <c r="C52" s="289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0" t="s">
        <v>529</v>
      </c>
      <c r="C53" s="289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0" t="s">
        <v>530</v>
      </c>
      <c r="C54" s="289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0" t="s">
        <v>531</v>
      </c>
      <c r="C55" s="289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0" t="s">
        <v>532</v>
      </c>
      <c r="C56" s="289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0" t="s">
        <v>533</v>
      </c>
      <c r="C57" s="289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0" t="s">
        <v>534</v>
      </c>
      <c r="C58" s="289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0" t="s">
        <v>363</v>
      </c>
      <c r="C59" s="289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0" t="s">
        <v>367</v>
      </c>
      <c r="C60" s="289"/>
      <c r="D60" s="24"/>
      <c r="E60" s="25">
        <f>F310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0" t="s">
        <v>368</v>
      </c>
      <c r="C61" s="289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0" t="s">
        <v>535</v>
      </c>
      <c r="C62" s="289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0" t="s">
        <v>370</v>
      </c>
      <c r="C63" s="289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0" t="s">
        <v>536</v>
      </c>
      <c r="C64" s="289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188"/>
      <c r="B65" s="278" t="s">
        <v>350</v>
      </c>
      <c r="C65" s="279"/>
      <c r="D65" s="152"/>
      <c r="E65" s="43">
        <f>E67+E68+E69+E72+E70+E71+E66</f>
        <v>30406518</v>
      </c>
      <c r="F65" s="43">
        <f>F67+F68+F69+F72+F70+F71+F66</f>
        <v>30406518</v>
      </c>
      <c r="H65" s="44" t="e">
        <f>F65-#REF!</f>
        <v>#REF!</v>
      </c>
    </row>
    <row r="66" spans="1:9" ht="36.75" hidden="1" customHeight="1">
      <c r="A66" s="23" t="s">
        <v>258</v>
      </c>
      <c r="B66" s="288" t="s">
        <v>537</v>
      </c>
      <c r="C66" s="289"/>
      <c r="D66" s="24"/>
      <c r="E66" s="25">
        <v>5000000</v>
      </c>
      <c r="F66" s="25">
        <f t="shared" ref="F66" si="3">E66</f>
        <v>5000000</v>
      </c>
      <c r="H66" s="44"/>
    </row>
    <row r="67" spans="1:9" ht="49.5" hidden="1" customHeight="1">
      <c r="A67" s="23" t="s">
        <v>301</v>
      </c>
      <c r="B67" s="288" t="s">
        <v>355</v>
      </c>
      <c r="C67" s="289"/>
      <c r="D67" s="24"/>
      <c r="E67" s="25">
        <v>100000</v>
      </c>
      <c r="F67" s="25">
        <f t="shared" ref="F67" si="4">E67</f>
        <v>100000</v>
      </c>
      <c r="H67" s="44"/>
    </row>
    <row r="68" spans="1:9" ht="31.5" hidden="1" customHeight="1">
      <c r="A68" s="23" t="s">
        <v>372</v>
      </c>
      <c r="B68" s="288" t="s">
        <v>430</v>
      </c>
      <c r="C68" s="289"/>
      <c r="D68" s="24"/>
      <c r="E68" s="25">
        <v>15000000</v>
      </c>
      <c r="F68" s="25">
        <f>G380</f>
        <v>15000000</v>
      </c>
      <c r="H68" s="44"/>
    </row>
    <row r="69" spans="1:9" ht="47.25" hidden="1" customHeight="1">
      <c r="A69" s="23" t="s">
        <v>373</v>
      </c>
      <c r="B69" s="288" t="s">
        <v>538</v>
      </c>
      <c r="C69" s="289"/>
      <c r="D69" s="24"/>
      <c r="E69" s="25">
        <v>500000</v>
      </c>
      <c r="F69" s="25">
        <f>G389</f>
        <v>500000</v>
      </c>
      <c r="H69" s="44"/>
    </row>
    <row r="70" spans="1:9" ht="42.75" hidden="1" customHeight="1">
      <c r="A70" s="23" t="s">
        <v>374</v>
      </c>
      <c r="B70" s="288" t="s">
        <v>539</v>
      </c>
      <c r="C70" s="289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88" t="s">
        <v>540</v>
      </c>
      <c r="C71" s="289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88" t="s">
        <v>475</v>
      </c>
      <c r="C72" s="289"/>
      <c r="D72" s="24"/>
      <c r="E72" s="25">
        <f>F416</f>
        <v>8806518</v>
      </c>
      <c r="F72" s="25">
        <f>G416</f>
        <v>8806518</v>
      </c>
      <c r="H72" s="44"/>
    </row>
    <row r="73" spans="1:9" ht="15" customHeight="1">
      <c r="A73" s="281" t="s">
        <v>18</v>
      </c>
      <c r="B73" s="281"/>
      <c r="C73" s="282"/>
      <c r="D73" s="26"/>
      <c r="E73" s="26">
        <f>E65+E45+E43</f>
        <v>49379338</v>
      </c>
      <c r="F73" s="26">
        <f>F65+F45+F43</f>
        <v>49379338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83" t="s">
        <v>20</v>
      </c>
      <c r="C75" s="283"/>
      <c r="D75" s="283"/>
      <c r="E75" s="283"/>
      <c r="F75" s="283"/>
      <c r="G75" s="283"/>
    </row>
    <row r="76" spans="1:9" ht="14.25" customHeight="1">
      <c r="A76" s="19"/>
      <c r="E76" s="27" t="s">
        <v>14</v>
      </c>
    </row>
    <row r="77" spans="1:9" ht="25.5">
      <c r="A77" s="188" t="s">
        <v>11</v>
      </c>
      <c r="B77" s="190" t="s">
        <v>21</v>
      </c>
      <c r="C77" s="188" t="s">
        <v>16</v>
      </c>
      <c r="D77" s="188" t="s">
        <v>17</v>
      </c>
      <c r="E77" s="188" t="s">
        <v>18</v>
      </c>
    </row>
    <row r="78" spans="1:9" ht="11.25" customHeight="1">
      <c r="A78" s="190">
        <v>1</v>
      </c>
      <c r="B78" s="190">
        <v>2</v>
      </c>
      <c r="C78" s="190">
        <v>3</v>
      </c>
      <c r="D78" s="190">
        <v>4</v>
      </c>
      <c r="E78" s="190">
        <v>5</v>
      </c>
    </row>
    <row r="79" spans="1:9" ht="23.25" customHeight="1">
      <c r="A79" s="188"/>
      <c r="B79" s="28"/>
      <c r="C79" s="29"/>
      <c r="D79" s="188"/>
      <c r="E79" s="29"/>
    </row>
    <row r="80" spans="1:9" ht="19.5" customHeight="1">
      <c r="A80" s="281" t="s">
        <v>18</v>
      </c>
      <c r="B80" s="281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3" t="s">
        <v>23</v>
      </c>
      <c r="C82" s="283"/>
      <c r="D82" s="283"/>
      <c r="E82" s="283"/>
      <c r="F82" s="283"/>
      <c r="G82" s="283"/>
    </row>
    <row r="83" spans="1:7" ht="9.75" customHeight="1">
      <c r="A83" s="19"/>
    </row>
    <row r="84" spans="1:7" ht="25.5" customHeight="1">
      <c r="A84" s="188" t="s">
        <v>11</v>
      </c>
      <c r="B84" s="188" t="s">
        <v>24</v>
      </c>
      <c r="C84" s="189" t="s">
        <v>25</v>
      </c>
      <c r="D84" s="189" t="s">
        <v>26</v>
      </c>
      <c r="E84" s="188" t="s">
        <v>16</v>
      </c>
      <c r="F84" s="188" t="s">
        <v>17</v>
      </c>
      <c r="G84" s="188" t="s">
        <v>18</v>
      </c>
    </row>
    <row r="85" spans="1:7">
      <c r="A85" s="190">
        <v>1</v>
      </c>
      <c r="B85" s="190">
        <v>2</v>
      </c>
      <c r="C85" s="190">
        <v>3</v>
      </c>
      <c r="D85" s="190">
        <v>4</v>
      </c>
      <c r="E85" s="190">
        <v>5</v>
      </c>
      <c r="F85" s="190">
        <v>6</v>
      </c>
      <c r="G85" s="190">
        <v>7</v>
      </c>
    </row>
    <row r="86" spans="1:7" ht="30" customHeight="1">
      <c r="A86" s="188"/>
      <c r="B86" s="278" t="s">
        <v>511</v>
      </c>
      <c r="C86" s="284"/>
      <c r="D86" s="284"/>
      <c r="E86" s="279"/>
      <c r="F86" s="204">
        <f>F89</f>
        <v>300000</v>
      </c>
      <c r="G86" s="204">
        <f>G89</f>
        <v>300000</v>
      </c>
    </row>
    <row r="87" spans="1:7" ht="62.25" customHeight="1">
      <c r="A87" s="187"/>
      <c r="B87" s="285" t="s">
        <v>646</v>
      </c>
      <c r="C87" s="286"/>
      <c r="D87" s="286"/>
      <c r="E87" s="287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187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187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187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187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hidden="1" customHeight="1">
      <c r="A96" s="187"/>
      <c r="B96" s="330" t="s">
        <v>132</v>
      </c>
      <c r="C96" s="330"/>
      <c r="D96" s="330"/>
      <c r="E96" s="85"/>
      <c r="F96" s="147"/>
      <c r="G96" s="147"/>
    </row>
    <row r="97" spans="1:7" s="76" customFormat="1" ht="15" hidden="1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hidden="1" customHeight="1">
      <c r="A98" s="187"/>
      <c r="B98" s="142" t="s">
        <v>122</v>
      </c>
      <c r="C98" s="17" t="s">
        <v>96</v>
      </c>
      <c r="D98" s="17" t="s">
        <v>154</v>
      </c>
      <c r="E98" s="85"/>
      <c r="F98" s="147"/>
      <c r="G98" s="147">
        <f>F98</f>
        <v>0</v>
      </c>
    </row>
    <row r="99" spans="1:7" s="76" customFormat="1" ht="15" hidden="1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hidden="1" customHeight="1">
      <c r="A100" s="187"/>
      <c r="B100" s="142" t="s">
        <v>123</v>
      </c>
      <c r="C100" s="17" t="s">
        <v>97</v>
      </c>
      <c r="D100" s="17" t="s">
        <v>105</v>
      </c>
      <c r="E100" s="85"/>
      <c r="F100" s="147"/>
      <c r="G100" s="147">
        <f>F100</f>
        <v>0</v>
      </c>
    </row>
    <row r="101" spans="1:7" ht="30" hidden="1" customHeight="1">
      <c r="A101" s="187"/>
      <c r="B101" s="158" t="s">
        <v>133</v>
      </c>
      <c r="C101" s="17" t="s">
        <v>113</v>
      </c>
      <c r="D101" s="17" t="s">
        <v>105</v>
      </c>
      <c r="E101" s="85"/>
      <c r="F101" s="147"/>
      <c r="G101" s="147">
        <f>F101</f>
        <v>0</v>
      </c>
    </row>
    <row r="102" spans="1:7" s="76" customFormat="1" ht="15" hidden="1" customHeight="1">
      <c r="A102" s="83">
        <v>3</v>
      </c>
      <c r="B102" s="157" t="s">
        <v>29</v>
      </c>
      <c r="C102" s="17"/>
      <c r="D102" s="17"/>
      <c r="E102" s="85"/>
      <c r="F102" s="147"/>
      <c r="G102" s="147"/>
    </row>
    <row r="103" spans="1:7" ht="48" hidden="1" customHeight="1">
      <c r="A103" s="187"/>
      <c r="B103" s="142" t="s">
        <v>124</v>
      </c>
      <c r="C103" s="17" t="s">
        <v>89</v>
      </c>
      <c r="D103" s="17" t="s">
        <v>87</v>
      </c>
      <c r="E103" s="85"/>
      <c r="F103" s="147"/>
      <c r="G103" s="147">
        <f>F103</f>
        <v>0</v>
      </c>
    </row>
    <row r="104" spans="1:7" ht="27" hidden="1" customHeight="1">
      <c r="A104" s="187"/>
      <c r="B104" s="158" t="s">
        <v>134</v>
      </c>
      <c r="C104" s="17" t="s">
        <v>89</v>
      </c>
      <c r="D104" s="17" t="s">
        <v>87</v>
      </c>
      <c r="E104" s="85"/>
      <c r="F104" s="147"/>
      <c r="G104" s="147">
        <f>F104</f>
        <v>0</v>
      </c>
    </row>
    <row r="105" spans="1:7" s="76" customFormat="1" ht="15" hidden="1" customHeight="1">
      <c r="A105" s="83">
        <v>4</v>
      </c>
      <c r="B105" s="157" t="s">
        <v>30</v>
      </c>
      <c r="C105" s="17"/>
      <c r="D105" s="17"/>
      <c r="E105" s="85"/>
      <c r="F105" s="147"/>
      <c r="G105" s="147"/>
    </row>
    <row r="106" spans="1:7" ht="45" hidden="1" customHeight="1">
      <c r="A106" s="187"/>
      <c r="B106" s="158" t="s">
        <v>125</v>
      </c>
      <c r="C106" s="17" t="s">
        <v>88</v>
      </c>
      <c r="D106" s="17" t="s">
        <v>87</v>
      </c>
      <c r="E106" s="85"/>
      <c r="F106" s="147"/>
      <c r="G106" s="147">
        <f>F106</f>
        <v>0</v>
      </c>
    </row>
    <row r="107" spans="1:7" ht="45.75" hidden="1" customHeight="1">
      <c r="A107" s="187"/>
      <c r="B107" s="330" t="s">
        <v>155</v>
      </c>
      <c r="C107" s="330"/>
      <c r="D107" s="330"/>
      <c r="E107" s="85"/>
      <c r="F107" s="147"/>
      <c r="G107" s="147"/>
    </row>
    <row r="108" spans="1:7" s="76" customFormat="1" ht="15" hidden="1" customHeight="1">
      <c r="A108" s="83">
        <v>1</v>
      </c>
      <c r="B108" s="84" t="s">
        <v>27</v>
      </c>
      <c r="C108" s="17"/>
      <c r="D108" s="17"/>
      <c r="E108" s="85"/>
      <c r="F108" s="147"/>
      <c r="G108" s="147"/>
    </row>
    <row r="109" spans="1:7" ht="70.5" hidden="1" customHeight="1">
      <c r="A109" s="187"/>
      <c r="B109" s="142" t="s">
        <v>137</v>
      </c>
      <c r="C109" s="17" t="s">
        <v>96</v>
      </c>
      <c r="D109" s="17" t="s">
        <v>285</v>
      </c>
      <c r="E109" s="85"/>
      <c r="F109" s="147"/>
      <c r="G109" s="147">
        <f>F109</f>
        <v>0</v>
      </c>
    </row>
    <row r="110" spans="1:7" s="76" customFormat="1" ht="15" hidden="1" customHeight="1">
      <c r="A110" s="83">
        <v>2</v>
      </c>
      <c r="B110" s="84" t="s">
        <v>28</v>
      </c>
      <c r="C110" s="17"/>
      <c r="D110" s="17"/>
      <c r="E110" s="85"/>
      <c r="F110" s="147"/>
      <c r="G110" s="147"/>
    </row>
    <row r="111" spans="1:7" ht="62.25" hidden="1" customHeight="1">
      <c r="A111" s="187"/>
      <c r="B111" s="142" t="s">
        <v>136</v>
      </c>
      <c r="C111" s="17" t="s">
        <v>97</v>
      </c>
      <c r="D111" s="17" t="s">
        <v>105</v>
      </c>
      <c r="E111" s="85"/>
      <c r="F111" s="147"/>
      <c r="G111" s="147">
        <f>F111</f>
        <v>0</v>
      </c>
    </row>
    <row r="112" spans="1:7" s="76" customFormat="1" ht="15" hidden="1" customHeight="1">
      <c r="A112" s="83">
        <v>3</v>
      </c>
      <c r="B112" s="84" t="s">
        <v>29</v>
      </c>
      <c r="C112" s="17"/>
      <c r="D112" s="17"/>
      <c r="E112" s="85"/>
      <c r="F112" s="147"/>
      <c r="G112" s="147"/>
    </row>
    <row r="113" spans="1:7" ht="49.5" hidden="1" customHeight="1">
      <c r="A113" s="187"/>
      <c r="B113" s="142" t="s">
        <v>138</v>
      </c>
      <c r="C113" s="17" t="s">
        <v>89</v>
      </c>
      <c r="D113" s="17" t="s">
        <v>87</v>
      </c>
      <c r="E113" s="85"/>
      <c r="F113" s="147"/>
      <c r="G113" s="147">
        <f>F113</f>
        <v>0</v>
      </c>
    </row>
    <row r="114" spans="1:7" s="76" customFormat="1" ht="15" hidden="1" customHeight="1">
      <c r="A114" s="83">
        <v>4</v>
      </c>
      <c r="B114" s="84" t="s">
        <v>30</v>
      </c>
      <c r="C114" s="17"/>
      <c r="D114" s="17"/>
      <c r="E114" s="85"/>
      <c r="F114" s="147"/>
      <c r="G114" s="147"/>
    </row>
    <row r="115" spans="1:7" ht="36.75" hidden="1" customHeight="1">
      <c r="A115" s="187"/>
      <c r="B115" s="142" t="s">
        <v>139</v>
      </c>
      <c r="C115" s="17" t="s">
        <v>88</v>
      </c>
      <c r="D115" s="17" t="s">
        <v>87</v>
      </c>
      <c r="E115" s="85"/>
      <c r="F115" s="147"/>
      <c r="G115" s="147">
        <f>F115</f>
        <v>0</v>
      </c>
    </row>
    <row r="116" spans="1:7" ht="28.5" hidden="1" customHeight="1">
      <c r="A116" s="187"/>
      <c r="B116" s="330" t="s">
        <v>286</v>
      </c>
      <c r="C116" s="330"/>
      <c r="D116" s="330"/>
      <c r="E116" s="85"/>
      <c r="F116" s="147"/>
      <c r="G116" s="147"/>
    </row>
    <row r="117" spans="1:7" s="76" customFormat="1" ht="15" hidden="1" customHeight="1">
      <c r="A117" s="83">
        <v>1</v>
      </c>
      <c r="B117" s="157" t="s">
        <v>27</v>
      </c>
      <c r="C117" s="17"/>
      <c r="D117" s="17"/>
      <c r="E117" s="85"/>
      <c r="F117" s="147"/>
      <c r="G117" s="147"/>
    </row>
    <row r="118" spans="1:7" ht="33.75" hidden="1" customHeight="1">
      <c r="A118" s="187"/>
      <c r="B118" s="142" t="s">
        <v>140</v>
      </c>
      <c r="C118" s="17" t="s">
        <v>96</v>
      </c>
      <c r="D118" s="17" t="s">
        <v>154</v>
      </c>
      <c r="E118" s="85"/>
      <c r="F118" s="147"/>
      <c r="G118" s="147">
        <f>F118</f>
        <v>0</v>
      </c>
    </row>
    <row r="119" spans="1:7" s="76" customFormat="1" ht="15" hidden="1" customHeight="1">
      <c r="A119" s="83">
        <v>2</v>
      </c>
      <c r="B119" s="157" t="s">
        <v>28</v>
      </c>
      <c r="C119" s="17"/>
      <c r="D119" s="17"/>
      <c r="E119" s="85"/>
      <c r="F119" s="147"/>
      <c r="G119" s="147"/>
    </row>
    <row r="120" spans="1:7" ht="27.75" hidden="1" customHeight="1">
      <c r="A120" s="187"/>
      <c r="B120" s="143" t="s">
        <v>141</v>
      </c>
      <c r="C120" s="17" t="s">
        <v>97</v>
      </c>
      <c r="D120" s="17" t="s">
        <v>105</v>
      </c>
      <c r="E120" s="85"/>
      <c r="F120" s="147"/>
      <c r="G120" s="147">
        <f>F120</f>
        <v>0</v>
      </c>
    </row>
    <row r="121" spans="1:7" s="76" customFormat="1" ht="15" hidden="1" customHeight="1">
      <c r="A121" s="83">
        <v>3</v>
      </c>
      <c r="B121" s="157" t="s">
        <v>29</v>
      </c>
      <c r="C121" s="17"/>
      <c r="D121" s="17"/>
      <c r="E121" s="85"/>
      <c r="F121" s="147"/>
      <c r="G121" s="147"/>
    </row>
    <row r="122" spans="1:7" ht="31.5" hidden="1" customHeight="1">
      <c r="A122" s="187"/>
      <c r="B122" s="143" t="s">
        <v>141</v>
      </c>
      <c r="C122" s="17" t="s">
        <v>89</v>
      </c>
      <c r="D122" s="17" t="s">
        <v>87</v>
      </c>
      <c r="E122" s="85"/>
      <c r="F122" s="147"/>
      <c r="G122" s="147">
        <f>F122</f>
        <v>0</v>
      </c>
    </row>
    <row r="123" spans="1:7" s="76" customFormat="1" ht="15" hidden="1" customHeight="1">
      <c r="A123" s="83">
        <v>4</v>
      </c>
      <c r="B123" s="157" t="s">
        <v>30</v>
      </c>
      <c r="C123" s="17"/>
      <c r="D123" s="17"/>
      <c r="E123" s="85"/>
      <c r="F123" s="147"/>
      <c r="G123" s="147"/>
    </row>
    <row r="124" spans="1:7" ht="30.75" hidden="1" customHeight="1">
      <c r="A124" s="187"/>
      <c r="B124" s="142" t="s">
        <v>142</v>
      </c>
      <c r="C124" s="17" t="s">
        <v>88</v>
      </c>
      <c r="D124" s="17" t="s">
        <v>87</v>
      </c>
      <c r="E124" s="85"/>
      <c r="F124" s="147"/>
      <c r="G124" s="147">
        <f>F124</f>
        <v>0</v>
      </c>
    </row>
    <row r="125" spans="1:7" ht="32.25" hidden="1" customHeight="1">
      <c r="A125" s="187"/>
      <c r="B125" s="330" t="s">
        <v>143</v>
      </c>
      <c r="C125" s="330"/>
      <c r="D125" s="330"/>
      <c r="E125" s="85"/>
      <c r="F125" s="147"/>
      <c r="G125" s="147"/>
    </row>
    <row r="126" spans="1:7" s="76" customFormat="1" ht="15" hidden="1" customHeight="1">
      <c r="A126" s="83">
        <v>1</v>
      </c>
      <c r="B126" s="84" t="s">
        <v>27</v>
      </c>
      <c r="C126" s="17"/>
      <c r="D126" s="17"/>
      <c r="E126" s="85"/>
      <c r="F126" s="147"/>
      <c r="G126" s="147"/>
    </row>
    <row r="127" spans="1:7" ht="45" hidden="1" customHeight="1">
      <c r="A127" s="187"/>
      <c r="B127" s="142" t="s">
        <v>144</v>
      </c>
      <c r="C127" s="87" t="s">
        <v>96</v>
      </c>
      <c r="D127" s="17" t="s">
        <v>154</v>
      </c>
      <c r="E127" s="85"/>
      <c r="F127" s="147"/>
      <c r="G127" s="147">
        <f>F127</f>
        <v>0</v>
      </c>
    </row>
    <row r="128" spans="1:7" s="76" customFormat="1" ht="15" hidden="1" customHeight="1">
      <c r="A128" s="83">
        <v>2</v>
      </c>
      <c r="B128" s="157" t="s">
        <v>28</v>
      </c>
      <c r="C128" s="87"/>
      <c r="D128" s="87"/>
      <c r="E128" s="85"/>
      <c r="F128" s="147"/>
      <c r="G128" s="147"/>
    </row>
    <row r="129" spans="1:7" ht="59.25" hidden="1" customHeight="1">
      <c r="A129" s="187"/>
      <c r="B129" s="142" t="s">
        <v>145</v>
      </c>
      <c r="C129" s="17" t="s">
        <v>97</v>
      </c>
      <c r="D129" s="17" t="s">
        <v>105</v>
      </c>
      <c r="E129" s="85"/>
      <c r="F129" s="147"/>
      <c r="G129" s="147">
        <f>F129</f>
        <v>0</v>
      </c>
    </row>
    <row r="130" spans="1:7" ht="49.5" hidden="1" customHeight="1">
      <c r="A130" s="187"/>
      <c r="B130" s="143" t="s">
        <v>150</v>
      </c>
      <c r="C130" s="17" t="s">
        <v>113</v>
      </c>
      <c r="D130" s="17" t="s">
        <v>105</v>
      </c>
      <c r="E130" s="85"/>
      <c r="F130" s="147"/>
      <c r="G130" s="147">
        <f>F130</f>
        <v>0</v>
      </c>
    </row>
    <row r="131" spans="1:7" s="76" customFormat="1" ht="15" hidden="1" customHeight="1">
      <c r="A131" s="83">
        <v>3</v>
      </c>
      <c r="B131" s="157" t="s">
        <v>29</v>
      </c>
      <c r="C131" s="17"/>
      <c r="D131" s="17"/>
      <c r="E131" s="85"/>
      <c r="F131" s="147"/>
      <c r="G131" s="147"/>
    </row>
    <row r="132" spans="1:7" ht="55.5" hidden="1" customHeight="1">
      <c r="A132" s="187"/>
      <c r="B132" s="142" t="s">
        <v>147</v>
      </c>
      <c r="C132" s="17" t="s">
        <v>89</v>
      </c>
      <c r="D132" s="17" t="s">
        <v>148</v>
      </c>
      <c r="E132" s="85"/>
      <c r="F132" s="147"/>
      <c r="G132" s="147">
        <f>F132</f>
        <v>0</v>
      </c>
    </row>
    <row r="133" spans="1:7" ht="39" hidden="1" customHeight="1">
      <c r="A133" s="187"/>
      <c r="B133" s="143" t="s">
        <v>146</v>
      </c>
      <c r="C133" s="17" t="s">
        <v>89</v>
      </c>
      <c r="D133" s="17" t="s">
        <v>148</v>
      </c>
      <c r="E133" s="85"/>
      <c r="F133" s="147"/>
      <c r="G133" s="147">
        <f>F133</f>
        <v>0</v>
      </c>
    </row>
    <row r="134" spans="1:7" s="76" customFormat="1" ht="15" hidden="1" customHeight="1">
      <c r="A134" s="83">
        <v>4</v>
      </c>
      <c r="B134" s="157" t="s">
        <v>30</v>
      </c>
      <c r="C134" s="87"/>
      <c r="D134" s="87"/>
      <c r="E134" s="85"/>
      <c r="F134" s="147"/>
      <c r="G134" s="147"/>
    </row>
    <row r="135" spans="1:7" ht="43.5" hidden="1" customHeight="1">
      <c r="A135" s="187"/>
      <c r="B135" s="142" t="s">
        <v>149</v>
      </c>
      <c r="C135" s="87" t="s">
        <v>88</v>
      </c>
      <c r="D135" s="87" t="s">
        <v>148</v>
      </c>
      <c r="E135" s="85"/>
      <c r="F135" s="147"/>
      <c r="G135" s="147">
        <f>F135</f>
        <v>0</v>
      </c>
    </row>
    <row r="136" spans="1:7" ht="33.75" hidden="1" customHeight="1">
      <c r="A136" s="187"/>
      <c r="B136" s="330" t="s">
        <v>151</v>
      </c>
      <c r="C136" s="330"/>
      <c r="D136" s="330"/>
      <c r="E136" s="85"/>
      <c r="F136" s="147"/>
      <c r="G136" s="147"/>
    </row>
    <row r="137" spans="1:7" s="76" customFormat="1" ht="15" hidden="1" customHeight="1">
      <c r="A137" s="83">
        <v>1</v>
      </c>
      <c r="B137" s="84" t="s">
        <v>27</v>
      </c>
      <c r="C137" s="17"/>
      <c r="D137" s="17"/>
      <c r="E137" s="85"/>
      <c r="F137" s="147"/>
      <c r="G137" s="147"/>
    </row>
    <row r="138" spans="1:7" ht="44.25" hidden="1" customHeight="1">
      <c r="A138" s="187"/>
      <c r="B138" s="143" t="s">
        <v>152</v>
      </c>
      <c r="C138" s="17" t="s">
        <v>96</v>
      </c>
      <c r="D138" s="17" t="s">
        <v>285</v>
      </c>
      <c r="E138" s="85"/>
      <c r="F138" s="147"/>
      <c r="G138" s="147">
        <f>F138</f>
        <v>0</v>
      </c>
    </row>
    <row r="139" spans="1:7" s="76" customFormat="1" ht="15" hidden="1" customHeight="1">
      <c r="A139" s="83">
        <v>2</v>
      </c>
      <c r="B139" s="84" t="s">
        <v>28</v>
      </c>
      <c r="C139" s="17"/>
      <c r="D139" s="17"/>
      <c r="E139" s="85"/>
      <c r="F139" s="147"/>
      <c r="G139" s="147"/>
    </row>
    <row r="140" spans="1:7" ht="56.25" hidden="1" customHeight="1">
      <c r="A140" s="187"/>
      <c r="B140" s="142" t="s">
        <v>293</v>
      </c>
      <c r="C140" s="17" t="s">
        <v>97</v>
      </c>
      <c r="D140" s="17" t="s">
        <v>105</v>
      </c>
      <c r="E140" s="85"/>
      <c r="F140" s="147"/>
      <c r="G140" s="147">
        <f>F140</f>
        <v>0</v>
      </c>
    </row>
    <row r="141" spans="1:7" s="76" customFormat="1" ht="15" hidden="1" customHeight="1">
      <c r="A141" s="83">
        <v>3</v>
      </c>
      <c r="B141" s="157" t="s">
        <v>29</v>
      </c>
      <c r="C141" s="17"/>
      <c r="D141" s="17"/>
      <c r="E141" s="85"/>
      <c r="F141" s="147"/>
      <c r="G141" s="147"/>
    </row>
    <row r="142" spans="1:7" ht="48.75" hidden="1" customHeight="1">
      <c r="A142" s="187"/>
      <c r="B142" s="142" t="s">
        <v>294</v>
      </c>
      <c r="C142" s="17" t="s">
        <v>89</v>
      </c>
      <c r="D142" s="17" t="s">
        <v>148</v>
      </c>
      <c r="E142" s="85"/>
      <c r="F142" s="147"/>
      <c r="G142" s="147">
        <f>F142</f>
        <v>0</v>
      </c>
    </row>
    <row r="143" spans="1:7" s="76" customFormat="1" ht="15" hidden="1" customHeight="1">
      <c r="A143" s="83">
        <v>4</v>
      </c>
      <c r="B143" s="157" t="s">
        <v>30</v>
      </c>
      <c r="C143" s="87"/>
      <c r="D143" s="87"/>
      <c r="E143" s="85"/>
      <c r="F143" s="147"/>
      <c r="G143" s="147"/>
    </row>
    <row r="144" spans="1:7" ht="43.5" hidden="1" customHeight="1">
      <c r="A144" s="187"/>
      <c r="B144" s="142" t="s">
        <v>153</v>
      </c>
      <c r="C144" s="87" t="s">
        <v>88</v>
      </c>
      <c r="D144" s="87" t="s">
        <v>148</v>
      </c>
      <c r="E144" s="85"/>
      <c r="F144" s="147"/>
      <c r="G144" s="147">
        <f>F144</f>
        <v>0</v>
      </c>
    </row>
    <row r="145" spans="1:7" ht="35.25" hidden="1" customHeight="1">
      <c r="A145" s="187"/>
      <c r="B145" s="330" t="s">
        <v>288</v>
      </c>
      <c r="C145" s="330"/>
      <c r="D145" s="330"/>
      <c r="E145" s="85"/>
      <c r="F145" s="147"/>
      <c r="G145" s="147"/>
    </row>
    <row r="146" spans="1:7" s="76" customFormat="1" ht="15" hidden="1" customHeight="1">
      <c r="A146" s="83">
        <v>1</v>
      </c>
      <c r="B146" s="84" t="s">
        <v>27</v>
      </c>
      <c r="C146" s="17"/>
      <c r="D146" s="17"/>
      <c r="E146" s="85"/>
      <c r="F146" s="147"/>
      <c r="G146" s="147"/>
    </row>
    <row r="147" spans="1:7" ht="28.5" hidden="1" customHeight="1">
      <c r="A147" s="187"/>
      <c r="B147" s="143" t="s">
        <v>158</v>
      </c>
      <c r="C147" s="17" t="s">
        <v>96</v>
      </c>
      <c r="D147" s="159" t="s">
        <v>159</v>
      </c>
      <c r="E147" s="85"/>
      <c r="F147" s="147"/>
      <c r="G147" s="147">
        <f>F147</f>
        <v>0</v>
      </c>
    </row>
    <row r="148" spans="1:7" s="76" customFormat="1" ht="15" hidden="1" customHeight="1">
      <c r="A148" s="83">
        <v>2</v>
      </c>
      <c r="B148" s="84" t="s">
        <v>28</v>
      </c>
      <c r="C148" s="17"/>
      <c r="D148" s="17"/>
      <c r="E148" s="85"/>
      <c r="F148" s="147"/>
      <c r="G148" s="147"/>
    </row>
    <row r="149" spans="1:7" ht="39.75" hidden="1" customHeight="1">
      <c r="A149" s="187"/>
      <c r="B149" s="143" t="s">
        <v>161</v>
      </c>
      <c r="C149" s="17" t="s">
        <v>97</v>
      </c>
      <c r="D149" s="17" t="s">
        <v>105</v>
      </c>
      <c r="E149" s="85"/>
      <c r="F149" s="147"/>
      <c r="G149" s="147">
        <f>F149</f>
        <v>0</v>
      </c>
    </row>
    <row r="150" spans="1:7" s="76" customFormat="1" ht="15" hidden="1" customHeight="1">
      <c r="A150" s="83">
        <v>3</v>
      </c>
      <c r="B150" s="84" t="s">
        <v>29</v>
      </c>
      <c r="C150" s="17"/>
      <c r="D150" s="17"/>
      <c r="E150" s="85"/>
      <c r="F150" s="147"/>
      <c r="G150" s="147"/>
    </row>
    <row r="151" spans="1:7" ht="42.75" hidden="1" customHeight="1">
      <c r="A151" s="187"/>
      <c r="B151" s="143" t="s">
        <v>162</v>
      </c>
      <c r="C151" s="17" t="s">
        <v>89</v>
      </c>
      <c r="D151" s="17" t="s">
        <v>87</v>
      </c>
      <c r="E151" s="85"/>
      <c r="F151" s="147"/>
      <c r="G151" s="147">
        <f>F151</f>
        <v>0</v>
      </c>
    </row>
    <row r="152" spans="1:7" s="76" customFormat="1" ht="15" hidden="1" customHeight="1">
      <c r="A152" s="83">
        <v>4</v>
      </c>
      <c r="B152" s="84" t="s">
        <v>30</v>
      </c>
      <c r="C152" s="17"/>
      <c r="D152" s="17"/>
      <c r="E152" s="85"/>
      <c r="F152" s="147"/>
      <c r="G152" s="147"/>
    </row>
    <row r="153" spans="1:7" ht="34.5" hidden="1" customHeight="1">
      <c r="A153" s="187"/>
      <c r="B153" s="143" t="s">
        <v>160</v>
      </c>
      <c r="C153" s="17" t="s">
        <v>88</v>
      </c>
      <c r="D153" s="17" t="s">
        <v>87</v>
      </c>
      <c r="E153" s="85"/>
      <c r="F153" s="147"/>
      <c r="G153" s="147">
        <f>F153</f>
        <v>0</v>
      </c>
    </row>
    <row r="154" spans="1:7" ht="27" hidden="1" customHeight="1">
      <c r="A154" s="187"/>
      <c r="B154" s="330" t="s">
        <v>287</v>
      </c>
      <c r="C154" s="330"/>
      <c r="D154" s="330"/>
      <c r="E154" s="85"/>
      <c r="F154" s="147"/>
      <c r="G154" s="147"/>
    </row>
    <row r="155" spans="1:7" s="76" customFormat="1" ht="15" hidden="1" customHeight="1">
      <c r="A155" s="83">
        <v>1</v>
      </c>
      <c r="B155" s="84" t="s">
        <v>27</v>
      </c>
      <c r="C155" s="17"/>
      <c r="D155" s="17"/>
      <c r="E155" s="85"/>
      <c r="F155" s="147"/>
      <c r="G155" s="147"/>
    </row>
    <row r="156" spans="1:7" ht="30" hidden="1" customHeight="1">
      <c r="A156" s="187"/>
      <c r="B156" s="143" t="s">
        <v>163</v>
      </c>
      <c r="C156" s="17" t="s">
        <v>96</v>
      </c>
      <c r="D156" s="17" t="s">
        <v>159</v>
      </c>
      <c r="E156" s="85"/>
      <c r="F156" s="147"/>
      <c r="G156" s="147">
        <f>F156</f>
        <v>0</v>
      </c>
    </row>
    <row r="157" spans="1:7" s="76" customFormat="1" ht="15" hidden="1" customHeight="1">
      <c r="A157" s="83">
        <v>2</v>
      </c>
      <c r="B157" s="84" t="s">
        <v>28</v>
      </c>
      <c r="C157" s="17"/>
      <c r="D157" s="17"/>
      <c r="E157" s="85"/>
      <c r="F157" s="147"/>
      <c r="G157" s="147"/>
    </row>
    <row r="158" spans="1:7" ht="39" hidden="1" customHeight="1">
      <c r="A158" s="187"/>
      <c r="B158" s="143" t="s">
        <v>165</v>
      </c>
      <c r="C158" s="17" t="s">
        <v>97</v>
      </c>
      <c r="D158" s="17" t="s">
        <v>105</v>
      </c>
      <c r="E158" s="85"/>
      <c r="F158" s="147"/>
      <c r="G158" s="147">
        <f>F158</f>
        <v>0</v>
      </c>
    </row>
    <row r="159" spans="1:7" s="76" customFormat="1" ht="15" hidden="1" customHeight="1">
      <c r="A159" s="83">
        <v>3</v>
      </c>
      <c r="B159" s="84" t="s">
        <v>29</v>
      </c>
      <c r="C159" s="17"/>
      <c r="D159" s="17"/>
      <c r="E159" s="85"/>
      <c r="F159" s="147"/>
      <c r="G159" s="147"/>
    </row>
    <row r="160" spans="1:7" ht="41.25" hidden="1" customHeight="1">
      <c r="A160" s="187"/>
      <c r="B160" s="143" t="s">
        <v>166</v>
      </c>
      <c r="C160" s="17" t="s">
        <v>89</v>
      </c>
      <c r="D160" s="17" t="s">
        <v>87</v>
      </c>
      <c r="E160" s="85"/>
      <c r="F160" s="147"/>
      <c r="G160" s="147">
        <f>F160</f>
        <v>0</v>
      </c>
    </row>
    <row r="161" spans="1:7" s="76" customFormat="1" ht="15" hidden="1" customHeight="1">
      <c r="A161" s="83">
        <v>4</v>
      </c>
      <c r="B161" s="84" t="s">
        <v>30</v>
      </c>
      <c r="C161" s="17"/>
      <c r="D161" s="17"/>
      <c r="E161" s="85"/>
      <c r="F161" s="147"/>
      <c r="G161" s="147"/>
    </row>
    <row r="162" spans="1:7" ht="33" hidden="1" customHeight="1">
      <c r="A162" s="187"/>
      <c r="B162" s="143" t="s">
        <v>164</v>
      </c>
      <c r="C162" s="17" t="s">
        <v>88</v>
      </c>
      <c r="D162" s="17" t="s">
        <v>87</v>
      </c>
      <c r="E162" s="85"/>
      <c r="F162" s="147"/>
      <c r="G162" s="147">
        <f>F162</f>
        <v>0</v>
      </c>
    </row>
    <row r="163" spans="1:7" ht="29.25" hidden="1" customHeight="1">
      <c r="A163" s="187"/>
      <c r="B163" s="330" t="s">
        <v>171</v>
      </c>
      <c r="C163" s="330"/>
      <c r="D163" s="330"/>
      <c r="E163" s="85"/>
      <c r="F163" s="147"/>
      <c r="G163" s="147"/>
    </row>
    <row r="164" spans="1:7" s="76" customFormat="1" ht="15" hidden="1" customHeight="1">
      <c r="A164" s="83">
        <v>1</v>
      </c>
      <c r="B164" s="157" t="s">
        <v>27</v>
      </c>
      <c r="C164" s="17"/>
      <c r="D164" s="17"/>
      <c r="E164" s="85"/>
      <c r="F164" s="147"/>
      <c r="G164" s="147"/>
    </row>
    <row r="165" spans="1:7" ht="33" hidden="1" customHeight="1">
      <c r="A165" s="187"/>
      <c r="B165" s="142" t="s">
        <v>169</v>
      </c>
      <c r="C165" s="17" t="s">
        <v>96</v>
      </c>
      <c r="D165" s="17" t="s">
        <v>159</v>
      </c>
      <c r="E165" s="85"/>
      <c r="F165" s="147"/>
      <c r="G165" s="147">
        <f>F165</f>
        <v>0</v>
      </c>
    </row>
    <row r="166" spans="1:7" s="76" customFormat="1" ht="15" hidden="1" customHeight="1">
      <c r="A166" s="83">
        <v>2</v>
      </c>
      <c r="B166" s="157" t="s">
        <v>28</v>
      </c>
      <c r="C166" s="17"/>
      <c r="D166" s="17"/>
      <c r="E166" s="85"/>
      <c r="F166" s="147"/>
      <c r="G166" s="147"/>
    </row>
    <row r="167" spans="1:7" ht="45.75" hidden="1" customHeight="1">
      <c r="A167" s="187"/>
      <c r="B167" s="142" t="s">
        <v>279</v>
      </c>
      <c r="C167" s="17" t="s">
        <v>97</v>
      </c>
      <c r="D167" s="17" t="s">
        <v>105</v>
      </c>
      <c r="E167" s="85"/>
      <c r="F167" s="147"/>
      <c r="G167" s="147">
        <f>F167</f>
        <v>0</v>
      </c>
    </row>
    <row r="168" spans="1:7" s="76" customFormat="1" ht="15" hidden="1" customHeight="1">
      <c r="A168" s="83">
        <v>3</v>
      </c>
      <c r="B168" s="157" t="s">
        <v>29</v>
      </c>
      <c r="C168" s="17"/>
      <c r="D168" s="17"/>
      <c r="E168" s="85"/>
      <c r="F168" s="147"/>
      <c r="G168" s="147"/>
    </row>
    <row r="169" spans="1:7" ht="40.5" hidden="1" customHeight="1">
      <c r="A169" s="187"/>
      <c r="B169" s="142" t="s">
        <v>172</v>
      </c>
      <c r="C169" s="17" t="s">
        <v>89</v>
      </c>
      <c r="D169" s="17" t="s">
        <v>87</v>
      </c>
      <c r="E169" s="85"/>
      <c r="F169" s="147"/>
      <c r="G169" s="147">
        <f>F169</f>
        <v>0</v>
      </c>
    </row>
    <row r="170" spans="1:7" s="76" customFormat="1" ht="15" hidden="1" customHeight="1">
      <c r="A170" s="83">
        <v>4</v>
      </c>
      <c r="B170" s="157" t="s">
        <v>30</v>
      </c>
      <c r="C170" s="17"/>
      <c r="D170" s="17"/>
      <c r="E170" s="85"/>
      <c r="F170" s="147"/>
      <c r="G170" s="147"/>
    </row>
    <row r="171" spans="1:7" ht="36" hidden="1" customHeight="1">
      <c r="A171" s="187"/>
      <c r="B171" s="158" t="s">
        <v>170</v>
      </c>
      <c r="C171" s="17" t="s">
        <v>88</v>
      </c>
      <c r="D171" s="17" t="s">
        <v>87</v>
      </c>
      <c r="E171" s="85"/>
      <c r="F171" s="147"/>
      <c r="G171" s="147">
        <f>F171</f>
        <v>0</v>
      </c>
    </row>
    <row r="172" spans="1:7" ht="31.5" hidden="1" customHeight="1">
      <c r="A172" s="187"/>
      <c r="B172" s="330" t="s">
        <v>275</v>
      </c>
      <c r="C172" s="330"/>
      <c r="D172" s="330"/>
      <c r="E172" s="85"/>
      <c r="F172" s="147"/>
      <c r="G172" s="147"/>
    </row>
    <row r="173" spans="1:7" s="76" customFormat="1" ht="15" hidden="1" customHeight="1">
      <c r="A173" s="83">
        <v>1</v>
      </c>
      <c r="B173" s="84" t="s">
        <v>27</v>
      </c>
      <c r="C173" s="17"/>
      <c r="D173" s="17"/>
      <c r="E173" s="85"/>
      <c r="F173" s="147"/>
      <c r="G173" s="147"/>
    </row>
    <row r="174" spans="1:7" ht="37.5" hidden="1" customHeight="1">
      <c r="A174" s="187"/>
      <c r="B174" s="143" t="s">
        <v>276</v>
      </c>
      <c r="C174" s="17" t="s">
        <v>96</v>
      </c>
      <c r="D174" s="17" t="s">
        <v>159</v>
      </c>
      <c r="E174" s="85"/>
      <c r="F174" s="147"/>
      <c r="G174" s="147">
        <f>F174</f>
        <v>0</v>
      </c>
    </row>
    <row r="175" spans="1:7" s="76" customFormat="1" ht="15" hidden="1" customHeight="1">
      <c r="A175" s="83">
        <v>2</v>
      </c>
      <c r="B175" s="84" t="s">
        <v>28</v>
      </c>
      <c r="C175" s="17"/>
      <c r="D175" s="17"/>
      <c r="E175" s="85"/>
      <c r="F175" s="147"/>
      <c r="G175" s="147"/>
    </row>
    <row r="176" spans="1:7" ht="33" hidden="1" customHeight="1">
      <c r="A176" s="187"/>
      <c r="B176" s="143" t="s">
        <v>277</v>
      </c>
      <c r="C176" s="17" t="s">
        <v>113</v>
      </c>
      <c r="D176" s="17" t="s">
        <v>105</v>
      </c>
      <c r="E176" s="85"/>
      <c r="F176" s="147"/>
      <c r="G176" s="147">
        <f>F176</f>
        <v>0</v>
      </c>
    </row>
    <row r="177" spans="1:7" s="76" customFormat="1" ht="15" hidden="1" customHeight="1">
      <c r="A177" s="83">
        <v>3</v>
      </c>
      <c r="B177" s="84" t="s">
        <v>29</v>
      </c>
      <c r="C177" s="17"/>
      <c r="D177" s="17"/>
      <c r="E177" s="85"/>
      <c r="F177" s="147"/>
      <c r="G177" s="147"/>
    </row>
    <row r="178" spans="1:7" ht="27.75" hidden="1" customHeight="1">
      <c r="A178" s="187"/>
      <c r="B178" s="143" t="s">
        <v>173</v>
      </c>
      <c r="C178" s="17" t="s">
        <v>89</v>
      </c>
      <c r="D178" s="17" t="s">
        <v>87</v>
      </c>
      <c r="E178" s="85"/>
      <c r="F178" s="148"/>
      <c r="G178" s="148">
        <f>F178</f>
        <v>0</v>
      </c>
    </row>
    <row r="179" spans="1:7" s="76" customFormat="1" ht="15" hidden="1" customHeight="1">
      <c r="A179" s="83">
        <v>4</v>
      </c>
      <c r="B179" s="84" t="s">
        <v>30</v>
      </c>
      <c r="C179" s="17"/>
      <c r="D179" s="17"/>
      <c r="E179" s="85"/>
      <c r="F179" s="147"/>
      <c r="G179" s="147"/>
    </row>
    <row r="180" spans="1:7" ht="33" hidden="1" customHeight="1">
      <c r="A180" s="187"/>
      <c r="B180" s="143" t="s">
        <v>278</v>
      </c>
      <c r="C180" s="17" t="s">
        <v>88</v>
      </c>
      <c r="D180" s="17" t="s">
        <v>87</v>
      </c>
      <c r="E180" s="85"/>
      <c r="F180" s="147"/>
      <c r="G180" s="147">
        <f>F180</f>
        <v>0</v>
      </c>
    </row>
    <row r="181" spans="1:7" ht="20.25" customHeight="1">
      <c r="A181" s="63"/>
      <c r="B181" s="278" t="s">
        <v>504</v>
      </c>
      <c r="C181" s="279"/>
      <c r="D181" s="69"/>
      <c r="E181" s="69"/>
      <c r="F181" s="150">
        <f>F184+F193+F202+F211+F220+F229+F238+F247+F256+F265+F274+F283+F292+F301+F310+F319+F330+F339+F350</f>
        <v>18672820</v>
      </c>
      <c r="G181" s="150">
        <f>G184+G193+G202+G211+G220+G229+G238+G247+G256+G265+G274+G283+G292+G301+G310+G319+G330+G339+G350</f>
        <v>18672820</v>
      </c>
    </row>
    <row r="182" spans="1:7" ht="48" customHeight="1">
      <c r="A182" s="63"/>
      <c r="B182" s="280" t="s">
        <v>567</v>
      </c>
      <c r="C182" s="280"/>
      <c r="D182" s="280"/>
      <c r="E182" s="280"/>
      <c r="F182" s="80"/>
      <c r="G182" s="81"/>
    </row>
    <row r="183" spans="1:7" s="76" customFormat="1" ht="15" customHeight="1">
      <c r="A183" s="79">
        <v>1</v>
      </c>
      <c r="B183" s="82" t="s">
        <v>27</v>
      </c>
      <c r="C183" s="69"/>
      <c r="D183" s="69"/>
      <c r="E183" s="80"/>
      <c r="F183" s="80"/>
      <c r="G183" s="80"/>
    </row>
    <row r="184" spans="1:7" ht="100.5" customHeight="1">
      <c r="A184" s="63"/>
      <c r="B184" s="144" t="s">
        <v>568</v>
      </c>
      <c r="C184" s="69" t="s">
        <v>89</v>
      </c>
      <c r="D184" s="69" t="s">
        <v>512</v>
      </c>
      <c r="E184" s="80"/>
      <c r="F184" s="80">
        <v>200000</v>
      </c>
      <c r="G184" s="80">
        <f>F184</f>
        <v>200000</v>
      </c>
    </row>
    <row r="185" spans="1:7" s="76" customFormat="1" ht="15" customHeight="1">
      <c r="A185" s="79">
        <v>2</v>
      </c>
      <c r="B185" s="185" t="s">
        <v>28</v>
      </c>
      <c r="C185" s="69"/>
      <c r="D185" s="69"/>
      <c r="E185" s="80"/>
      <c r="F185" s="80"/>
      <c r="G185" s="80"/>
    </row>
    <row r="186" spans="1:7" ht="115.5" customHeight="1">
      <c r="A186" s="63"/>
      <c r="B186" s="144" t="s">
        <v>569</v>
      </c>
      <c r="C186" s="69" t="s">
        <v>180</v>
      </c>
      <c r="D186" s="69" t="s">
        <v>181</v>
      </c>
      <c r="E186" s="69"/>
      <c r="F186" s="81">
        <v>1</v>
      </c>
      <c r="G186" s="81">
        <f>F186</f>
        <v>1</v>
      </c>
    </row>
    <row r="187" spans="1:7" s="76" customFormat="1" ht="15" customHeight="1">
      <c r="A187" s="79">
        <v>3</v>
      </c>
      <c r="B187" s="185" t="s">
        <v>29</v>
      </c>
      <c r="C187" s="69"/>
      <c r="D187" s="69"/>
      <c r="E187" s="69"/>
      <c r="F187" s="80"/>
      <c r="G187" s="81"/>
    </row>
    <row r="188" spans="1:7" ht="108.75" customHeight="1">
      <c r="A188" s="63"/>
      <c r="B188" s="144" t="s">
        <v>570</v>
      </c>
      <c r="C188" s="69" t="s">
        <v>89</v>
      </c>
      <c r="D188" s="69" t="s">
        <v>87</v>
      </c>
      <c r="E188" s="69"/>
      <c r="F188" s="80">
        <f>F184/F186</f>
        <v>200000</v>
      </c>
      <c r="G188" s="80">
        <f>F188</f>
        <v>200000</v>
      </c>
    </row>
    <row r="189" spans="1:7" s="76" customFormat="1" ht="15" customHeight="1">
      <c r="A189" s="79">
        <v>4</v>
      </c>
      <c r="B189" s="185" t="s">
        <v>30</v>
      </c>
      <c r="C189" s="69"/>
      <c r="D189" s="69"/>
      <c r="E189" s="69"/>
      <c r="F189" s="80"/>
      <c r="G189" s="81"/>
    </row>
    <row r="190" spans="1:7" ht="111" customHeight="1">
      <c r="A190" s="63"/>
      <c r="B190" s="145" t="s">
        <v>571</v>
      </c>
      <c r="C190" s="69" t="s">
        <v>88</v>
      </c>
      <c r="D190" s="69" t="s">
        <v>87</v>
      </c>
      <c r="E190" s="69"/>
      <c r="F190" s="81">
        <f>F184/F188*100</f>
        <v>100</v>
      </c>
      <c r="G190" s="81">
        <f>F190</f>
        <v>100</v>
      </c>
    </row>
    <row r="191" spans="1:7" ht="58.5" customHeight="1">
      <c r="A191" s="63"/>
      <c r="B191" s="280" t="s">
        <v>572</v>
      </c>
      <c r="C191" s="280"/>
      <c r="D191" s="280"/>
      <c r="E191" s="280"/>
      <c r="F191" s="80"/>
      <c r="G191" s="81"/>
    </row>
    <row r="192" spans="1:7" s="76" customFormat="1" ht="15" customHeight="1">
      <c r="A192" s="79">
        <v>1</v>
      </c>
      <c r="B192" s="82" t="s">
        <v>27</v>
      </c>
      <c r="C192" s="69"/>
      <c r="D192" s="69"/>
      <c r="E192" s="80"/>
      <c r="F192" s="80"/>
      <c r="G192" s="80"/>
    </row>
    <row r="193" spans="1:7" ht="91.5" customHeight="1">
      <c r="A193" s="63"/>
      <c r="B193" s="144" t="s">
        <v>573</v>
      </c>
      <c r="C193" s="69" t="s">
        <v>89</v>
      </c>
      <c r="D193" s="69" t="s">
        <v>512</v>
      </c>
      <c r="E193" s="80"/>
      <c r="F193" s="80">
        <v>200000</v>
      </c>
      <c r="G193" s="80">
        <f>F193</f>
        <v>200000</v>
      </c>
    </row>
    <row r="194" spans="1:7" s="76" customFormat="1" ht="15" customHeight="1">
      <c r="A194" s="79">
        <v>2</v>
      </c>
      <c r="B194" s="185" t="s">
        <v>28</v>
      </c>
      <c r="C194" s="69"/>
      <c r="D194" s="69"/>
      <c r="E194" s="80"/>
      <c r="F194" s="80"/>
      <c r="G194" s="80"/>
    </row>
    <row r="195" spans="1:7" ht="106.5" customHeight="1">
      <c r="A195" s="63"/>
      <c r="B195" s="144" t="s">
        <v>584</v>
      </c>
      <c r="C195" s="69" t="s">
        <v>180</v>
      </c>
      <c r="D195" s="69" t="s">
        <v>181</v>
      </c>
      <c r="E195" s="69"/>
      <c r="F195" s="81">
        <v>1</v>
      </c>
      <c r="G195" s="81">
        <f>F195</f>
        <v>1</v>
      </c>
    </row>
    <row r="196" spans="1:7" s="76" customFormat="1" ht="15" customHeight="1">
      <c r="A196" s="79">
        <v>3</v>
      </c>
      <c r="B196" s="185" t="s">
        <v>29</v>
      </c>
      <c r="C196" s="69"/>
      <c r="D196" s="69"/>
      <c r="E196" s="69"/>
      <c r="F196" s="80"/>
      <c r="G196" s="81"/>
    </row>
    <row r="197" spans="1:7" ht="106.5" customHeight="1">
      <c r="A197" s="63"/>
      <c r="B197" s="144" t="s">
        <v>574</v>
      </c>
      <c r="C197" s="69" t="s">
        <v>89</v>
      </c>
      <c r="D197" s="69" t="s">
        <v>87</v>
      </c>
      <c r="E197" s="69"/>
      <c r="F197" s="80">
        <f>F193/F195</f>
        <v>200000</v>
      </c>
      <c r="G197" s="80">
        <f>F197</f>
        <v>200000</v>
      </c>
    </row>
    <row r="198" spans="1:7" s="76" customFormat="1" ht="15" customHeight="1">
      <c r="A198" s="79">
        <v>4</v>
      </c>
      <c r="B198" s="185" t="s">
        <v>30</v>
      </c>
      <c r="C198" s="69"/>
      <c r="D198" s="69"/>
      <c r="E198" s="69"/>
      <c r="F198" s="80"/>
      <c r="G198" s="81"/>
    </row>
    <row r="199" spans="1:7" ht="107.25" customHeight="1">
      <c r="A199" s="63"/>
      <c r="B199" s="145" t="s">
        <v>575</v>
      </c>
      <c r="C199" s="69" t="s">
        <v>88</v>
      </c>
      <c r="D199" s="69" t="s">
        <v>87</v>
      </c>
      <c r="E199" s="69"/>
      <c r="F199" s="81">
        <f>F193/F197*100</f>
        <v>100</v>
      </c>
      <c r="G199" s="81">
        <f>F199</f>
        <v>100</v>
      </c>
    </row>
    <row r="200" spans="1:7" ht="45" customHeight="1">
      <c r="A200" s="63"/>
      <c r="B200" s="280" t="s">
        <v>576</v>
      </c>
      <c r="C200" s="280"/>
      <c r="D200" s="280"/>
      <c r="E200" s="280"/>
      <c r="F200" s="80"/>
      <c r="G200" s="81"/>
    </row>
    <row r="201" spans="1:7" s="76" customFormat="1" ht="15" customHeight="1">
      <c r="A201" s="79">
        <v>1</v>
      </c>
      <c r="B201" s="82" t="s">
        <v>27</v>
      </c>
      <c r="C201" s="69"/>
      <c r="D201" s="69"/>
      <c r="E201" s="80"/>
      <c r="F201" s="80"/>
      <c r="G201" s="80"/>
    </row>
    <row r="202" spans="1:7" ht="82.5" customHeight="1">
      <c r="A202" s="63"/>
      <c r="B202" s="144" t="s">
        <v>583</v>
      </c>
      <c r="C202" s="69" t="s">
        <v>89</v>
      </c>
      <c r="D202" s="69" t="s">
        <v>512</v>
      </c>
      <c r="E202" s="80"/>
      <c r="F202" s="80">
        <v>200000</v>
      </c>
      <c r="G202" s="80">
        <f>F202</f>
        <v>200000</v>
      </c>
    </row>
    <row r="203" spans="1:7" s="76" customFormat="1" ht="15" customHeight="1">
      <c r="A203" s="79">
        <v>2</v>
      </c>
      <c r="B203" s="185" t="s">
        <v>28</v>
      </c>
      <c r="C203" s="69"/>
      <c r="D203" s="69"/>
      <c r="E203" s="80"/>
      <c r="F203" s="80"/>
      <c r="G203" s="80"/>
    </row>
    <row r="204" spans="1:7" ht="105.75" customHeight="1">
      <c r="A204" s="63"/>
      <c r="B204" s="144" t="s">
        <v>582</v>
      </c>
      <c r="C204" s="69" t="s">
        <v>180</v>
      </c>
      <c r="D204" s="69" t="s">
        <v>181</v>
      </c>
      <c r="E204" s="69"/>
      <c r="F204" s="81">
        <v>1</v>
      </c>
      <c r="G204" s="81">
        <f>F204</f>
        <v>1</v>
      </c>
    </row>
    <row r="205" spans="1:7" s="76" customFormat="1" ht="15" customHeight="1">
      <c r="A205" s="79">
        <v>3</v>
      </c>
      <c r="B205" s="185" t="s">
        <v>29</v>
      </c>
      <c r="C205" s="69"/>
      <c r="D205" s="69"/>
      <c r="E205" s="69"/>
      <c r="F205" s="80"/>
      <c r="G205" s="81"/>
    </row>
    <row r="206" spans="1:7" ht="106.5" customHeight="1">
      <c r="A206" s="63"/>
      <c r="B206" s="144" t="s">
        <v>577</v>
      </c>
      <c r="C206" s="69" t="s">
        <v>89</v>
      </c>
      <c r="D206" s="69" t="s">
        <v>87</v>
      </c>
      <c r="E206" s="69"/>
      <c r="F206" s="80">
        <f>F202/F204</f>
        <v>200000</v>
      </c>
      <c r="G206" s="80">
        <f>F206</f>
        <v>200000</v>
      </c>
    </row>
    <row r="207" spans="1:7" s="76" customFormat="1" ht="15" customHeight="1">
      <c r="A207" s="79">
        <v>4</v>
      </c>
      <c r="B207" s="185" t="s">
        <v>30</v>
      </c>
      <c r="C207" s="69"/>
      <c r="D207" s="69"/>
      <c r="E207" s="69"/>
      <c r="F207" s="80"/>
      <c r="G207" s="81"/>
    </row>
    <row r="208" spans="1:7" ht="90" customHeight="1">
      <c r="A208" s="63"/>
      <c r="B208" s="145" t="s">
        <v>581</v>
      </c>
      <c r="C208" s="69" t="s">
        <v>88</v>
      </c>
      <c r="D208" s="69" t="s">
        <v>87</v>
      </c>
      <c r="E208" s="69"/>
      <c r="F208" s="81">
        <f>F202/F206*100</f>
        <v>100</v>
      </c>
      <c r="G208" s="81">
        <f>F208</f>
        <v>100</v>
      </c>
    </row>
    <row r="209" spans="1:7" ht="48.75" customHeight="1">
      <c r="A209" s="63"/>
      <c r="B209" s="280" t="s">
        <v>592</v>
      </c>
      <c r="C209" s="280"/>
      <c r="D209" s="280"/>
      <c r="E209" s="280"/>
      <c r="F209" s="80"/>
      <c r="G209" s="81"/>
    </row>
    <row r="210" spans="1:7" s="76" customFormat="1" ht="15" customHeight="1">
      <c r="A210" s="79">
        <v>1</v>
      </c>
      <c r="B210" s="82" t="s">
        <v>27</v>
      </c>
      <c r="C210" s="69"/>
      <c r="D210" s="69"/>
      <c r="E210" s="80"/>
      <c r="F210" s="80"/>
      <c r="G210" s="80"/>
    </row>
    <row r="211" spans="1:7" ht="88.5" customHeight="1">
      <c r="A211" s="63"/>
      <c r="B211" s="144" t="s">
        <v>593</v>
      </c>
      <c r="C211" s="69" t="s">
        <v>89</v>
      </c>
      <c r="D211" s="69" t="s">
        <v>512</v>
      </c>
      <c r="E211" s="80"/>
      <c r="F211" s="80">
        <v>200000</v>
      </c>
      <c r="G211" s="80">
        <f>F211</f>
        <v>200000</v>
      </c>
    </row>
    <row r="212" spans="1:7" s="76" customFormat="1" ht="15" customHeight="1">
      <c r="A212" s="79">
        <v>2</v>
      </c>
      <c r="B212" s="185" t="s">
        <v>28</v>
      </c>
      <c r="C212" s="69"/>
      <c r="D212" s="69"/>
      <c r="E212" s="80"/>
      <c r="F212" s="80"/>
      <c r="G212" s="80"/>
    </row>
    <row r="213" spans="1:7" ht="102.75" customHeight="1">
      <c r="A213" s="63"/>
      <c r="B213" s="144" t="s">
        <v>594</v>
      </c>
      <c r="C213" s="69" t="s">
        <v>180</v>
      </c>
      <c r="D213" s="69" t="s">
        <v>181</v>
      </c>
      <c r="E213" s="69"/>
      <c r="F213" s="81">
        <v>1</v>
      </c>
      <c r="G213" s="81">
        <f>F213</f>
        <v>1</v>
      </c>
    </row>
    <row r="214" spans="1:7" s="76" customFormat="1" ht="15" customHeight="1">
      <c r="A214" s="79">
        <v>3</v>
      </c>
      <c r="B214" s="185" t="s">
        <v>29</v>
      </c>
      <c r="C214" s="69"/>
      <c r="D214" s="69"/>
      <c r="E214" s="69"/>
      <c r="F214" s="80"/>
      <c r="G214" s="81"/>
    </row>
    <row r="215" spans="1:7" ht="108.75" customHeight="1">
      <c r="A215" s="63"/>
      <c r="B215" s="144" t="s">
        <v>595</v>
      </c>
      <c r="C215" s="69" t="s">
        <v>89</v>
      </c>
      <c r="D215" s="69" t="s">
        <v>87</v>
      </c>
      <c r="E215" s="69"/>
      <c r="F215" s="80">
        <f>F211/F213</f>
        <v>200000</v>
      </c>
      <c r="G215" s="80">
        <f>F215</f>
        <v>200000</v>
      </c>
    </row>
    <row r="216" spans="1:7" s="76" customFormat="1" ht="15" customHeight="1">
      <c r="A216" s="79">
        <v>4</v>
      </c>
      <c r="B216" s="185" t="s">
        <v>30</v>
      </c>
      <c r="C216" s="69"/>
      <c r="D216" s="69"/>
      <c r="E216" s="69"/>
      <c r="F216" s="80"/>
      <c r="G216" s="81"/>
    </row>
    <row r="217" spans="1:7" ht="90" customHeight="1">
      <c r="A217" s="63"/>
      <c r="B217" s="145" t="s">
        <v>596</v>
      </c>
      <c r="C217" s="69" t="s">
        <v>88</v>
      </c>
      <c r="D217" s="69" t="s">
        <v>87</v>
      </c>
      <c r="E217" s="69"/>
      <c r="F217" s="81">
        <f>F211/F215*100</f>
        <v>100</v>
      </c>
      <c r="G217" s="81">
        <f>F217</f>
        <v>100</v>
      </c>
    </row>
    <row r="218" spans="1:7" ht="51" customHeight="1">
      <c r="A218" s="63"/>
      <c r="B218" s="280" t="s">
        <v>591</v>
      </c>
      <c r="C218" s="280"/>
      <c r="D218" s="280"/>
      <c r="E218" s="280"/>
      <c r="F218" s="80"/>
      <c r="G218" s="81"/>
    </row>
    <row r="219" spans="1:7" s="76" customFormat="1" ht="15" customHeight="1">
      <c r="A219" s="79">
        <v>1</v>
      </c>
      <c r="B219" s="82" t="s">
        <v>27</v>
      </c>
      <c r="C219" s="69"/>
      <c r="D219" s="69"/>
      <c r="E219" s="80"/>
      <c r="F219" s="80"/>
      <c r="G219" s="80"/>
    </row>
    <row r="220" spans="1:7" ht="91.5" customHeight="1">
      <c r="A220" s="63"/>
      <c r="B220" s="144" t="s">
        <v>590</v>
      </c>
      <c r="C220" s="69" t="s">
        <v>89</v>
      </c>
      <c r="D220" s="69" t="s">
        <v>512</v>
      </c>
      <c r="E220" s="80"/>
      <c r="F220" s="80">
        <v>200000</v>
      </c>
      <c r="G220" s="80">
        <f>F220</f>
        <v>200000</v>
      </c>
    </row>
    <row r="221" spans="1:7" s="76" customFormat="1" ht="15" customHeight="1">
      <c r="A221" s="79">
        <v>2</v>
      </c>
      <c r="B221" s="185" t="s">
        <v>28</v>
      </c>
      <c r="C221" s="69"/>
      <c r="D221" s="69"/>
      <c r="E221" s="80"/>
      <c r="F221" s="80"/>
      <c r="G221" s="80"/>
    </row>
    <row r="222" spans="1:7" ht="104.25" customHeight="1">
      <c r="A222" s="63"/>
      <c r="B222" s="144" t="s">
        <v>578</v>
      </c>
      <c r="C222" s="69" t="s">
        <v>180</v>
      </c>
      <c r="D222" s="69" t="s">
        <v>181</v>
      </c>
      <c r="E222" s="69"/>
      <c r="F222" s="81">
        <v>1</v>
      </c>
      <c r="G222" s="81">
        <f>F222</f>
        <v>1</v>
      </c>
    </row>
    <row r="223" spans="1:7" s="76" customFormat="1" ht="15" customHeight="1">
      <c r="A223" s="79">
        <v>3</v>
      </c>
      <c r="B223" s="185" t="s">
        <v>29</v>
      </c>
      <c r="C223" s="69"/>
      <c r="D223" s="69"/>
      <c r="E223" s="69"/>
      <c r="F223" s="80"/>
      <c r="G223" s="81"/>
    </row>
    <row r="224" spans="1:7" ht="111" customHeight="1">
      <c r="A224" s="63"/>
      <c r="B224" s="144" t="s">
        <v>579</v>
      </c>
      <c r="C224" s="69" t="s">
        <v>89</v>
      </c>
      <c r="D224" s="69" t="s">
        <v>87</v>
      </c>
      <c r="E224" s="69"/>
      <c r="F224" s="80">
        <f>F220/F222</f>
        <v>200000</v>
      </c>
      <c r="G224" s="80">
        <f>F224</f>
        <v>200000</v>
      </c>
    </row>
    <row r="225" spans="1:7" s="76" customFormat="1" ht="15" customHeight="1">
      <c r="A225" s="79">
        <v>4</v>
      </c>
      <c r="B225" s="185" t="s">
        <v>30</v>
      </c>
      <c r="C225" s="69"/>
      <c r="D225" s="69"/>
      <c r="E225" s="69"/>
      <c r="F225" s="80"/>
      <c r="G225" s="81"/>
    </row>
    <row r="226" spans="1:7" ht="107.25" customHeight="1">
      <c r="A226" s="63"/>
      <c r="B226" s="145" t="s">
        <v>580</v>
      </c>
      <c r="C226" s="69" t="s">
        <v>88</v>
      </c>
      <c r="D226" s="69" t="s">
        <v>87</v>
      </c>
      <c r="E226" s="69"/>
      <c r="F226" s="81">
        <f>F220/F224*100</f>
        <v>100</v>
      </c>
      <c r="G226" s="81">
        <f>F226</f>
        <v>100</v>
      </c>
    </row>
    <row r="227" spans="1:7" ht="39" customHeight="1">
      <c r="A227" s="63"/>
      <c r="B227" s="280" t="s">
        <v>585</v>
      </c>
      <c r="C227" s="280"/>
      <c r="D227" s="280"/>
      <c r="E227" s="280"/>
      <c r="F227" s="80"/>
      <c r="G227" s="81"/>
    </row>
    <row r="228" spans="1:7" s="76" customFormat="1" ht="15" customHeight="1">
      <c r="A228" s="79">
        <v>1</v>
      </c>
      <c r="B228" s="82" t="s">
        <v>27</v>
      </c>
      <c r="C228" s="69"/>
      <c r="D228" s="69"/>
      <c r="E228" s="80"/>
      <c r="F228" s="80"/>
      <c r="G228" s="80"/>
    </row>
    <row r="229" spans="1:7" ht="65.25" customHeight="1">
      <c r="A229" s="63"/>
      <c r="B229" s="144" t="s">
        <v>586</v>
      </c>
      <c r="C229" s="69" t="s">
        <v>89</v>
      </c>
      <c r="D229" s="69" t="s">
        <v>512</v>
      </c>
      <c r="E229" s="80"/>
      <c r="F229" s="80">
        <v>300000</v>
      </c>
      <c r="G229" s="80">
        <f>F229</f>
        <v>300000</v>
      </c>
    </row>
    <row r="230" spans="1:7" s="76" customFormat="1" ht="15" customHeight="1">
      <c r="A230" s="79">
        <v>2</v>
      </c>
      <c r="B230" s="185" t="s">
        <v>28</v>
      </c>
      <c r="C230" s="69"/>
      <c r="D230" s="69"/>
      <c r="E230" s="80"/>
      <c r="F230" s="80"/>
      <c r="G230" s="80"/>
    </row>
    <row r="231" spans="1:7" ht="104.25" customHeight="1">
      <c r="A231" s="63"/>
      <c r="B231" s="144" t="s">
        <v>587</v>
      </c>
      <c r="C231" s="69" t="s">
        <v>180</v>
      </c>
      <c r="D231" s="69" t="s">
        <v>181</v>
      </c>
      <c r="E231" s="69"/>
      <c r="F231" s="81">
        <v>1</v>
      </c>
      <c r="G231" s="81">
        <f>F231</f>
        <v>1</v>
      </c>
    </row>
    <row r="232" spans="1:7" s="76" customFormat="1" ht="15" customHeight="1">
      <c r="A232" s="79">
        <v>3</v>
      </c>
      <c r="B232" s="185" t="s">
        <v>29</v>
      </c>
      <c r="C232" s="69"/>
      <c r="D232" s="69"/>
      <c r="E232" s="69"/>
      <c r="F232" s="80"/>
      <c r="G232" s="81"/>
    </row>
    <row r="233" spans="1:7" ht="85.5" customHeight="1">
      <c r="A233" s="63"/>
      <c r="B233" s="144" t="s">
        <v>588</v>
      </c>
      <c r="C233" s="69" t="s">
        <v>89</v>
      </c>
      <c r="D233" s="69" t="s">
        <v>87</v>
      </c>
      <c r="E233" s="69"/>
      <c r="F233" s="80">
        <f>F229/F231</f>
        <v>300000</v>
      </c>
      <c r="G233" s="80">
        <f>F233</f>
        <v>300000</v>
      </c>
    </row>
    <row r="234" spans="1:7" s="76" customFormat="1" ht="15" customHeight="1">
      <c r="A234" s="79">
        <v>4</v>
      </c>
      <c r="B234" s="185" t="s">
        <v>30</v>
      </c>
      <c r="C234" s="69"/>
      <c r="D234" s="69"/>
      <c r="E234" s="69"/>
      <c r="F234" s="80"/>
      <c r="G234" s="81"/>
    </row>
    <row r="235" spans="1:7" ht="75" customHeight="1">
      <c r="A235" s="63"/>
      <c r="B235" s="144" t="s">
        <v>589</v>
      </c>
      <c r="C235" s="69" t="s">
        <v>88</v>
      </c>
      <c r="D235" s="69" t="s">
        <v>87</v>
      </c>
      <c r="E235" s="69"/>
      <c r="F235" s="81">
        <f>F229/F233*100</f>
        <v>100</v>
      </c>
      <c r="G235" s="81">
        <f>F235</f>
        <v>100</v>
      </c>
    </row>
    <row r="236" spans="1:7" ht="53.25" customHeight="1">
      <c r="A236" s="63"/>
      <c r="B236" s="280" t="s">
        <v>597</v>
      </c>
      <c r="C236" s="280"/>
      <c r="D236" s="280"/>
      <c r="E236" s="280"/>
      <c r="F236" s="80"/>
      <c r="G236" s="81"/>
    </row>
    <row r="237" spans="1:7" s="76" customFormat="1" ht="15" customHeight="1">
      <c r="A237" s="79">
        <v>1</v>
      </c>
      <c r="B237" s="82" t="s">
        <v>27</v>
      </c>
      <c r="C237" s="69"/>
      <c r="D237" s="69"/>
      <c r="E237" s="80"/>
      <c r="F237" s="80"/>
      <c r="G237" s="80"/>
    </row>
    <row r="238" spans="1:7" ht="93" customHeight="1">
      <c r="A238" s="63"/>
      <c r="B238" s="144" t="s">
        <v>598</v>
      </c>
      <c r="C238" s="69" t="s">
        <v>89</v>
      </c>
      <c r="D238" s="69" t="s">
        <v>512</v>
      </c>
      <c r="E238" s="80"/>
      <c r="F238" s="80">
        <v>2000000</v>
      </c>
      <c r="G238" s="80">
        <f>F238</f>
        <v>2000000</v>
      </c>
    </row>
    <row r="239" spans="1:7" s="76" customFormat="1" ht="15" customHeight="1">
      <c r="A239" s="79">
        <v>2</v>
      </c>
      <c r="B239" s="185" t="s">
        <v>28</v>
      </c>
      <c r="C239" s="69"/>
      <c r="D239" s="69"/>
      <c r="E239" s="80"/>
      <c r="F239" s="80"/>
      <c r="G239" s="80"/>
    </row>
    <row r="240" spans="1:7" ht="118.5" customHeight="1">
      <c r="A240" s="63"/>
      <c r="B240" s="144" t="s">
        <v>599</v>
      </c>
      <c r="C240" s="69" t="s">
        <v>180</v>
      </c>
      <c r="D240" s="69" t="s">
        <v>181</v>
      </c>
      <c r="E240" s="69"/>
      <c r="F240" s="81">
        <v>1</v>
      </c>
      <c r="G240" s="81">
        <f>F240</f>
        <v>1</v>
      </c>
    </row>
    <row r="241" spans="1:7" s="76" customFormat="1" ht="15" customHeight="1">
      <c r="A241" s="79">
        <v>3</v>
      </c>
      <c r="B241" s="185" t="s">
        <v>29</v>
      </c>
      <c r="C241" s="69"/>
      <c r="D241" s="69"/>
      <c r="E241" s="69"/>
      <c r="F241" s="80"/>
      <c r="G241" s="81"/>
    </row>
    <row r="242" spans="1:7" ht="111" customHeight="1">
      <c r="A242" s="63"/>
      <c r="B242" s="144" t="s">
        <v>600</v>
      </c>
      <c r="C242" s="69" t="s">
        <v>89</v>
      </c>
      <c r="D242" s="69" t="s">
        <v>87</v>
      </c>
      <c r="E242" s="69"/>
      <c r="F242" s="80">
        <f>F238/F240</f>
        <v>2000000</v>
      </c>
      <c r="G242" s="80">
        <f>F242</f>
        <v>2000000</v>
      </c>
    </row>
    <row r="243" spans="1:7" s="76" customFormat="1" ht="15" customHeight="1">
      <c r="A243" s="79">
        <v>4</v>
      </c>
      <c r="B243" s="185" t="s">
        <v>30</v>
      </c>
      <c r="C243" s="69"/>
      <c r="D243" s="69"/>
      <c r="E243" s="69"/>
      <c r="F243" s="80"/>
      <c r="G243" s="81"/>
    </row>
    <row r="244" spans="1:7" ht="108" customHeight="1">
      <c r="A244" s="63"/>
      <c r="B244" s="144" t="s">
        <v>601</v>
      </c>
      <c r="C244" s="69" t="s">
        <v>88</v>
      </c>
      <c r="D244" s="69" t="s">
        <v>87</v>
      </c>
      <c r="E244" s="69"/>
      <c r="F244" s="81">
        <f>F238/F242*100</f>
        <v>100</v>
      </c>
      <c r="G244" s="81">
        <f>F244</f>
        <v>100</v>
      </c>
    </row>
    <row r="245" spans="1:7" ht="49.5" customHeight="1">
      <c r="A245" s="63"/>
      <c r="B245" s="280" t="s">
        <v>602</v>
      </c>
      <c r="C245" s="280"/>
      <c r="D245" s="280"/>
      <c r="E245" s="280"/>
      <c r="F245" s="80"/>
      <c r="G245" s="81"/>
    </row>
    <row r="246" spans="1:7" s="76" customFormat="1" ht="15" customHeight="1">
      <c r="A246" s="79">
        <v>1</v>
      </c>
      <c r="B246" s="82" t="s">
        <v>27</v>
      </c>
      <c r="C246" s="69"/>
      <c r="D246" s="69"/>
      <c r="E246" s="80"/>
      <c r="F246" s="80"/>
      <c r="G246" s="80"/>
    </row>
    <row r="247" spans="1:7" ht="88.5" customHeight="1">
      <c r="A247" s="63"/>
      <c r="B247" s="144" t="s">
        <v>603</v>
      </c>
      <c r="C247" s="69" t="s">
        <v>89</v>
      </c>
      <c r="D247" s="69" t="s">
        <v>512</v>
      </c>
      <c r="E247" s="80"/>
      <c r="F247" s="80">
        <v>200000</v>
      </c>
      <c r="G247" s="80">
        <f>F247</f>
        <v>200000</v>
      </c>
    </row>
    <row r="248" spans="1:7" s="76" customFormat="1" ht="15" customHeight="1">
      <c r="A248" s="79">
        <v>2</v>
      </c>
      <c r="B248" s="185" t="s">
        <v>28</v>
      </c>
      <c r="C248" s="69"/>
      <c r="D248" s="69"/>
      <c r="E248" s="80"/>
      <c r="F248" s="80"/>
      <c r="G248" s="80"/>
    </row>
    <row r="249" spans="1:7" ht="106.5" customHeight="1">
      <c r="A249" s="63"/>
      <c r="B249" s="144" t="s">
        <v>606</v>
      </c>
      <c r="C249" s="69" t="s">
        <v>180</v>
      </c>
      <c r="D249" s="69" t="s">
        <v>181</v>
      </c>
      <c r="E249" s="69"/>
      <c r="F249" s="81">
        <v>1</v>
      </c>
      <c r="G249" s="81">
        <f>F249</f>
        <v>1</v>
      </c>
    </row>
    <row r="250" spans="1:7" s="76" customFormat="1" ht="15" customHeight="1">
      <c r="A250" s="79">
        <v>3</v>
      </c>
      <c r="B250" s="185" t="s">
        <v>29</v>
      </c>
      <c r="C250" s="69"/>
      <c r="D250" s="69"/>
      <c r="E250" s="69"/>
      <c r="F250" s="80"/>
      <c r="G250" s="81"/>
    </row>
    <row r="251" spans="1:7" ht="105" customHeight="1">
      <c r="A251" s="63"/>
      <c r="B251" s="144" t="s">
        <v>605</v>
      </c>
      <c r="C251" s="69" t="s">
        <v>89</v>
      </c>
      <c r="D251" s="69" t="s">
        <v>87</v>
      </c>
      <c r="E251" s="69"/>
      <c r="F251" s="80">
        <f>F247/F249</f>
        <v>200000</v>
      </c>
      <c r="G251" s="80">
        <f>F251</f>
        <v>200000</v>
      </c>
    </row>
    <row r="252" spans="1:7" s="76" customFormat="1" ht="15" customHeight="1">
      <c r="A252" s="79">
        <v>4</v>
      </c>
      <c r="B252" s="185" t="s">
        <v>30</v>
      </c>
      <c r="C252" s="69"/>
      <c r="D252" s="69"/>
      <c r="E252" s="69"/>
      <c r="F252" s="80"/>
      <c r="G252" s="81"/>
    </row>
    <row r="253" spans="1:7" ht="91.5" customHeight="1">
      <c r="A253" s="63"/>
      <c r="B253" s="144" t="s">
        <v>604</v>
      </c>
      <c r="C253" s="69" t="s">
        <v>88</v>
      </c>
      <c r="D253" s="69" t="s">
        <v>87</v>
      </c>
      <c r="E253" s="69"/>
      <c r="F253" s="81">
        <f>F247/F251*100</f>
        <v>100</v>
      </c>
      <c r="G253" s="81">
        <f>F253</f>
        <v>100</v>
      </c>
    </row>
    <row r="254" spans="1:7" ht="48" customHeight="1">
      <c r="A254" s="63"/>
      <c r="B254" s="280" t="s">
        <v>607</v>
      </c>
      <c r="C254" s="280"/>
      <c r="D254" s="280"/>
      <c r="E254" s="280"/>
      <c r="F254" s="80"/>
      <c r="G254" s="81"/>
    </row>
    <row r="255" spans="1:7" s="76" customFormat="1" ht="15" customHeight="1">
      <c r="A255" s="79">
        <v>1</v>
      </c>
      <c r="B255" s="82" t="s">
        <v>27</v>
      </c>
      <c r="C255" s="69"/>
      <c r="D255" s="69"/>
      <c r="E255" s="80"/>
      <c r="F255" s="80"/>
      <c r="G255" s="80"/>
    </row>
    <row r="256" spans="1:7" ht="91.5" customHeight="1">
      <c r="A256" s="63"/>
      <c r="B256" s="144" t="s">
        <v>608</v>
      </c>
      <c r="C256" s="69" t="s">
        <v>89</v>
      </c>
      <c r="D256" s="69" t="s">
        <v>512</v>
      </c>
      <c r="E256" s="80"/>
      <c r="F256" s="80">
        <v>6000000</v>
      </c>
      <c r="G256" s="80">
        <f>F256</f>
        <v>6000000</v>
      </c>
    </row>
    <row r="257" spans="1:7" s="76" customFormat="1" ht="15" customHeight="1">
      <c r="A257" s="79">
        <v>2</v>
      </c>
      <c r="B257" s="185" t="s">
        <v>28</v>
      </c>
      <c r="C257" s="69"/>
      <c r="D257" s="69"/>
      <c r="E257" s="80"/>
      <c r="F257" s="80"/>
      <c r="G257" s="80"/>
    </row>
    <row r="258" spans="1:7" ht="117" customHeight="1">
      <c r="A258" s="63"/>
      <c r="B258" s="144" t="s">
        <v>609</v>
      </c>
      <c r="C258" s="69" t="s">
        <v>180</v>
      </c>
      <c r="D258" s="69" t="s">
        <v>181</v>
      </c>
      <c r="E258" s="69"/>
      <c r="F258" s="81">
        <v>1</v>
      </c>
      <c r="G258" s="81">
        <f>F258</f>
        <v>1</v>
      </c>
    </row>
    <row r="259" spans="1:7" s="76" customFormat="1" ht="15" customHeight="1">
      <c r="A259" s="79">
        <v>3</v>
      </c>
      <c r="B259" s="185" t="s">
        <v>29</v>
      </c>
      <c r="C259" s="69"/>
      <c r="D259" s="69"/>
      <c r="E259" s="69"/>
      <c r="F259" s="80"/>
      <c r="G259" s="81"/>
    </row>
    <row r="260" spans="1:7" ht="108" customHeight="1">
      <c r="A260" s="63"/>
      <c r="B260" s="144" t="s">
        <v>610</v>
      </c>
      <c r="C260" s="69" t="s">
        <v>89</v>
      </c>
      <c r="D260" s="69" t="s">
        <v>87</v>
      </c>
      <c r="E260" s="69"/>
      <c r="F260" s="80">
        <f>F256/F258</f>
        <v>6000000</v>
      </c>
      <c r="G260" s="80">
        <f>F260</f>
        <v>6000000</v>
      </c>
    </row>
    <row r="261" spans="1:7" s="76" customFormat="1" ht="15" customHeight="1">
      <c r="A261" s="79">
        <v>4</v>
      </c>
      <c r="B261" s="185" t="s">
        <v>30</v>
      </c>
      <c r="C261" s="69"/>
      <c r="D261" s="69"/>
      <c r="E261" s="69"/>
      <c r="F261" s="80"/>
      <c r="G261" s="81"/>
    </row>
    <row r="262" spans="1:7" ht="91.5" customHeight="1">
      <c r="A262" s="63"/>
      <c r="B262" s="144" t="s">
        <v>611</v>
      </c>
      <c r="C262" s="69" t="s">
        <v>88</v>
      </c>
      <c r="D262" s="69" t="s">
        <v>87</v>
      </c>
      <c r="E262" s="69"/>
      <c r="F262" s="81">
        <f>F256/F260*100</f>
        <v>100</v>
      </c>
      <c r="G262" s="81">
        <f>F262</f>
        <v>100</v>
      </c>
    </row>
    <row r="263" spans="1:7" ht="48" customHeight="1">
      <c r="A263" s="63"/>
      <c r="B263" s="280" t="s">
        <v>612</v>
      </c>
      <c r="C263" s="280"/>
      <c r="D263" s="280"/>
      <c r="E263" s="280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91.5" customHeight="1">
      <c r="A265" s="63"/>
      <c r="B265" s="144" t="s">
        <v>613</v>
      </c>
      <c r="C265" s="69" t="s">
        <v>89</v>
      </c>
      <c r="D265" s="69" t="s">
        <v>512</v>
      </c>
      <c r="E265" s="80"/>
      <c r="F265" s="80">
        <v>200000</v>
      </c>
      <c r="G265" s="80">
        <f>F265</f>
        <v>200000</v>
      </c>
    </row>
    <row r="266" spans="1:7" s="76" customFormat="1" ht="15" customHeight="1">
      <c r="A266" s="79">
        <v>2</v>
      </c>
      <c r="B266" s="185" t="s">
        <v>28</v>
      </c>
      <c r="C266" s="69"/>
      <c r="D266" s="69"/>
      <c r="E266" s="80"/>
      <c r="F266" s="80"/>
      <c r="G266" s="80"/>
    </row>
    <row r="267" spans="1:7" ht="117" customHeight="1">
      <c r="A267" s="63"/>
      <c r="B267" s="144" t="s">
        <v>614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185" t="s">
        <v>29</v>
      </c>
      <c r="C268" s="69"/>
      <c r="D268" s="69"/>
      <c r="E268" s="69"/>
      <c r="F268" s="80"/>
      <c r="G268" s="81"/>
    </row>
    <row r="269" spans="1:7" ht="108" customHeight="1">
      <c r="A269" s="63"/>
      <c r="B269" s="144" t="s">
        <v>615</v>
      </c>
      <c r="C269" s="69" t="s">
        <v>89</v>
      </c>
      <c r="D269" s="69" t="s">
        <v>87</v>
      </c>
      <c r="E269" s="69"/>
      <c r="F269" s="80">
        <f>F265/F267</f>
        <v>200000</v>
      </c>
      <c r="G269" s="80">
        <f>F269</f>
        <v>200000</v>
      </c>
    </row>
    <row r="270" spans="1:7" s="76" customFormat="1" ht="15" customHeight="1">
      <c r="A270" s="79">
        <v>4</v>
      </c>
      <c r="B270" s="185" t="s">
        <v>30</v>
      </c>
      <c r="C270" s="69"/>
      <c r="D270" s="69"/>
      <c r="E270" s="69"/>
      <c r="F270" s="80"/>
      <c r="G270" s="81"/>
    </row>
    <row r="271" spans="1:7" ht="91.5" customHeight="1">
      <c r="A271" s="63"/>
      <c r="B271" s="144" t="s">
        <v>616</v>
      </c>
      <c r="C271" s="69" t="s">
        <v>88</v>
      </c>
      <c r="D271" s="69" t="s">
        <v>87</v>
      </c>
      <c r="E271" s="69"/>
      <c r="F271" s="81">
        <f>F265/F269*100</f>
        <v>100</v>
      </c>
      <c r="G271" s="81">
        <f>F271</f>
        <v>100</v>
      </c>
    </row>
    <row r="272" spans="1:7" ht="48" customHeight="1">
      <c r="A272" s="63"/>
      <c r="B272" s="280" t="s">
        <v>617</v>
      </c>
      <c r="C272" s="280"/>
      <c r="D272" s="280"/>
      <c r="E272" s="280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91.5" customHeight="1">
      <c r="A274" s="63"/>
      <c r="B274" s="144" t="s">
        <v>618</v>
      </c>
      <c r="C274" s="69" t="s">
        <v>89</v>
      </c>
      <c r="D274" s="69" t="s">
        <v>512</v>
      </c>
      <c r="E274" s="80"/>
      <c r="F274" s="80">
        <v>200000</v>
      </c>
      <c r="G274" s="80">
        <f>F274</f>
        <v>200000</v>
      </c>
    </row>
    <row r="275" spans="1:7" s="76" customFormat="1" ht="15" customHeight="1">
      <c r="A275" s="79">
        <v>2</v>
      </c>
      <c r="B275" s="185" t="s">
        <v>28</v>
      </c>
      <c r="C275" s="69"/>
      <c r="D275" s="69"/>
      <c r="E275" s="80"/>
      <c r="F275" s="80"/>
      <c r="G275" s="80"/>
    </row>
    <row r="276" spans="1:7" ht="117" customHeight="1">
      <c r="A276" s="63"/>
      <c r="B276" s="144" t="s">
        <v>619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185" t="s">
        <v>29</v>
      </c>
      <c r="C277" s="69"/>
      <c r="D277" s="69"/>
      <c r="E277" s="69"/>
      <c r="F277" s="80"/>
      <c r="G277" s="81"/>
    </row>
    <row r="278" spans="1:7" ht="108" customHeight="1">
      <c r="A278" s="63"/>
      <c r="B278" s="144" t="s">
        <v>620</v>
      </c>
      <c r="C278" s="69" t="s">
        <v>89</v>
      </c>
      <c r="D278" s="69" t="s">
        <v>87</v>
      </c>
      <c r="E278" s="69"/>
      <c r="F278" s="80">
        <f>F274/F276</f>
        <v>200000</v>
      </c>
      <c r="G278" s="80">
        <f>F278</f>
        <v>200000</v>
      </c>
    </row>
    <row r="279" spans="1:7" s="76" customFormat="1" ht="15" customHeight="1">
      <c r="A279" s="79">
        <v>4</v>
      </c>
      <c r="B279" s="185" t="s">
        <v>30</v>
      </c>
      <c r="C279" s="69"/>
      <c r="D279" s="69"/>
      <c r="E279" s="69"/>
      <c r="F279" s="80"/>
      <c r="G279" s="81"/>
    </row>
    <row r="280" spans="1:7" ht="91.5" customHeight="1">
      <c r="A280" s="63"/>
      <c r="B280" s="144" t="s">
        <v>621</v>
      </c>
      <c r="C280" s="69" t="s">
        <v>88</v>
      </c>
      <c r="D280" s="69" t="s">
        <v>87</v>
      </c>
      <c r="E280" s="69"/>
      <c r="F280" s="81">
        <f>F274/F278*100</f>
        <v>100</v>
      </c>
      <c r="G280" s="81">
        <f>F280</f>
        <v>100</v>
      </c>
    </row>
    <row r="281" spans="1:7" ht="26.25" customHeight="1">
      <c r="A281" s="63"/>
      <c r="B281" s="280" t="s">
        <v>622</v>
      </c>
      <c r="C281" s="280"/>
      <c r="D281" s="280"/>
      <c r="E281" s="280"/>
      <c r="F281" s="80"/>
      <c r="G281" s="81"/>
    </row>
    <row r="282" spans="1:7" s="76" customFormat="1" ht="15" customHeight="1">
      <c r="A282" s="79">
        <v>1</v>
      </c>
      <c r="B282" s="82" t="s">
        <v>27</v>
      </c>
      <c r="C282" s="69"/>
      <c r="D282" s="69"/>
      <c r="E282" s="80"/>
      <c r="F282" s="80"/>
      <c r="G282" s="80"/>
    </row>
    <row r="283" spans="1:7" ht="48.75" customHeight="1">
      <c r="A283" s="63"/>
      <c r="B283" s="144" t="s">
        <v>395</v>
      </c>
      <c r="C283" s="69" t="s">
        <v>89</v>
      </c>
      <c r="D283" s="69" t="s">
        <v>512</v>
      </c>
      <c r="E283" s="80"/>
      <c r="F283" s="80">
        <v>700000</v>
      </c>
      <c r="G283" s="80">
        <f>F283</f>
        <v>700000</v>
      </c>
    </row>
    <row r="284" spans="1:7" s="76" customFormat="1" ht="15" customHeight="1">
      <c r="A284" s="79">
        <v>2</v>
      </c>
      <c r="B284" s="185" t="s">
        <v>28</v>
      </c>
      <c r="C284" s="69"/>
      <c r="D284" s="69"/>
      <c r="E284" s="80"/>
      <c r="F284" s="80"/>
      <c r="G284" s="80"/>
    </row>
    <row r="285" spans="1:7" ht="70.5" customHeight="1">
      <c r="A285" s="63"/>
      <c r="B285" s="144" t="s">
        <v>623</v>
      </c>
      <c r="C285" s="69" t="s">
        <v>180</v>
      </c>
      <c r="D285" s="69" t="s">
        <v>181</v>
      </c>
      <c r="E285" s="69"/>
      <c r="F285" s="81">
        <v>1</v>
      </c>
      <c r="G285" s="81">
        <f>F285</f>
        <v>1</v>
      </c>
    </row>
    <row r="286" spans="1:7" s="76" customFormat="1" ht="15" customHeight="1">
      <c r="A286" s="79">
        <v>3</v>
      </c>
      <c r="B286" s="185" t="s">
        <v>29</v>
      </c>
      <c r="C286" s="69"/>
      <c r="D286" s="69"/>
      <c r="E286" s="69"/>
      <c r="F286" s="80"/>
      <c r="G286" s="81"/>
    </row>
    <row r="287" spans="1:7" ht="64.5" customHeight="1">
      <c r="A287" s="63"/>
      <c r="B287" s="144" t="s">
        <v>624</v>
      </c>
      <c r="C287" s="69" t="s">
        <v>89</v>
      </c>
      <c r="D287" s="69" t="s">
        <v>87</v>
      </c>
      <c r="E287" s="69"/>
      <c r="F287" s="80">
        <f>F283/F285</f>
        <v>700000</v>
      </c>
      <c r="G287" s="80">
        <f>F287</f>
        <v>700000</v>
      </c>
    </row>
    <row r="288" spans="1:7" s="76" customFormat="1" ht="15" customHeight="1">
      <c r="A288" s="79">
        <v>4</v>
      </c>
      <c r="B288" s="185" t="s">
        <v>30</v>
      </c>
      <c r="C288" s="69"/>
      <c r="D288" s="69"/>
      <c r="E288" s="69"/>
      <c r="F288" s="80"/>
      <c r="G288" s="81"/>
    </row>
    <row r="289" spans="1:7" ht="59.25" customHeight="1">
      <c r="A289" s="63"/>
      <c r="B289" s="144" t="s">
        <v>625</v>
      </c>
      <c r="C289" s="69" t="s">
        <v>88</v>
      </c>
      <c r="D289" s="69" t="s">
        <v>87</v>
      </c>
      <c r="E289" s="69"/>
      <c r="F289" s="81">
        <f>F283/F287*100</f>
        <v>100</v>
      </c>
      <c r="G289" s="81">
        <f>F289</f>
        <v>100</v>
      </c>
    </row>
    <row r="290" spans="1:7" ht="30.75" customHeight="1">
      <c r="A290" s="63"/>
      <c r="B290" s="280" t="s">
        <v>626</v>
      </c>
      <c r="C290" s="280"/>
      <c r="D290" s="280"/>
      <c r="E290" s="280"/>
      <c r="F290" s="80"/>
      <c r="G290" s="81"/>
    </row>
    <row r="291" spans="1:7" s="76" customFormat="1" ht="15" customHeight="1">
      <c r="A291" s="79">
        <v>1</v>
      </c>
      <c r="B291" s="82" t="s">
        <v>27</v>
      </c>
      <c r="C291" s="69"/>
      <c r="D291" s="69"/>
      <c r="E291" s="80"/>
      <c r="F291" s="80"/>
      <c r="G291" s="80"/>
    </row>
    <row r="292" spans="1:7" ht="54.75" customHeight="1">
      <c r="A292" s="63"/>
      <c r="B292" s="144" t="s">
        <v>627</v>
      </c>
      <c r="C292" s="69" t="s">
        <v>89</v>
      </c>
      <c r="D292" s="69" t="s">
        <v>512</v>
      </c>
      <c r="E292" s="80"/>
      <c r="F292" s="80">
        <v>500000</v>
      </c>
      <c r="G292" s="80">
        <f>F292</f>
        <v>500000</v>
      </c>
    </row>
    <row r="293" spans="1:7" s="76" customFormat="1" ht="15" customHeight="1">
      <c r="A293" s="79">
        <v>2</v>
      </c>
      <c r="B293" s="185" t="s">
        <v>28</v>
      </c>
      <c r="C293" s="69"/>
      <c r="D293" s="69"/>
      <c r="E293" s="80"/>
      <c r="F293" s="80"/>
      <c r="G293" s="80"/>
    </row>
    <row r="294" spans="1:7" ht="63" customHeight="1">
      <c r="A294" s="63"/>
      <c r="B294" s="144" t="s">
        <v>628</v>
      </c>
      <c r="C294" s="69" t="s">
        <v>180</v>
      </c>
      <c r="D294" s="69" t="s">
        <v>181</v>
      </c>
      <c r="E294" s="69"/>
      <c r="F294" s="81">
        <v>1</v>
      </c>
      <c r="G294" s="81">
        <f>F294</f>
        <v>1</v>
      </c>
    </row>
    <row r="295" spans="1:7" s="76" customFormat="1" ht="15" customHeight="1">
      <c r="A295" s="79">
        <v>3</v>
      </c>
      <c r="B295" s="185" t="s">
        <v>29</v>
      </c>
      <c r="C295" s="69"/>
      <c r="D295" s="69"/>
      <c r="E295" s="69"/>
      <c r="F295" s="80"/>
      <c r="G295" s="81"/>
    </row>
    <row r="296" spans="1:7" ht="64.5" customHeight="1">
      <c r="A296" s="63"/>
      <c r="B296" s="144" t="s">
        <v>629</v>
      </c>
      <c r="C296" s="69" t="s">
        <v>89</v>
      </c>
      <c r="D296" s="69" t="s">
        <v>87</v>
      </c>
      <c r="E296" s="69"/>
      <c r="F296" s="80">
        <f>F292/F294</f>
        <v>500000</v>
      </c>
      <c r="G296" s="80">
        <f>F296</f>
        <v>500000</v>
      </c>
    </row>
    <row r="297" spans="1:7" s="76" customFormat="1" ht="15" customHeight="1">
      <c r="A297" s="79">
        <v>4</v>
      </c>
      <c r="B297" s="185" t="s">
        <v>30</v>
      </c>
      <c r="C297" s="69"/>
      <c r="D297" s="69"/>
      <c r="E297" s="69"/>
      <c r="F297" s="80"/>
      <c r="G297" s="81"/>
    </row>
    <row r="298" spans="1:7" ht="59.25" customHeight="1">
      <c r="A298" s="63"/>
      <c r="B298" s="144" t="s">
        <v>630</v>
      </c>
      <c r="C298" s="69" t="s">
        <v>88</v>
      </c>
      <c r="D298" s="69" t="s">
        <v>87</v>
      </c>
      <c r="E298" s="69"/>
      <c r="F298" s="81">
        <f>F292/F296*100</f>
        <v>100</v>
      </c>
      <c r="G298" s="81">
        <f>F298</f>
        <v>100</v>
      </c>
    </row>
    <row r="299" spans="1:7" ht="43.5" customHeight="1">
      <c r="A299" s="63"/>
      <c r="B299" s="280" t="s">
        <v>631</v>
      </c>
      <c r="C299" s="280"/>
      <c r="D299" s="280"/>
      <c r="E299" s="280"/>
      <c r="F299" s="80"/>
      <c r="G299" s="81"/>
    </row>
    <row r="300" spans="1:7" s="76" customFormat="1" ht="15" customHeight="1">
      <c r="A300" s="79">
        <v>1</v>
      </c>
      <c r="B300" s="82" t="s">
        <v>27</v>
      </c>
      <c r="C300" s="69"/>
      <c r="D300" s="69"/>
      <c r="E300" s="80"/>
      <c r="F300" s="80"/>
      <c r="G300" s="80"/>
    </row>
    <row r="301" spans="1:7" ht="66.75" customHeight="1">
      <c r="A301" s="63"/>
      <c r="B301" s="144" t="s">
        <v>382</v>
      </c>
      <c r="C301" s="69" t="s">
        <v>89</v>
      </c>
      <c r="D301" s="69" t="s">
        <v>512</v>
      </c>
      <c r="E301" s="80"/>
      <c r="F301" s="80">
        <v>3118157</v>
      </c>
      <c r="G301" s="80">
        <f>F301</f>
        <v>3118157</v>
      </c>
    </row>
    <row r="302" spans="1:7" s="76" customFormat="1" ht="15" customHeight="1">
      <c r="A302" s="79">
        <v>2</v>
      </c>
      <c r="B302" s="185" t="s">
        <v>28</v>
      </c>
      <c r="C302" s="69"/>
      <c r="D302" s="69"/>
      <c r="E302" s="80"/>
      <c r="F302" s="80"/>
      <c r="G302" s="80"/>
    </row>
    <row r="303" spans="1:7" ht="81" customHeight="1">
      <c r="A303" s="63"/>
      <c r="B303" s="144" t="s">
        <v>384</v>
      </c>
      <c r="C303" s="69" t="s">
        <v>180</v>
      </c>
      <c r="D303" s="69" t="s">
        <v>181</v>
      </c>
      <c r="E303" s="69"/>
      <c r="F303" s="81">
        <v>1</v>
      </c>
      <c r="G303" s="81">
        <f>F303</f>
        <v>1</v>
      </c>
    </row>
    <row r="304" spans="1:7" s="76" customFormat="1" ht="15" customHeight="1">
      <c r="A304" s="79">
        <v>3</v>
      </c>
      <c r="B304" s="185" t="s">
        <v>29</v>
      </c>
      <c r="C304" s="69"/>
      <c r="D304" s="69"/>
      <c r="E304" s="69"/>
      <c r="F304" s="80"/>
      <c r="G304" s="81"/>
    </row>
    <row r="305" spans="1:7" ht="83.25" customHeight="1">
      <c r="A305" s="63"/>
      <c r="B305" s="144" t="s">
        <v>385</v>
      </c>
      <c r="C305" s="69" t="s">
        <v>89</v>
      </c>
      <c r="D305" s="69" t="s">
        <v>87</v>
      </c>
      <c r="E305" s="69"/>
      <c r="F305" s="80">
        <f>F301/F303</f>
        <v>3118157</v>
      </c>
      <c r="G305" s="80">
        <f>F305</f>
        <v>3118157</v>
      </c>
    </row>
    <row r="306" spans="1:7" s="76" customFormat="1" ht="15" customHeight="1">
      <c r="A306" s="79">
        <v>4</v>
      </c>
      <c r="B306" s="185" t="s">
        <v>30</v>
      </c>
      <c r="C306" s="69"/>
      <c r="D306" s="69"/>
      <c r="E306" s="69"/>
      <c r="F306" s="80"/>
      <c r="G306" s="81"/>
    </row>
    <row r="307" spans="1:7" ht="80.25" customHeight="1">
      <c r="A307" s="63"/>
      <c r="B307" s="144" t="s">
        <v>386</v>
      </c>
      <c r="C307" s="69" t="s">
        <v>88</v>
      </c>
      <c r="D307" s="69" t="s">
        <v>87</v>
      </c>
      <c r="E307" s="69"/>
      <c r="F307" s="81">
        <f>F301/F305*100</f>
        <v>100</v>
      </c>
      <c r="G307" s="81">
        <f>F307</f>
        <v>100</v>
      </c>
    </row>
    <row r="308" spans="1:7" ht="44.25" customHeight="1">
      <c r="A308" s="63"/>
      <c r="B308" s="280" t="s">
        <v>632</v>
      </c>
      <c r="C308" s="280"/>
      <c r="D308" s="280"/>
      <c r="E308" s="280"/>
      <c r="F308" s="80"/>
      <c r="G308" s="81"/>
    </row>
    <row r="309" spans="1:7" s="76" customFormat="1" ht="15" customHeight="1">
      <c r="A309" s="79">
        <v>1</v>
      </c>
      <c r="B309" s="82" t="s">
        <v>27</v>
      </c>
      <c r="C309" s="69"/>
      <c r="D309" s="69"/>
      <c r="E309" s="80"/>
      <c r="F309" s="80"/>
      <c r="G309" s="80"/>
    </row>
    <row r="310" spans="1:7" ht="79.5" customHeight="1">
      <c r="A310" s="63"/>
      <c r="B310" s="144" t="s">
        <v>402</v>
      </c>
      <c r="C310" s="69" t="s">
        <v>89</v>
      </c>
      <c r="D310" s="69" t="s">
        <v>512</v>
      </c>
      <c r="E310" s="80"/>
      <c r="F310" s="80">
        <v>100000</v>
      </c>
      <c r="G310" s="80">
        <f>F310</f>
        <v>100000</v>
      </c>
    </row>
    <row r="311" spans="1:7" s="76" customFormat="1" ht="15" customHeight="1">
      <c r="A311" s="79">
        <v>2</v>
      </c>
      <c r="B311" s="185" t="s">
        <v>28</v>
      </c>
      <c r="C311" s="69"/>
      <c r="D311" s="69"/>
      <c r="E311" s="80"/>
      <c r="F311" s="80"/>
      <c r="G311" s="80"/>
    </row>
    <row r="312" spans="1:7" ht="94.5" customHeight="1">
      <c r="A312" s="63"/>
      <c r="B312" s="144" t="s">
        <v>436</v>
      </c>
      <c r="C312" s="69" t="s">
        <v>180</v>
      </c>
      <c r="D312" s="69" t="s">
        <v>181</v>
      </c>
      <c r="E312" s="69"/>
      <c r="F312" s="81">
        <v>1</v>
      </c>
      <c r="G312" s="81">
        <f>F312</f>
        <v>1</v>
      </c>
    </row>
    <row r="313" spans="1:7" s="76" customFormat="1" ht="15" customHeight="1">
      <c r="A313" s="79">
        <v>3</v>
      </c>
      <c r="B313" s="185" t="s">
        <v>29</v>
      </c>
      <c r="C313" s="69"/>
      <c r="D313" s="69"/>
      <c r="E313" s="69"/>
      <c r="F313" s="80"/>
      <c r="G313" s="81"/>
    </row>
    <row r="314" spans="1:7" ht="84.75" customHeight="1">
      <c r="A314" s="63"/>
      <c r="B314" s="144" t="s">
        <v>401</v>
      </c>
      <c r="C314" s="69" t="s">
        <v>89</v>
      </c>
      <c r="D314" s="69" t="s">
        <v>87</v>
      </c>
      <c r="E314" s="69"/>
      <c r="F314" s="80">
        <f>F310/F312</f>
        <v>100000</v>
      </c>
      <c r="G314" s="80">
        <f>F314</f>
        <v>100000</v>
      </c>
    </row>
    <row r="315" spans="1:7" s="76" customFormat="1" ht="15" customHeight="1">
      <c r="A315" s="79">
        <v>4</v>
      </c>
      <c r="B315" s="185" t="s">
        <v>30</v>
      </c>
      <c r="C315" s="69"/>
      <c r="D315" s="69"/>
      <c r="E315" s="69"/>
      <c r="F315" s="80"/>
      <c r="G315" s="81"/>
    </row>
    <row r="316" spans="1:7" ht="78.75" customHeight="1">
      <c r="A316" s="63"/>
      <c r="B316" s="144" t="s">
        <v>404</v>
      </c>
      <c r="C316" s="69" t="s">
        <v>88</v>
      </c>
      <c r="D316" s="69" t="s">
        <v>87</v>
      </c>
      <c r="E316" s="69"/>
      <c r="F316" s="81">
        <f>F310/F314*100</f>
        <v>100</v>
      </c>
      <c r="G316" s="81">
        <f>F316</f>
        <v>100</v>
      </c>
    </row>
    <row r="317" spans="1:7" ht="46.5" customHeight="1">
      <c r="A317" s="63"/>
      <c r="B317" s="273" t="s">
        <v>633</v>
      </c>
      <c r="C317" s="273"/>
      <c r="D317" s="273"/>
      <c r="E317" s="273"/>
      <c r="F317" s="80"/>
      <c r="G317" s="81"/>
    </row>
    <row r="318" spans="1:7" s="76" customFormat="1" ht="15" customHeight="1">
      <c r="A318" s="79">
        <v>1</v>
      </c>
      <c r="B318" s="82" t="s">
        <v>27</v>
      </c>
      <c r="C318" s="69"/>
      <c r="D318" s="69"/>
      <c r="E318" s="80"/>
      <c r="F318" s="80"/>
      <c r="G318" s="80"/>
    </row>
    <row r="319" spans="1:7" ht="75" customHeight="1">
      <c r="A319" s="63"/>
      <c r="B319" s="144" t="s">
        <v>405</v>
      </c>
      <c r="C319" s="69" t="s">
        <v>89</v>
      </c>
      <c r="D319" s="69" t="s">
        <v>512</v>
      </c>
      <c r="E319" s="80"/>
      <c r="F319" s="80">
        <v>230000</v>
      </c>
      <c r="G319" s="80">
        <f>F319</f>
        <v>230000</v>
      </c>
    </row>
    <row r="320" spans="1:7" s="76" customFormat="1" ht="15" customHeight="1">
      <c r="A320" s="79">
        <v>2</v>
      </c>
      <c r="B320" s="185" t="s">
        <v>28</v>
      </c>
      <c r="C320" s="69"/>
      <c r="D320" s="69"/>
      <c r="E320" s="80"/>
      <c r="F320" s="80"/>
      <c r="G320" s="80"/>
    </row>
    <row r="321" spans="1:7" ht="85.5" customHeight="1">
      <c r="A321" s="63"/>
      <c r="B321" s="144" t="s">
        <v>406</v>
      </c>
      <c r="C321" s="69" t="s">
        <v>180</v>
      </c>
      <c r="D321" s="69" t="s">
        <v>181</v>
      </c>
      <c r="E321" s="69"/>
      <c r="F321" s="81">
        <v>1</v>
      </c>
      <c r="G321" s="81">
        <f>F321</f>
        <v>1</v>
      </c>
    </row>
    <row r="322" spans="1:7" ht="0.75" customHeight="1">
      <c r="A322" s="63"/>
      <c r="B322" s="144"/>
      <c r="C322" s="69"/>
      <c r="D322" s="69"/>
      <c r="E322" s="69"/>
      <c r="F322" s="81"/>
      <c r="G322" s="81"/>
    </row>
    <row r="323" spans="1:7" s="76" customFormat="1" ht="15" customHeight="1">
      <c r="A323" s="79">
        <v>3</v>
      </c>
      <c r="B323" s="185" t="s">
        <v>29</v>
      </c>
      <c r="C323" s="69"/>
      <c r="D323" s="69"/>
      <c r="E323" s="69"/>
      <c r="F323" s="80"/>
      <c r="G323" s="81"/>
    </row>
    <row r="324" spans="1:7" ht="93.75" customHeight="1">
      <c r="A324" s="63"/>
      <c r="B324" s="144" t="s">
        <v>407</v>
      </c>
      <c r="C324" s="69" t="s">
        <v>89</v>
      </c>
      <c r="D324" s="69" t="s">
        <v>87</v>
      </c>
      <c r="E324" s="69"/>
      <c r="F324" s="80">
        <f>F319</f>
        <v>230000</v>
      </c>
      <c r="G324" s="80">
        <f>F324</f>
        <v>230000</v>
      </c>
    </row>
    <row r="325" spans="1:7" ht="7.5" hidden="1" customHeight="1">
      <c r="A325" s="63"/>
      <c r="B325" s="144"/>
      <c r="C325" s="69"/>
      <c r="D325" s="69"/>
      <c r="E325" s="69"/>
      <c r="F325" s="80"/>
      <c r="G325" s="80"/>
    </row>
    <row r="326" spans="1:7" s="76" customFormat="1" ht="15" customHeight="1">
      <c r="A326" s="79">
        <v>4</v>
      </c>
      <c r="B326" s="185" t="s">
        <v>30</v>
      </c>
      <c r="C326" s="69"/>
      <c r="D326" s="69"/>
      <c r="E326" s="69"/>
      <c r="F326" s="80"/>
      <c r="G326" s="81"/>
    </row>
    <row r="327" spans="1:7" ht="81.75" customHeight="1">
      <c r="A327" s="63"/>
      <c r="B327" s="144" t="s">
        <v>408</v>
      </c>
      <c r="C327" s="69" t="s">
        <v>88</v>
      </c>
      <c r="D327" s="69" t="s">
        <v>87</v>
      </c>
      <c r="E327" s="69"/>
      <c r="F327" s="81">
        <f>F319/(F324+F325)*100</f>
        <v>100</v>
      </c>
      <c r="G327" s="81">
        <f>F327</f>
        <v>100</v>
      </c>
    </row>
    <row r="328" spans="1:7" ht="54" customHeight="1">
      <c r="A328" s="63"/>
      <c r="B328" s="280" t="s">
        <v>643</v>
      </c>
      <c r="C328" s="280"/>
      <c r="D328" s="280"/>
      <c r="E328" s="280"/>
      <c r="F328" s="80"/>
      <c r="G328" s="81"/>
    </row>
    <row r="329" spans="1:7" s="76" customFormat="1" ht="15" customHeight="1">
      <c r="A329" s="79">
        <v>1</v>
      </c>
      <c r="B329" s="82" t="s">
        <v>27</v>
      </c>
      <c r="C329" s="69"/>
      <c r="D329" s="69"/>
      <c r="E329" s="80"/>
      <c r="F329" s="80"/>
      <c r="G329" s="80"/>
    </row>
    <row r="330" spans="1:7" ht="88.5" customHeight="1">
      <c r="A330" s="63"/>
      <c r="B330" s="144" t="s">
        <v>410</v>
      </c>
      <c r="C330" s="69" t="s">
        <v>89</v>
      </c>
      <c r="D330" s="69" t="s">
        <v>512</v>
      </c>
      <c r="E330" s="80"/>
      <c r="F330" s="80">
        <v>1474663</v>
      </c>
      <c r="G330" s="80">
        <f>F330</f>
        <v>1474663</v>
      </c>
    </row>
    <row r="331" spans="1:7" s="76" customFormat="1" ht="15" customHeight="1">
      <c r="A331" s="79">
        <v>2</v>
      </c>
      <c r="B331" s="185" t="s">
        <v>28</v>
      </c>
      <c r="C331" s="69"/>
      <c r="D331" s="69"/>
      <c r="E331" s="80"/>
      <c r="F331" s="80"/>
      <c r="G331" s="80"/>
    </row>
    <row r="332" spans="1:7" ht="81.75" customHeight="1">
      <c r="A332" s="63"/>
      <c r="B332" s="144" t="s">
        <v>464</v>
      </c>
      <c r="C332" s="69" t="s">
        <v>97</v>
      </c>
      <c r="D332" s="69" t="s">
        <v>181</v>
      </c>
      <c r="E332" s="69"/>
      <c r="F332" s="81">
        <v>1</v>
      </c>
      <c r="G332" s="81">
        <f>F332</f>
        <v>1</v>
      </c>
    </row>
    <row r="333" spans="1:7" s="76" customFormat="1" ht="15" customHeight="1">
      <c r="A333" s="79">
        <v>3</v>
      </c>
      <c r="B333" s="185" t="s">
        <v>29</v>
      </c>
      <c r="C333" s="69"/>
      <c r="D333" s="69"/>
      <c r="E333" s="69"/>
      <c r="F333" s="80"/>
      <c r="G333" s="81"/>
    </row>
    <row r="334" spans="1:7" ht="97.5" customHeight="1">
      <c r="A334" s="63"/>
      <c r="B334" s="144" t="s">
        <v>465</v>
      </c>
      <c r="C334" s="69" t="s">
        <v>89</v>
      </c>
      <c r="D334" s="69" t="s">
        <v>87</v>
      </c>
      <c r="E334" s="69"/>
      <c r="F334" s="80">
        <f>F330/F332</f>
        <v>1474663</v>
      </c>
      <c r="G334" s="80" t="e">
        <f>(G330-#REF!)/G332</f>
        <v>#REF!</v>
      </c>
    </row>
    <row r="335" spans="1:7" s="76" customFormat="1" ht="15" customHeight="1">
      <c r="A335" s="79">
        <v>4</v>
      </c>
      <c r="B335" s="185" t="s">
        <v>30</v>
      </c>
      <c r="C335" s="69"/>
      <c r="D335" s="69"/>
      <c r="E335" s="69"/>
      <c r="F335" s="80"/>
      <c r="G335" s="81"/>
    </row>
    <row r="336" spans="1:7" ht="87.75" customHeight="1">
      <c r="A336" s="63"/>
      <c r="B336" s="144" t="s">
        <v>413</v>
      </c>
      <c r="C336" s="69" t="s">
        <v>88</v>
      </c>
      <c r="D336" s="69" t="s">
        <v>87</v>
      </c>
      <c r="E336" s="69"/>
      <c r="F336" s="80">
        <v>100</v>
      </c>
      <c r="G336" s="80">
        <f>F336</f>
        <v>100</v>
      </c>
    </row>
    <row r="337" spans="1:7" ht="44.25" customHeight="1">
      <c r="A337" s="63"/>
      <c r="B337" s="273" t="s">
        <v>634</v>
      </c>
      <c r="C337" s="273"/>
      <c r="D337" s="273"/>
      <c r="E337" s="273"/>
      <c r="F337" s="80"/>
      <c r="G337" s="81"/>
    </row>
    <row r="338" spans="1:7" s="76" customFormat="1" ht="15" customHeight="1">
      <c r="A338" s="79">
        <v>1</v>
      </c>
      <c r="B338" s="82" t="s">
        <v>27</v>
      </c>
      <c r="C338" s="69"/>
      <c r="D338" s="69"/>
      <c r="E338" s="80"/>
      <c r="F338" s="80"/>
      <c r="G338" s="80"/>
    </row>
    <row r="339" spans="1:7" ht="77.25" customHeight="1">
      <c r="A339" s="63"/>
      <c r="B339" s="144" t="s">
        <v>414</v>
      </c>
      <c r="C339" s="69" t="s">
        <v>89</v>
      </c>
      <c r="D339" s="69" t="s">
        <v>512</v>
      </c>
      <c r="E339" s="80"/>
      <c r="F339" s="80">
        <v>1650000</v>
      </c>
      <c r="G339" s="80">
        <f>F339</f>
        <v>1650000</v>
      </c>
    </row>
    <row r="340" spans="1:7" s="76" customFormat="1" ht="15" customHeight="1">
      <c r="A340" s="79">
        <v>2</v>
      </c>
      <c r="B340" s="185" t="s">
        <v>28</v>
      </c>
      <c r="C340" s="69"/>
      <c r="D340" s="69"/>
      <c r="E340" s="80"/>
      <c r="F340" s="80"/>
      <c r="G340" s="80"/>
    </row>
    <row r="341" spans="1:7" ht="91.5" hidden="1" customHeight="1">
      <c r="A341" s="63"/>
      <c r="B341" s="144" t="s">
        <v>448</v>
      </c>
      <c r="C341" s="69" t="s">
        <v>180</v>
      </c>
      <c r="D341" s="69" t="s">
        <v>181</v>
      </c>
      <c r="E341" s="69"/>
      <c r="F341" s="81">
        <v>1</v>
      </c>
      <c r="G341" s="81">
        <f>F341</f>
        <v>1</v>
      </c>
    </row>
    <row r="342" spans="1:7" ht="84" customHeight="1">
      <c r="A342" s="63"/>
      <c r="B342" s="144" t="s">
        <v>641</v>
      </c>
      <c r="C342" s="69" t="s">
        <v>97</v>
      </c>
      <c r="D342" s="69" t="s">
        <v>181</v>
      </c>
      <c r="E342" s="69"/>
      <c r="F342" s="81">
        <v>1</v>
      </c>
      <c r="G342" s="81">
        <f>F342</f>
        <v>1</v>
      </c>
    </row>
    <row r="343" spans="1:7" s="76" customFormat="1" ht="15" customHeight="1">
      <c r="A343" s="79">
        <v>3</v>
      </c>
      <c r="B343" s="185" t="s">
        <v>29</v>
      </c>
      <c r="C343" s="69"/>
      <c r="D343" s="69"/>
      <c r="E343" s="69"/>
      <c r="F343" s="80"/>
      <c r="G343" s="81"/>
    </row>
    <row r="344" spans="1:7" ht="97.5" hidden="1" customHeight="1">
      <c r="A344" s="63"/>
      <c r="B344" s="144" t="s">
        <v>443</v>
      </c>
      <c r="C344" s="69" t="s">
        <v>89</v>
      </c>
      <c r="D344" s="69" t="s">
        <v>87</v>
      </c>
      <c r="E344" s="69"/>
      <c r="F344" s="80"/>
      <c r="G344" s="80">
        <f>F344</f>
        <v>0</v>
      </c>
    </row>
    <row r="345" spans="1:7" ht="97.5" customHeight="1">
      <c r="A345" s="63"/>
      <c r="B345" s="144" t="s">
        <v>445</v>
      </c>
      <c r="C345" s="69" t="s">
        <v>89</v>
      </c>
      <c r="D345" s="69" t="s">
        <v>87</v>
      </c>
      <c r="E345" s="69"/>
      <c r="F345" s="80">
        <f>(F339-F344)/F342</f>
        <v>1650000</v>
      </c>
      <c r="G345" s="80">
        <v>1500000</v>
      </c>
    </row>
    <row r="346" spans="1:7" s="76" customFormat="1" ht="15" customHeight="1">
      <c r="A346" s="79">
        <v>4</v>
      </c>
      <c r="B346" s="185" t="s">
        <v>30</v>
      </c>
      <c r="C346" s="69"/>
      <c r="D346" s="69"/>
      <c r="E346" s="69"/>
      <c r="F346" s="80"/>
      <c r="G346" s="81"/>
    </row>
    <row r="347" spans="1:7" ht="87.75" customHeight="1">
      <c r="A347" s="63"/>
      <c r="B347" s="144" t="s">
        <v>415</v>
      </c>
      <c r="C347" s="69" t="s">
        <v>88</v>
      </c>
      <c r="D347" s="69" t="s">
        <v>87</v>
      </c>
      <c r="E347" s="69"/>
      <c r="F347" s="81">
        <f>F339/(F344+F345)*100</f>
        <v>100</v>
      </c>
      <c r="G347" s="81">
        <f>F347</f>
        <v>100</v>
      </c>
    </row>
    <row r="348" spans="1:7" ht="46.5" customHeight="1">
      <c r="A348" s="63"/>
      <c r="B348" s="280" t="s">
        <v>635</v>
      </c>
      <c r="C348" s="280"/>
      <c r="D348" s="280"/>
      <c r="E348" s="280"/>
      <c r="F348" s="80"/>
      <c r="G348" s="81"/>
    </row>
    <row r="349" spans="1:7" s="76" customFormat="1" ht="15" customHeight="1">
      <c r="A349" s="79">
        <v>1</v>
      </c>
      <c r="B349" s="82" t="s">
        <v>27</v>
      </c>
      <c r="C349" s="69"/>
      <c r="D349" s="69"/>
      <c r="E349" s="80"/>
      <c r="F349" s="80"/>
      <c r="G349" s="80"/>
    </row>
    <row r="350" spans="1:7" ht="77.25" customHeight="1">
      <c r="A350" s="63"/>
      <c r="B350" s="144" t="s">
        <v>636</v>
      </c>
      <c r="C350" s="69" t="s">
        <v>89</v>
      </c>
      <c r="D350" s="69" t="s">
        <v>512</v>
      </c>
      <c r="E350" s="80"/>
      <c r="F350" s="80">
        <v>1000000</v>
      </c>
      <c r="G350" s="80">
        <f>F350</f>
        <v>1000000</v>
      </c>
    </row>
    <row r="351" spans="1:7" s="76" customFormat="1" ht="15" customHeight="1">
      <c r="A351" s="79">
        <v>2</v>
      </c>
      <c r="B351" s="185" t="s">
        <v>28</v>
      </c>
      <c r="C351" s="69"/>
      <c r="D351" s="69"/>
      <c r="E351" s="80"/>
      <c r="F351" s="80"/>
      <c r="G351" s="80"/>
    </row>
    <row r="352" spans="1:7" ht="102" customHeight="1">
      <c r="A352" s="63"/>
      <c r="B352" s="144" t="s">
        <v>637</v>
      </c>
      <c r="C352" s="69" t="s">
        <v>180</v>
      </c>
      <c r="D352" s="69" t="s">
        <v>181</v>
      </c>
      <c r="E352" s="69"/>
      <c r="F352" s="81">
        <v>1</v>
      </c>
      <c r="G352" s="81">
        <f>F352</f>
        <v>1</v>
      </c>
    </row>
    <row r="353" spans="1:7" s="76" customFormat="1" ht="15" customHeight="1">
      <c r="A353" s="79">
        <v>3</v>
      </c>
      <c r="B353" s="185" t="s">
        <v>29</v>
      </c>
      <c r="C353" s="69"/>
      <c r="D353" s="69"/>
      <c r="E353" s="69"/>
      <c r="F353" s="80"/>
      <c r="G353" s="81"/>
    </row>
    <row r="354" spans="1:7" ht="97.5" customHeight="1">
      <c r="A354" s="63"/>
      <c r="B354" s="144" t="s">
        <v>639</v>
      </c>
      <c r="C354" s="69" t="s">
        <v>89</v>
      </c>
      <c r="D354" s="69" t="s">
        <v>87</v>
      </c>
      <c r="E354" s="69"/>
      <c r="F354" s="80">
        <v>100000</v>
      </c>
      <c r="G354" s="80">
        <f>F354</f>
        <v>100000</v>
      </c>
    </row>
    <row r="355" spans="1:7" s="76" customFormat="1" ht="15" customHeight="1">
      <c r="A355" s="79">
        <v>4</v>
      </c>
      <c r="B355" s="185" t="s">
        <v>30</v>
      </c>
      <c r="C355" s="69"/>
      <c r="D355" s="69"/>
      <c r="E355" s="69"/>
      <c r="F355" s="80"/>
      <c r="G355" s="81"/>
    </row>
    <row r="356" spans="1:7" ht="87.75" customHeight="1">
      <c r="A356" s="63"/>
      <c r="B356" s="144" t="s">
        <v>638</v>
      </c>
      <c r="C356" s="69" t="s">
        <v>88</v>
      </c>
      <c r="D356" s="69" t="s">
        <v>87</v>
      </c>
      <c r="E356" s="69"/>
      <c r="F356" s="81">
        <v>100</v>
      </c>
      <c r="G356" s="81">
        <f>F356</f>
        <v>100</v>
      </c>
    </row>
    <row r="357" spans="1:7" ht="19.5" customHeight="1">
      <c r="A357" s="63"/>
      <c r="B357" s="280" t="s">
        <v>350</v>
      </c>
      <c r="C357" s="280"/>
      <c r="D357" s="280"/>
      <c r="E357" s="69"/>
      <c r="F357" s="150">
        <f>F360+F371+F380+F389+F398+F407+F416</f>
        <v>30406518</v>
      </c>
      <c r="G357" s="150">
        <f>G360+G371+G380+G389+G398+G407+G416</f>
        <v>30406518</v>
      </c>
    </row>
    <row r="358" spans="1:7" ht="33.75" customHeight="1">
      <c r="A358" s="35"/>
      <c r="B358" s="277" t="s">
        <v>541</v>
      </c>
      <c r="C358" s="277"/>
      <c r="D358" s="277"/>
      <c r="E358" s="277"/>
      <c r="F358" s="74"/>
      <c r="G358" s="74"/>
    </row>
    <row r="359" spans="1:7" s="76" customFormat="1" ht="15" customHeight="1">
      <c r="A359" s="71">
        <v>1</v>
      </c>
      <c r="B359" s="78" t="s">
        <v>27</v>
      </c>
      <c r="C359" s="73"/>
      <c r="D359" s="73"/>
      <c r="E359" s="77"/>
      <c r="F359" s="74"/>
      <c r="G359" s="74"/>
    </row>
    <row r="360" spans="1:7" ht="44.25" customHeight="1">
      <c r="A360" s="35"/>
      <c r="B360" s="145" t="s">
        <v>542</v>
      </c>
      <c r="C360" s="40" t="s">
        <v>89</v>
      </c>
      <c r="D360" s="69" t="s">
        <v>512</v>
      </c>
      <c r="E360" s="77"/>
      <c r="F360" s="36">
        <f>5000000</f>
        <v>5000000</v>
      </c>
      <c r="G360" s="36">
        <f>F360</f>
        <v>5000000</v>
      </c>
    </row>
    <row r="361" spans="1:7" s="76" customFormat="1" ht="15" customHeight="1">
      <c r="A361" s="71">
        <v>2</v>
      </c>
      <c r="B361" s="72" t="s">
        <v>28</v>
      </c>
      <c r="C361" s="40"/>
      <c r="D361" s="40"/>
      <c r="E361" s="77"/>
      <c r="F361" s="36"/>
      <c r="G361" s="36"/>
    </row>
    <row r="362" spans="1:7" ht="68.25" customHeight="1">
      <c r="A362" s="35"/>
      <c r="B362" s="145" t="s">
        <v>543</v>
      </c>
      <c r="C362" s="40" t="s">
        <v>180</v>
      </c>
      <c r="D362" s="40" t="s">
        <v>181</v>
      </c>
      <c r="E362" s="73"/>
      <c r="F362" s="41">
        <v>1</v>
      </c>
      <c r="G362" s="41">
        <f>F362</f>
        <v>1</v>
      </c>
    </row>
    <row r="363" spans="1:7" ht="49.5" customHeight="1">
      <c r="A363" s="35"/>
      <c r="B363" s="145" t="s">
        <v>544</v>
      </c>
      <c r="C363" s="40" t="s">
        <v>180</v>
      </c>
      <c r="D363" s="40" t="s">
        <v>181</v>
      </c>
      <c r="E363" s="73"/>
      <c r="F363" s="41">
        <v>1</v>
      </c>
      <c r="G363" s="41">
        <f>F363</f>
        <v>1</v>
      </c>
    </row>
    <row r="364" spans="1:7" s="76" customFormat="1" ht="15" customHeight="1">
      <c r="A364" s="71">
        <v>3</v>
      </c>
      <c r="B364" s="72" t="s">
        <v>29</v>
      </c>
      <c r="C364" s="40"/>
      <c r="D364" s="40"/>
      <c r="E364" s="73"/>
      <c r="F364" s="36"/>
      <c r="G364" s="41"/>
    </row>
    <row r="365" spans="1:7" ht="74.25" customHeight="1">
      <c r="A365" s="35"/>
      <c r="B365" s="145" t="s">
        <v>545</v>
      </c>
      <c r="C365" s="40" t="s">
        <v>89</v>
      </c>
      <c r="D365" s="40" t="s">
        <v>87</v>
      </c>
      <c r="E365" s="73"/>
      <c r="F365" s="36">
        <v>100000</v>
      </c>
      <c r="G365" s="36">
        <f>F365</f>
        <v>100000</v>
      </c>
    </row>
    <row r="366" spans="1:7" ht="74.25" customHeight="1">
      <c r="A366" s="35"/>
      <c r="B366" s="145" t="s">
        <v>546</v>
      </c>
      <c r="C366" s="40" t="s">
        <v>89</v>
      </c>
      <c r="D366" s="40" t="s">
        <v>87</v>
      </c>
      <c r="E366" s="73"/>
      <c r="F366" s="36">
        <f>(F360-F365)</f>
        <v>4900000</v>
      </c>
      <c r="G366" s="36">
        <f>F366</f>
        <v>4900000</v>
      </c>
    </row>
    <row r="367" spans="1:7" s="76" customFormat="1" ht="15" customHeight="1">
      <c r="A367" s="71">
        <v>4</v>
      </c>
      <c r="B367" s="72" t="s">
        <v>30</v>
      </c>
      <c r="C367" s="40"/>
      <c r="D367" s="40"/>
      <c r="E367" s="73"/>
      <c r="F367" s="36"/>
      <c r="G367" s="41"/>
    </row>
    <row r="368" spans="1:7" ht="55.5" customHeight="1">
      <c r="A368" s="35"/>
      <c r="B368" s="145" t="s">
        <v>642</v>
      </c>
      <c r="C368" s="146" t="s">
        <v>88</v>
      </c>
      <c r="D368" s="40" t="s">
        <v>87</v>
      </c>
      <c r="E368" s="73"/>
      <c r="F368" s="36">
        <v>100</v>
      </c>
      <c r="G368" s="36">
        <v>100</v>
      </c>
    </row>
    <row r="369" spans="1:7" ht="33.75" customHeight="1">
      <c r="A369" s="35"/>
      <c r="B369" s="277" t="s">
        <v>547</v>
      </c>
      <c r="C369" s="277"/>
      <c r="D369" s="277"/>
      <c r="E369" s="277"/>
      <c r="F369" s="74"/>
      <c r="G369" s="74"/>
    </row>
    <row r="370" spans="1:7" s="76" customFormat="1" ht="15" customHeight="1">
      <c r="A370" s="71">
        <v>1</v>
      </c>
      <c r="B370" s="78" t="s">
        <v>27</v>
      </c>
      <c r="C370" s="73"/>
      <c r="D370" s="73"/>
      <c r="E370" s="77"/>
      <c r="F370" s="74"/>
      <c r="G370" s="74"/>
    </row>
    <row r="371" spans="1:7" ht="52.5" customHeight="1">
      <c r="A371" s="35"/>
      <c r="B371" s="145" t="s">
        <v>351</v>
      </c>
      <c r="C371" s="40" t="s">
        <v>89</v>
      </c>
      <c r="D371" s="69" t="s">
        <v>512</v>
      </c>
      <c r="E371" s="77"/>
      <c r="F371" s="36">
        <f>100000</f>
        <v>100000</v>
      </c>
      <c r="G371" s="36">
        <f>F371</f>
        <v>100000</v>
      </c>
    </row>
    <row r="372" spans="1:7" s="76" customFormat="1" ht="15" customHeight="1">
      <c r="A372" s="71">
        <v>2</v>
      </c>
      <c r="B372" s="72" t="s">
        <v>28</v>
      </c>
      <c r="C372" s="40"/>
      <c r="D372" s="40"/>
      <c r="E372" s="77"/>
      <c r="F372" s="36"/>
      <c r="G372" s="36"/>
    </row>
    <row r="373" spans="1:7" ht="68.25" customHeight="1">
      <c r="A373" s="35"/>
      <c r="B373" s="145" t="s">
        <v>352</v>
      </c>
      <c r="C373" s="40" t="s">
        <v>180</v>
      </c>
      <c r="D373" s="40" t="s">
        <v>181</v>
      </c>
      <c r="E373" s="73"/>
      <c r="F373" s="41">
        <v>1</v>
      </c>
      <c r="G373" s="41">
        <f>F373</f>
        <v>1</v>
      </c>
    </row>
    <row r="374" spans="1:7" s="76" customFormat="1" ht="15" customHeight="1">
      <c r="A374" s="71">
        <v>3</v>
      </c>
      <c r="B374" s="72" t="s">
        <v>29</v>
      </c>
      <c r="C374" s="40"/>
      <c r="D374" s="40"/>
      <c r="E374" s="73"/>
      <c r="F374" s="36"/>
      <c r="G374" s="41"/>
    </row>
    <row r="375" spans="1:7" ht="74.25" customHeight="1">
      <c r="A375" s="35"/>
      <c r="B375" s="145" t="s">
        <v>354</v>
      </c>
      <c r="C375" s="40" t="s">
        <v>89</v>
      </c>
      <c r="D375" s="40" t="s">
        <v>87</v>
      </c>
      <c r="E375" s="73"/>
      <c r="F375" s="36">
        <f>F371/F373</f>
        <v>100000</v>
      </c>
      <c r="G375" s="36">
        <f>F375</f>
        <v>100000</v>
      </c>
    </row>
    <row r="376" spans="1:7" s="76" customFormat="1" ht="15" customHeight="1">
      <c r="A376" s="71">
        <v>4</v>
      </c>
      <c r="B376" s="72" t="s">
        <v>30</v>
      </c>
      <c r="C376" s="40"/>
      <c r="D376" s="40"/>
      <c r="E376" s="73"/>
      <c r="F376" s="36"/>
      <c r="G376" s="41"/>
    </row>
    <row r="377" spans="1:7" ht="55.5" customHeight="1">
      <c r="A377" s="35"/>
      <c r="B377" s="145" t="s">
        <v>353</v>
      </c>
      <c r="C377" s="146" t="s">
        <v>88</v>
      </c>
      <c r="D377" s="40" t="s">
        <v>87</v>
      </c>
      <c r="E377" s="73"/>
      <c r="F377" s="36">
        <v>100</v>
      </c>
      <c r="G377" s="36">
        <v>100</v>
      </c>
    </row>
    <row r="378" spans="1:7" ht="13.5" customHeight="1">
      <c r="A378" s="35"/>
      <c r="B378" s="277" t="s">
        <v>548</v>
      </c>
      <c r="C378" s="277"/>
      <c r="D378" s="277"/>
      <c r="E378" s="277"/>
      <c r="F378" s="74"/>
      <c r="G378" s="74"/>
    </row>
    <row r="379" spans="1:7" s="76" customFormat="1" ht="15" customHeight="1">
      <c r="A379" s="71">
        <v>1</v>
      </c>
      <c r="B379" s="78" t="s">
        <v>27</v>
      </c>
      <c r="C379" s="73"/>
      <c r="D379" s="73"/>
      <c r="E379" s="77"/>
      <c r="F379" s="74"/>
      <c r="G379" s="74"/>
    </row>
    <row r="380" spans="1:7" ht="42" customHeight="1">
      <c r="A380" s="35"/>
      <c r="B380" s="145" t="s">
        <v>438</v>
      </c>
      <c r="C380" s="40" t="s">
        <v>89</v>
      </c>
      <c r="D380" s="69" t="s">
        <v>512</v>
      </c>
      <c r="E380" s="77"/>
      <c r="F380" s="36">
        <v>15000000</v>
      </c>
      <c r="G380" s="36">
        <f>F380</f>
        <v>15000000</v>
      </c>
    </row>
    <row r="381" spans="1:7" s="76" customFormat="1" ht="15" customHeight="1">
      <c r="A381" s="71">
        <v>2</v>
      </c>
      <c r="B381" s="72" t="s">
        <v>28</v>
      </c>
      <c r="C381" s="40"/>
      <c r="D381" s="40"/>
      <c r="E381" s="77"/>
      <c r="F381" s="36"/>
      <c r="G381" s="36"/>
    </row>
    <row r="382" spans="1:7" ht="57" customHeight="1">
      <c r="A382" s="35"/>
      <c r="B382" s="145" t="s">
        <v>549</v>
      </c>
      <c r="C382" s="40" t="s">
        <v>180</v>
      </c>
      <c r="D382" s="40" t="s">
        <v>181</v>
      </c>
      <c r="E382" s="73"/>
      <c r="F382" s="41">
        <v>1</v>
      </c>
      <c r="G382" s="41">
        <f>F382</f>
        <v>1</v>
      </c>
    </row>
    <row r="383" spans="1:7" s="76" customFormat="1" ht="15" customHeight="1">
      <c r="A383" s="71">
        <v>3</v>
      </c>
      <c r="B383" s="72" t="s">
        <v>29</v>
      </c>
      <c r="C383" s="40"/>
      <c r="D383" s="40"/>
      <c r="E383" s="73"/>
      <c r="F383" s="36"/>
      <c r="G383" s="41"/>
    </row>
    <row r="384" spans="1:7" ht="59.25" customHeight="1">
      <c r="A384" s="35"/>
      <c r="B384" s="145" t="s">
        <v>550</v>
      </c>
      <c r="C384" s="40" t="s">
        <v>89</v>
      </c>
      <c r="D384" s="40" t="s">
        <v>87</v>
      </c>
      <c r="E384" s="73"/>
      <c r="F384" s="36">
        <f>F380/F382</f>
        <v>15000000</v>
      </c>
      <c r="G384" s="36">
        <f>F384</f>
        <v>15000000</v>
      </c>
    </row>
    <row r="385" spans="1:7" s="76" customFormat="1" ht="15" customHeight="1">
      <c r="A385" s="71">
        <v>4</v>
      </c>
      <c r="B385" s="72" t="s">
        <v>30</v>
      </c>
      <c r="C385" s="40"/>
      <c r="D385" s="40"/>
      <c r="E385" s="73"/>
      <c r="F385" s="36"/>
      <c r="G385" s="41"/>
    </row>
    <row r="386" spans="1:7" ht="57" customHeight="1">
      <c r="A386" s="35"/>
      <c r="B386" s="145" t="s">
        <v>442</v>
      </c>
      <c r="C386" s="146" t="s">
        <v>88</v>
      </c>
      <c r="D386" s="40" t="s">
        <v>87</v>
      </c>
      <c r="E386" s="73"/>
      <c r="F386" s="36">
        <v>100</v>
      </c>
      <c r="G386" s="36">
        <v>100</v>
      </c>
    </row>
    <row r="387" spans="1:7" ht="32.25" customHeight="1">
      <c r="A387" s="35"/>
      <c r="B387" s="267" t="s">
        <v>551</v>
      </c>
      <c r="C387" s="268"/>
      <c r="D387" s="268"/>
      <c r="E387" s="268"/>
      <c r="F387" s="269"/>
      <c r="G387" s="74"/>
    </row>
    <row r="388" spans="1:7" s="76" customFormat="1" ht="15" customHeight="1">
      <c r="A388" s="71">
        <v>1</v>
      </c>
      <c r="B388" s="78" t="s">
        <v>27</v>
      </c>
      <c r="C388" s="73"/>
      <c r="D388" s="73"/>
      <c r="E388" s="77"/>
      <c r="F388" s="74"/>
      <c r="G388" s="74"/>
    </row>
    <row r="389" spans="1:7" ht="58.5" customHeight="1">
      <c r="A389" s="35"/>
      <c r="B389" s="145" t="s">
        <v>552</v>
      </c>
      <c r="C389" s="40" t="s">
        <v>89</v>
      </c>
      <c r="D389" s="69" t="s">
        <v>512</v>
      </c>
      <c r="E389" s="77"/>
      <c r="F389" s="36">
        <v>500000</v>
      </c>
      <c r="G389" s="36">
        <f>F389</f>
        <v>500000</v>
      </c>
    </row>
    <row r="390" spans="1:7" s="76" customFormat="1" ht="15" customHeight="1">
      <c r="A390" s="71">
        <v>2</v>
      </c>
      <c r="B390" s="72" t="s">
        <v>28</v>
      </c>
      <c r="C390" s="40"/>
      <c r="D390" s="40"/>
      <c r="E390" s="77"/>
      <c r="F390" s="36"/>
      <c r="G390" s="36"/>
    </row>
    <row r="391" spans="1:7" ht="68.25" customHeight="1">
      <c r="A391" s="35"/>
      <c r="B391" s="145" t="s">
        <v>554</v>
      </c>
      <c r="C391" s="40" t="s">
        <v>180</v>
      </c>
      <c r="D391" s="40" t="s">
        <v>181</v>
      </c>
      <c r="E391" s="73"/>
      <c r="F391" s="41">
        <v>1</v>
      </c>
      <c r="G391" s="41">
        <f>F391</f>
        <v>1</v>
      </c>
    </row>
    <row r="392" spans="1:7" s="76" customFormat="1" ht="15" customHeight="1">
      <c r="A392" s="71">
        <v>3</v>
      </c>
      <c r="B392" s="72" t="s">
        <v>29</v>
      </c>
      <c r="C392" s="40"/>
      <c r="D392" s="40"/>
      <c r="E392" s="73"/>
      <c r="F392" s="36"/>
      <c r="G392" s="41"/>
    </row>
    <row r="393" spans="1:7" ht="69" customHeight="1">
      <c r="A393" s="35"/>
      <c r="B393" s="145" t="s">
        <v>555</v>
      </c>
      <c r="C393" s="40" t="s">
        <v>89</v>
      </c>
      <c r="D393" s="40" t="s">
        <v>87</v>
      </c>
      <c r="E393" s="73"/>
      <c r="F393" s="36">
        <f>F389/F391</f>
        <v>500000</v>
      </c>
      <c r="G393" s="36">
        <f>F393</f>
        <v>500000</v>
      </c>
    </row>
    <row r="394" spans="1:7" s="76" customFormat="1" ht="15" customHeight="1">
      <c r="A394" s="71">
        <v>4</v>
      </c>
      <c r="B394" s="72" t="s">
        <v>30</v>
      </c>
      <c r="C394" s="40"/>
      <c r="D394" s="40"/>
      <c r="E394" s="73"/>
      <c r="F394" s="36"/>
      <c r="G394" s="41"/>
    </row>
    <row r="395" spans="1:7" ht="63" customHeight="1">
      <c r="A395" s="35"/>
      <c r="B395" s="145" t="s">
        <v>553</v>
      </c>
      <c r="C395" s="146" t="s">
        <v>88</v>
      </c>
      <c r="D395" s="40" t="s">
        <v>87</v>
      </c>
      <c r="E395" s="73"/>
      <c r="F395" s="36">
        <v>100</v>
      </c>
      <c r="G395" s="36">
        <v>100</v>
      </c>
    </row>
    <row r="396" spans="1:7" ht="30.75" customHeight="1">
      <c r="A396" s="35"/>
      <c r="B396" s="267" t="s">
        <v>556</v>
      </c>
      <c r="C396" s="268"/>
      <c r="D396" s="268"/>
      <c r="E396" s="268"/>
      <c r="F396" s="269"/>
      <c r="G396" s="74"/>
    </row>
    <row r="397" spans="1:7" s="76" customFormat="1" ht="15" customHeight="1">
      <c r="A397" s="71">
        <v>1</v>
      </c>
      <c r="B397" s="78" t="s">
        <v>27</v>
      </c>
      <c r="C397" s="73"/>
      <c r="D397" s="73"/>
      <c r="E397" s="77"/>
      <c r="F397" s="74"/>
      <c r="G397" s="74"/>
    </row>
    <row r="398" spans="1:7" ht="57.75" customHeight="1">
      <c r="A398" s="35"/>
      <c r="B398" s="145" t="s">
        <v>557</v>
      </c>
      <c r="C398" s="40" t="s">
        <v>89</v>
      </c>
      <c r="D398" s="69" t="s">
        <v>512</v>
      </c>
      <c r="E398" s="77"/>
      <c r="F398" s="36">
        <v>500000</v>
      </c>
      <c r="G398" s="36">
        <f>F398</f>
        <v>500000</v>
      </c>
    </row>
    <row r="399" spans="1:7" s="76" customFormat="1" ht="15" customHeight="1">
      <c r="A399" s="71">
        <v>2</v>
      </c>
      <c r="B399" s="72" t="s">
        <v>28</v>
      </c>
      <c r="C399" s="40"/>
      <c r="D399" s="40"/>
      <c r="E399" s="77"/>
      <c r="F399" s="36"/>
      <c r="G399" s="36"/>
    </row>
    <row r="400" spans="1:7" ht="68.25" customHeight="1">
      <c r="A400" s="35"/>
      <c r="B400" s="145" t="s">
        <v>558</v>
      </c>
      <c r="C400" s="40" t="s">
        <v>180</v>
      </c>
      <c r="D400" s="40" t="s">
        <v>181</v>
      </c>
      <c r="E400" s="73"/>
      <c r="F400" s="41">
        <v>1</v>
      </c>
      <c r="G400" s="41">
        <f>F400</f>
        <v>1</v>
      </c>
    </row>
    <row r="401" spans="1:7" s="76" customFormat="1" ht="15" customHeight="1">
      <c r="A401" s="71">
        <v>3</v>
      </c>
      <c r="B401" s="72" t="s">
        <v>29</v>
      </c>
      <c r="C401" s="40"/>
      <c r="D401" s="40"/>
      <c r="E401" s="73"/>
      <c r="F401" s="36"/>
      <c r="G401" s="41"/>
    </row>
    <row r="402" spans="1:7" ht="69" customHeight="1">
      <c r="A402" s="35"/>
      <c r="B402" s="145" t="s">
        <v>559</v>
      </c>
      <c r="C402" s="40" t="s">
        <v>89</v>
      </c>
      <c r="D402" s="40" t="s">
        <v>87</v>
      </c>
      <c r="E402" s="73"/>
      <c r="F402" s="36">
        <f>F398/F400</f>
        <v>500000</v>
      </c>
      <c r="G402" s="36">
        <f>F402</f>
        <v>500000</v>
      </c>
    </row>
    <row r="403" spans="1:7" s="76" customFormat="1" ht="15" customHeight="1">
      <c r="A403" s="71">
        <v>4</v>
      </c>
      <c r="B403" s="72" t="s">
        <v>30</v>
      </c>
      <c r="C403" s="40"/>
      <c r="D403" s="40"/>
      <c r="E403" s="73"/>
      <c r="F403" s="36"/>
      <c r="G403" s="41"/>
    </row>
    <row r="404" spans="1:7" ht="57" customHeight="1">
      <c r="A404" s="35"/>
      <c r="B404" s="145" t="s">
        <v>560</v>
      </c>
      <c r="C404" s="146" t="s">
        <v>88</v>
      </c>
      <c r="D404" s="40" t="s">
        <v>87</v>
      </c>
      <c r="E404" s="73"/>
      <c r="F404" s="36">
        <v>100</v>
      </c>
      <c r="G404" s="36">
        <v>100</v>
      </c>
    </row>
    <row r="405" spans="1:7" ht="26.25" customHeight="1">
      <c r="A405" s="35"/>
      <c r="B405" s="267" t="s">
        <v>561</v>
      </c>
      <c r="C405" s="268"/>
      <c r="D405" s="268"/>
      <c r="E405" s="268"/>
      <c r="F405" s="269"/>
      <c r="G405" s="74"/>
    </row>
    <row r="406" spans="1:7" s="76" customFormat="1" ht="15" customHeight="1">
      <c r="A406" s="71">
        <v>1</v>
      </c>
      <c r="B406" s="78" t="s">
        <v>27</v>
      </c>
      <c r="C406" s="73"/>
      <c r="D406" s="73"/>
      <c r="E406" s="77"/>
      <c r="F406" s="74"/>
      <c r="G406" s="74"/>
    </row>
    <row r="407" spans="1:7" ht="49.5" customHeight="1">
      <c r="A407" s="35"/>
      <c r="B407" s="145" t="s">
        <v>562</v>
      </c>
      <c r="C407" s="40" t="s">
        <v>89</v>
      </c>
      <c r="D407" s="69" t="s">
        <v>512</v>
      </c>
      <c r="E407" s="77"/>
      <c r="F407" s="36">
        <v>500000</v>
      </c>
      <c r="G407" s="36">
        <f>F407</f>
        <v>500000</v>
      </c>
    </row>
    <row r="408" spans="1:7" s="76" customFormat="1" ht="15" customHeight="1">
      <c r="A408" s="71">
        <v>2</v>
      </c>
      <c r="B408" s="72" t="s">
        <v>28</v>
      </c>
      <c r="C408" s="40"/>
      <c r="D408" s="40"/>
      <c r="E408" s="77"/>
      <c r="F408" s="36"/>
      <c r="G408" s="36"/>
    </row>
    <row r="409" spans="1:7" ht="68.25" customHeight="1">
      <c r="A409" s="35"/>
      <c r="B409" s="145" t="s">
        <v>563</v>
      </c>
      <c r="C409" s="40" t="s">
        <v>180</v>
      </c>
      <c r="D409" s="40" t="s">
        <v>181</v>
      </c>
      <c r="E409" s="73"/>
      <c r="F409" s="41">
        <v>1</v>
      </c>
      <c r="G409" s="41">
        <f>F409</f>
        <v>1</v>
      </c>
    </row>
    <row r="410" spans="1:7" s="76" customFormat="1" ht="15" customHeight="1">
      <c r="A410" s="71">
        <v>3</v>
      </c>
      <c r="B410" s="72" t="s">
        <v>29</v>
      </c>
      <c r="C410" s="40"/>
      <c r="D410" s="40"/>
      <c r="E410" s="73"/>
      <c r="F410" s="36"/>
      <c r="G410" s="41"/>
    </row>
    <row r="411" spans="1:7" ht="69" customHeight="1">
      <c r="A411" s="35"/>
      <c r="B411" s="145" t="s">
        <v>564</v>
      </c>
      <c r="C411" s="40" t="s">
        <v>89</v>
      </c>
      <c r="D411" s="40" t="s">
        <v>87</v>
      </c>
      <c r="E411" s="73"/>
      <c r="F411" s="36">
        <f>F407/F409</f>
        <v>500000</v>
      </c>
      <c r="G411" s="36">
        <f>F411</f>
        <v>500000</v>
      </c>
    </row>
    <row r="412" spans="1:7" s="76" customFormat="1" ht="15" customHeight="1">
      <c r="A412" s="71">
        <v>4</v>
      </c>
      <c r="B412" s="72" t="s">
        <v>30</v>
      </c>
      <c r="C412" s="40"/>
      <c r="D412" s="40"/>
      <c r="E412" s="73"/>
      <c r="F412" s="36"/>
      <c r="G412" s="41"/>
    </row>
    <row r="413" spans="1:7" ht="57" customHeight="1">
      <c r="A413" s="35"/>
      <c r="B413" s="145" t="s">
        <v>565</v>
      </c>
      <c r="C413" s="146" t="s">
        <v>88</v>
      </c>
      <c r="D413" s="40" t="s">
        <v>87</v>
      </c>
      <c r="E413" s="73"/>
      <c r="F413" s="36">
        <v>100</v>
      </c>
      <c r="G413" s="36">
        <v>100</v>
      </c>
    </row>
    <row r="414" spans="1:7" ht="48.75" customHeight="1">
      <c r="A414" s="35"/>
      <c r="B414" s="267" t="s">
        <v>566</v>
      </c>
      <c r="C414" s="268"/>
      <c r="D414" s="268"/>
      <c r="E414" s="268"/>
      <c r="F414" s="269"/>
      <c r="G414" s="74"/>
    </row>
    <row r="415" spans="1:7" s="76" customFormat="1" ht="15" customHeight="1">
      <c r="A415" s="71">
        <v>1</v>
      </c>
      <c r="B415" s="78" t="s">
        <v>27</v>
      </c>
      <c r="C415" s="73"/>
      <c r="D415" s="73"/>
      <c r="E415" s="77"/>
      <c r="F415" s="74"/>
      <c r="G415" s="74"/>
    </row>
    <row r="416" spans="1:7" ht="82.5" customHeight="1">
      <c r="A416" s="35"/>
      <c r="B416" s="145" t="s">
        <v>484</v>
      </c>
      <c r="C416" s="40" t="s">
        <v>89</v>
      </c>
      <c r="D416" s="69" t="s">
        <v>512</v>
      </c>
      <c r="E416" s="77"/>
      <c r="F416" s="36">
        <v>8806518</v>
      </c>
      <c r="G416" s="36">
        <f>F416</f>
        <v>8806518</v>
      </c>
    </row>
    <row r="417" spans="1:8" s="76" customFormat="1" ht="15" customHeight="1">
      <c r="A417" s="71">
        <v>2</v>
      </c>
      <c r="B417" s="72" t="s">
        <v>28</v>
      </c>
      <c r="C417" s="40"/>
      <c r="D417" s="40"/>
      <c r="E417" s="77"/>
      <c r="F417" s="36"/>
      <c r="G417" s="36"/>
    </row>
    <row r="418" spans="1:8" ht="95.25" customHeight="1">
      <c r="A418" s="35"/>
      <c r="B418" s="145" t="s">
        <v>485</v>
      </c>
      <c r="C418" s="40" t="s">
        <v>180</v>
      </c>
      <c r="D418" s="40" t="s">
        <v>181</v>
      </c>
      <c r="E418" s="73"/>
      <c r="F418" s="41">
        <v>1</v>
      </c>
      <c r="G418" s="41">
        <f>F418</f>
        <v>1</v>
      </c>
    </row>
    <row r="419" spans="1:8" s="76" customFormat="1" ht="15" customHeight="1">
      <c r="A419" s="71">
        <v>3</v>
      </c>
      <c r="B419" s="72" t="s">
        <v>29</v>
      </c>
      <c r="C419" s="40"/>
      <c r="D419" s="40"/>
      <c r="E419" s="73"/>
      <c r="F419" s="36"/>
      <c r="G419" s="41"/>
    </row>
    <row r="420" spans="1:8" ht="94.5" customHeight="1">
      <c r="A420" s="35"/>
      <c r="B420" s="145" t="s">
        <v>486</v>
      </c>
      <c r="C420" s="40" t="s">
        <v>89</v>
      </c>
      <c r="D420" s="40" t="s">
        <v>87</v>
      </c>
      <c r="E420" s="73"/>
      <c r="F420" s="36">
        <f>F416/F418</f>
        <v>8806518</v>
      </c>
      <c r="G420" s="36">
        <f>F420</f>
        <v>8806518</v>
      </c>
    </row>
    <row r="421" spans="1:8" s="76" customFormat="1" ht="15" customHeight="1">
      <c r="A421" s="71">
        <v>4</v>
      </c>
      <c r="B421" s="72" t="s">
        <v>30</v>
      </c>
      <c r="C421" s="40"/>
      <c r="D421" s="40"/>
      <c r="E421" s="73"/>
      <c r="F421" s="36"/>
      <c r="G421" s="41"/>
    </row>
    <row r="422" spans="1:8" ht="88.5" customHeight="1">
      <c r="A422" s="35"/>
      <c r="B422" s="145" t="s">
        <v>487</v>
      </c>
      <c r="C422" s="146" t="s">
        <v>88</v>
      </c>
      <c r="D422" s="40" t="s">
        <v>87</v>
      </c>
      <c r="E422" s="73"/>
      <c r="F422" s="36">
        <v>100</v>
      </c>
      <c r="G422" s="36">
        <v>100</v>
      </c>
    </row>
    <row r="423" spans="1:8" ht="19.5" customHeight="1">
      <c r="A423" s="176"/>
      <c r="B423" s="177"/>
      <c r="C423" s="178"/>
      <c r="D423" s="179"/>
      <c r="E423" s="180"/>
      <c r="F423" s="181"/>
      <c r="G423" s="181"/>
    </row>
    <row r="424" spans="1:8" ht="6" customHeight="1">
      <c r="A424" s="270"/>
      <c r="B424" s="270"/>
      <c r="C424" s="270"/>
      <c r="D424" s="18"/>
    </row>
    <row r="425" spans="1:8" s="58" customFormat="1" ht="33" customHeight="1">
      <c r="A425" s="271" t="s">
        <v>315</v>
      </c>
      <c r="B425" s="271"/>
      <c r="C425" s="271"/>
      <c r="D425" s="97"/>
      <c r="E425" s="98"/>
      <c r="F425" s="272" t="s">
        <v>316</v>
      </c>
      <c r="G425" s="272"/>
    </row>
    <row r="426" spans="1:8" s="58" customFormat="1" ht="3" customHeight="1">
      <c r="A426" s="99"/>
      <c r="B426" s="100"/>
      <c r="D426" s="193" t="s">
        <v>31</v>
      </c>
      <c r="F426" s="266" t="s">
        <v>302</v>
      </c>
      <c r="G426" s="266"/>
    </row>
    <row r="427" spans="1:8" s="58" customFormat="1" ht="15.75" customHeight="1">
      <c r="A427" s="264" t="s">
        <v>32</v>
      </c>
      <c r="B427" s="264"/>
      <c r="C427" s="100"/>
      <c r="D427" s="100"/>
    </row>
    <row r="428" spans="1:8" s="58" customFormat="1" ht="18" customHeight="1">
      <c r="A428" s="165" t="s">
        <v>303</v>
      </c>
      <c r="B428" s="165"/>
      <c r="C428" s="165"/>
      <c r="D428" s="100"/>
    </row>
    <row r="429" spans="1:8" s="58" customFormat="1" ht="33" customHeight="1">
      <c r="A429" s="263" t="s">
        <v>304</v>
      </c>
      <c r="B429" s="264"/>
      <c r="C429" s="264"/>
      <c r="D429" s="97"/>
      <c r="E429" s="98"/>
      <c r="F429" s="265" t="s">
        <v>305</v>
      </c>
      <c r="G429" s="265"/>
    </row>
    <row r="430" spans="1:8" s="58" customFormat="1" ht="2.25" customHeight="1">
      <c r="B430" s="100"/>
      <c r="C430" s="100"/>
      <c r="D430" s="193" t="s">
        <v>31</v>
      </c>
      <c r="F430" s="266" t="s">
        <v>52</v>
      </c>
      <c r="G430" s="266"/>
    </row>
    <row r="431" spans="1:8" s="58" customFormat="1" ht="11.25" customHeight="1">
      <c r="A431" s="101" t="s">
        <v>306</v>
      </c>
      <c r="B431" s="101"/>
      <c r="C431" s="101"/>
      <c r="D431" s="101"/>
      <c r="E431" s="101"/>
      <c r="F431" s="101"/>
      <c r="G431" s="101"/>
      <c r="H431" s="101"/>
    </row>
    <row r="432" spans="1:8" s="58" customFormat="1" ht="3" hidden="1" customHeight="1">
      <c r="A432" s="102"/>
      <c r="B432" s="58" t="s">
        <v>83</v>
      </c>
    </row>
    <row r="433" spans="1:1" ht="12" customHeight="1">
      <c r="A433" s="33" t="s">
        <v>51</v>
      </c>
    </row>
  </sheetData>
  <mergeCells count="110">
    <mergeCell ref="F1:G3"/>
    <mergeCell ref="E5:G5"/>
    <mergeCell ref="E6:G6"/>
    <mergeCell ref="E7:G7"/>
    <mergeCell ref="E8:G8"/>
    <mergeCell ref="E9:G9"/>
    <mergeCell ref="B50:C50"/>
    <mergeCell ref="B72:C72"/>
    <mergeCell ref="B299:E29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B54:C54"/>
    <mergeCell ref="B55:C55"/>
    <mergeCell ref="B56:C56"/>
    <mergeCell ref="B57:C57"/>
    <mergeCell ref="B59:C59"/>
    <mergeCell ref="B65:C65"/>
    <mergeCell ref="B67:C67"/>
    <mergeCell ref="B68:C68"/>
    <mergeCell ref="B44:C44"/>
    <mergeCell ref="B45:C45"/>
    <mergeCell ref="B86:E86"/>
    <mergeCell ref="B87:E87"/>
    <mergeCell ref="B96:D96"/>
    <mergeCell ref="A73:C73"/>
    <mergeCell ref="B75:G75"/>
    <mergeCell ref="B107:D107"/>
    <mergeCell ref="B116:D116"/>
    <mergeCell ref="B125:D125"/>
    <mergeCell ref="B58:C58"/>
    <mergeCell ref="B317:E317"/>
    <mergeCell ref="B328:E328"/>
    <mergeCell ref="B337:E337"/>
    <mergeCell ref="B348:E348"/>
    <mergeCell ref="B182:E182"/>
    <mergeCell ref="B227:E227"/>
    <mergeCell ref="B236:E236"/>
    <mergeCell ref="B281:E281"/>
    <mergeCell ref="B308:E308"/>
    <mergeCell ref="B191:E191"/>
    <mergeCell ref="B200:E200"/>
    <mergeCell ref="B209:E209"/>
    <mergeCell ref="B218:E218"/>
    <mergeCell ref="B245:E245"/>
    <mergeCell ref="B254:E254"/>
    <mergeCell ref="B263:E263"/>
    <mergeCell ref="B272:E272"/>
    <mergeCell ref="B290:E290"/>
    <mergeCell ref="F430:G430"/>
    <mergeCell ref="A424:C424"/>
    <mergeCell ref="A425:C425"/>
    <mergeCell ref="F425:G425"/>
    <mergeCell ref="F426:G426"/>
    <mergeCell ref="A427:B427"/>
    <mergeCell ref="A429:C429"/>
    <mergeCell ref="F429:G429"/>
    <mergeCell ref="B357:D357"/>
    <mergeCell ref="B369:E369"/>
    <mergeCell ref="B378:E378"/>
    <mergeCell ref="B387:F387"/>
    <mergeCell ref="B414:F414"/>
    <mergeCell ref="B358:E358"/>
    <mergeCell ref="B396:F396"/>
    <mergeCell ref="B405:F405"/>
    <mergeCell ref="B181:C181"/>
    <mergeCell ref="B46:C46"/>
    <mergeCell ref="B47:C47"/>
    <mergeCell ref="B48:C48"/>
    <mergeCell ref="B49:C49"/>
    <mergeCell ref="B51:C51"/>
    <mergeCell ref="B52:C52"/>
    <mergeCell ref="B53:C53"/>
    <mergeCell ref="B60:C60"/>
    <mergeCell ref="B61:C61"/>
    <mergeCell ref="B62:C62"/>
    <mergeCell ref="B63:C63"/>
    <mergeCell ref="B64:C64"/>
    <mergeCell ref="B66:C66"/>
    <mergeCell ref="B69:C69"/>
    <mergeCell ref="B70:C70"/>
    <mergeCell ref="B71:C71"/>
    <mergeCell ref="B163:D163"/>
    <mergeCell ref="B172:D172"/>
    <mergeCell ref="B136:D136"/>
    <mergeCell ref="B145:D145"/>
    <mergeCell ref="B154:D154"/>
    <mergeCell ref="A80:B80"/>
    <mergeCell ref="B82:G82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96"/>
  <sheetViews>
    <sheetView view="pageBreakPreview" topLeftCell="A40" zoomScaleNormal="120" zoomScaleSheetLayoutView="100" workbookViewId="0">
      <selection activeCell="E73" sqref="E73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07" t="s">
        <v>72</v>
      </c>
      <c r="G1" s="308"/>
    </row>
    <row r="2" spans="1:10">
      <c r="F2" s="308"/>
      <c r="G2" s="308"/>
    </row>
    <row r="3" spans="1:10" ht="32.25" customHeight="1">
      <c r="F3" s="308"/>
      <c r="G3" s="308"/>
    </row>
    <row r="4" spans="1:10" ht="15.75">
      <c r="A4" s="15"/>
      <c r="E4" s="15" t="s">
        <v>0</v>
      </c>
    </row>
    <row r="5" spans="1:10" ht="15.75">
      <c r="A5" s="15"/>
      <c r="E5" s="309" t="s">
        <v>100</v>
      </c>
      <c r="F5" s="309"/>
      <c r="G5" s="309"/>
    </row>
    <row r="6" spans="1:10" ht="15.75">
      <c r="A6" s="15"/>
      <c r="B6" s="15"/>
      <c r="E6" s="315" t="s">
        <v>85</v>
      </c>
      <c r="F6" s="315"/>
      <c r="G6" s="315"/>
    </row>
    <row r="7" spans="1:10" ht="15" customHeight="1">
      <c r="A7" s="15"/>
      <c r="E7" s="302" t="s">
        <v>1</v>
      </c>
      <c r="F7" s="302"/>
      <c r="G7" s="302"/>
    </row>
    <row r="8" spans="1:10" ht="9.75" customHeight="1">
      <c r="A8" s="15"/>
      <c r="B8" s="15"/>
      <c r="E8" s="311"/>
      <c r="F8" s="311"/>
      <c r="G8" s="311"/>
    </row>
    <row r="9" spans="1:10" ht="9" customHeight="1">
      <c r="A9" s="15"/>
      <c r="E9" s="302"/>
      <c r="F9" s="302"/>
      <c r="G9" s="302"/>
    </row>
    <row r="10" spans="1:10" ht="15.75">
      <c r="A10" s="15"/>
      <c r="E10" s="283" t="s">
        <v>101</v>
      </c>
      <c r="F10" s="283"/>
      <c r="G10" s="283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323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175">
        <v>31692820</v>
      </c>
    </row>
    <row r="18" spans="1:7" ht="28.5" customHeight="1">
      <c r="A18" s="266" t="s">
        <v>81</v>
      </c>
      <c r="B18" s="266"/>
      <c r="C18" s="266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99" t="s">
        <v>85</v>
      </c>
      <c r="E19" s="299"/>
      <c r="F19" s="299"/>
      <c r="G19" s="175">
        <v>31692820</v>
      </c>
    </row>
    <row r="20" spans="1:7" ht="15.75" customHeight="1">
      <c r="A20" s="266" t="s">
        <v>77</v>
      </c>
      <c r="B20" s="266"/>
      <c r="C20" s="266"/>
      <c r="D20" s="300" t="s">
        <v>33</v>
      </c>
      <c r="E20" s="30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74" t="s">
        <v>90</v>
      </c>
      <c r="E21" s="301" t="s">
        <v>91</v>
      </c>
      <c r="F21" s="301"/>
      <c r="G21" s="174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66" t="s">
        <v>82</v>
      </c>
      <c r="F22" s="266"/>
      <c r="G22" s="166" t="s">
        <v>80</v>
      </c>
    </row>
    <row r="23" spans="1:7" ht="37.5" customHeight="1">
      <c r="A23" s="61" t="s">
        <v>7</v>
      </c>
      <c r="B23" s="264" t="s">
        <v>501</v>
      </c>
      <c r="C23" s="264"/>
      <c r="D23" s="264"/>
      <c r="E23" s="264"/>
      <c r="F23" s="264"/>
      <c r="G23" s="264"/>
    </row>
    <row r="24" spans="1:7" ht="95.25" customHeight="1">
      <c r="A24" s="61" t="s">
        <v>8</v>
      </c>
      <c r="B24" s="303" t="s">
        <v>488</v>
      </c>
      <c r="C24" s="303"/>
      <c r="D24" s="303"/>
      <c r="E24" s="303"/>
      <c r="F24" s="303"/>
      <c r="G24" s="303"/>
    </row>
    <row r="25" spans="1:7" ht="82.5" customHeight="1">
      <c r="A25" s="61"/>
      <c r="B25" s="303"/>
      <c r="C25" s="303"/>
      <c r="D25" s="303"/>
      <c r="E25" s="303"/>
      <c r="F25" s="303"/>
      <c r="G25" s="303"/>
    </row>
    <row r="26" spans="1:7" ht="33.6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3" t="s">
        <v>46</v>
      </c>
      <c r="C27" s="283"/>
      <c r="D27" s="283"/>
      <c r="E27" s="283"/>
      <c r="F27" s="283"/>
      <c r="G27" s="283"/>
    </row>
    <row r="28" spans="1:7" ht="4.5" customHeight="1">
      <c r="A28" s="19"/>
    </row>
    <row r="29" spans="1:7" ht="19.5" customHeight="1">
      <c r="A29" s="170" t="s">
        <v>11</v>
      </c>
      <c r="B29" s="292" t="s">
        <v>47</v>
      </c>
      <c r="C29" s="292"/>
      <c r="D29" s="292"/>
      <c r="E29" s="292"/>
      <c r="F29" s="292"/>
      <c r="G29" s="292"/>
    </row>
    <row r="30" spans="1:7" ht="24" customHeight="1">
      <c r="A30" s="170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9" ht="19.5" customHeight="1">
      <c r="A33" s="20" t="s">
        <v>10</v>
      </c>
      <c r="B33" s="21" t="s">
        <v>86</v>
      </c>
      <c r="C33" s="297" t="s">
        <v>92</v>
      </c>
      <c r="D33" s="298"/>
      <c r="E33" s="298"/>
      <c r="F33" s="298"/>
      <c r="G33" s="298"/>
    </row>
    <row r="34" spans="1:9" ht="19.5" customHeight="1">
      <c r="A34" s="18" t="s">
        <v>13</v>
      </c>
      <c r="B34" s="283" t="s">
        <v>48</v>
      </c>
      <c r="C34" s="283"/>
      <c r="D34" s="283"/>
      <c r="E34" s="283"/>
      <c r="F34" s="283"/>
      <c r="G34" s="283"/>
    </row>
    <row r="35" spans="1:9" ht="4.5" customHeight="1">
      <c r="A35" s="18"/>
      <c r="B35" s="169"/>
      <c r="C35" s="169"/>
      <c r="D35" s="169"/>
      <c r="E35" s="169"/>
      <c r="F35" s="169"/>
      <c r="G35" s="169"/>
    </row>
    <row r="36" spans="1:9" ht="18.75" customHeight="1">
      <c r="A36" s="170" t="s">
        <v>11</v>
      </c>
      <c r="B36" s="292" t="s">
        <v>12</v>
      </c>
      <c r="C36" s="292"/>
      <c r="D36" s="292"/>
      <c r="E36" s="292"/>
      <c r="F36" s="292"/>
      <c r="G36" s="292"/>
    </row>
    <row r="37" spans="1:9" ht="19.5" customHeight="1">
      <c r="A37" s="171">
        <v>1</v>
      </c>
      <c r="B37" s="140" t="s">
        <v>324</v>
      </c>
      <c r="C37" s="140"/>
      <c r="D37" s="140"/>
      <c r="E37" s="140"/>
      <c r="F37" s="140"/>
      <c r="G37" s="141"/>
    </row>
    <row r="38" spans="1:9" ht="15.75">
      <c r="A38" s="170">
        <v>2</v>
      </c>
      <c r="B38" s="290" t="s">
        <v>94</v>
      </c>
      <c r="C38" s="290"/>
      <c r="D38" s="290"/>
      <c r="E38" s="290"/>
      <c r="F38" s="290"/>
      <c r="G38" s="290"/>
    </row>
    <row r="39" spans="1:9" ht="8.25" customHeight="1">
      <c r="A39" s="18"/>
      <c r="B39" s="169"/>
      <c r="C39" s="169"/>
      <c r="D39" s="169"/>
      <c r="E39" s="169"/>
      <c r="F39" s="169"/>
      <c r="G39" s="169"/>
    </row>
    <row r="40" spans="1:9" ht="15.75">
      <c r="A40" s="18" t="s">
        <v>19</v>
      </c>
      <c r="B40" s="22" t="s">
        <v>15</v>
      </c>
      <c r="C40" s="169"/>
      <c r="D40" s="169"/>
      <c r="E40" s="293" t="s">
        <v>49</v>
      </c>
      <c r="F40" s="169"/>
      <c r="G40" s="169"/>
    </row>
    <row r="41" spans="1:9" ht="8.25" customHeight="1">
      <c r="A41" s="19"/>
      <c r="E41" s="294"/>
    </row>
    <row r="42" spans="1:9" ht="23.25" customHeight="1">
      <c r="A42" s="170" t="s">
        <v>11</v>
      </c>
      <c r="B42" s="295" t="s">
        <v>15</v>
      </c>
      <c r="C42" s="289"/>
      <c r="D42" s="170" t="s">
        <v>16</v>
      </c>
      <c r="E42" s="170" t="s">
        <v>17</v>
      </c>
      <c r="F42" s="170" t="s">
        <v>18</v>
      </c>
    </row>
    <row r="43" spans="1:9" ht="12" customHeight="1">
      <c r="A43" s="172">
        <v>1</v>
      </c>
      <c r="B43" s="291">
        <v>2</v>
      </c>
      <c r="C43" s="282"/>
      <c r="D43" s="172">
        <v>3</v>
      </c>
      <c r="E43" s="172">
        <v>4</v>
      </c>
      <c r="F43" s="172">
        <v>5</v>
      </c>
    </row>
    <row r="44" spans="1:9" ht="44.25" customHeight="1">
      <c r="A44" s="170"/>
      <c r="B44" s="296" t="s">
        <v>325</v>
      </c>
      <c r="C44" s="289"/>
      <c r="E44" s="43">
        <f>E45+E46+E47+E48+E49+E50+E51+E52+E53+E54+E55</f>
        <v>19514</v>
      </c>
      <c r="F44" s="26">
        <f>E44</f>
        <v>19514</v>
      </c>
      <c r="H44" s="44">
        <f>F44-'паспорт 01.02'!F43</f>
        <v>-280486</v>
      </c>
    </row>
    <row r="45" spans="1:9" ht="51.75" customHeight="1">
      <c r="A45" s="23" t="s">
        <v>102</v>
      </c>
      <c r="B45" s="288" t="s">
        <v>333</v>
      </c>
      <c r="C45" s="289"/>
      <c r="D45" s="24"/>
      <c r="E45" s="25">
        <v>10924</v>
      </c>
      <c r="F45" s="25">
        <f t="shared" ref="F45:F60" si="0">E45</f>
        <v>10924</v>
      </c>
      <c r="H45" s="44">
        <f>F45-'паспорт 01.02'!F44</f>
        <v>-289076</v>
      </c>
    </row>
    <row r="46" spans="1:9" ht="53.25" customHeight="1">
      <c r="A46" s="23" t="s">
        <v>103</v>
      </c>
      <c r="B46" s="290" t="s">
        <v>334</v>
      </c>
      <c r="C46" s="289"/>
      <c r="D46" s="24"/>
      <c r="E46" s="25">
        <v>8590</v>
      </c>
      <c r="F46" s="25">
        <f t="shared" si="0"/>
        <v>8590</v>
      </c>
      <c r="H46" s="44" t="e">
        <f>F46-'паспорт 01.02'!#REF!</f>
        <v>#REF!</v>
      </c>
    </row>
    <row r="47" spans="1:9" ht="30.75" hidden="1" customHeight="1">
      <c r="A47" s="23" t="s">
        <v>104</v>
      </c>
      <c r="B47" s="290" t="s">
        <v>121</v>
      </c>
      <c r="C47" s="289"/>
      <c r="D47" s="24"/>
      <c r="E47" s="25"/>
      <c r="F47" s="25">
        <f t="shared" si="0"/>
        <v>0</v>
      </c>
      <c r="H47" s="44" t="e">
        <f>F47-'паспорт 01.02'!#REF!</f>
        <v>#REF!</v>
      </c>
    </row>
    <row r="48" spans="1:9" ht="43.5" hidden="1" customHeight="1">
      <c r="A48" s="23" t="s">
        <v>106</v>
      </c>
      <c r="B48" s="290" t="s">
        <v>135</v>
      </c>
      <c r="C48" s="289"/>
      <c r="D48" s="24"/>
      <c r="E48" s="25"/>
      <c r="F48" s="25">
        <f>E48</f>
        <v>0</v>
      </c>
      <c r="H48" s="44" t="e">
        <f>F48-'паспорт 01.02'!#REF!</f>
        <v>#REF!</v>
      </c>
      <c r="I48" s="44"/>
    </row>
    <row r="49" spans="1:8" ht="27.75" hidden="1" customHeight="1">
      <c r="A49" s="23" t="s">
        <v>107</v>
      </c>
      <c r="B49" s="290" t="s">
        <v>127</v>
      </c>
      <c r="C49" s="289"/>
      <c r="D49" s="24"/>
      <c r="E49" s="25"/>
      <c r="F49" s="25">
        <f t="shared" si="0"/>
        <v>0</v>
      </c>
      <c r="H49" s="44" t="e">
        <f>F49-'паспорт 01.02'!#REF!</f>
        <v>#REF!</v>
      </c>
    </row>
    <row r="50" spans="1:8" ht="32.25" hidden="1" customHeight="1">
      <c r="A50" s="23" t="s">
        <v>108</v>
      </c>
      <c r="B50" s="290" t="s">
        <v>128</v>
      </c>
      <c r="C50" s="289"/>
      <c r="D50" s="24"/>
      <c r="E50" s="25"/>
      <c r="F50" s="25">
        <f t="shared" si="0"/>
        <v>0</v>
      </c>
      <c r="H50" s="44" t="e">
        <f>F50-'паспорт 01.02'!#REF!</f>
        <v>#REF!</v>
      </c>
    </row>
    <row r="51" spans="1:8" ht="26.25" hidden="1" customHeight="1">
      <c r="A51" s="23" t="s">
        <v>109</v>
      </c>
      <c r="B51" s="290" t="s">
        <v>129</v>
      </c>
      <c r="C51" s="289"/>
      <c r="D51" s="24"/>
      <c r="E51" s="25"/>
      <c r="F51" s="25">
        <f t="shared" si="0"/>
        <v>0</v>
      </c>
      <c r="H51" s="44" t="e">
        <f>F51-'паспорт 01.02'!#REF!</f>
        <v>#REF!</v>
      </c>
    </row>
    <row r="52" spans="1:8" ht="29.25" hidden="1" customHeight="1">
      <c r="A52" s="23" t="s">
        <v>157</v>
      </c>
      <c r="B52" s="290" t="s">
        <v>156</v>
      </c>
      <c r="C52" s="289"/>
      <c r="D52" s="24"/>
      <c r="E52" s="25">
        <f>F167</f>
        <v>0</v>
      </c>
      <c r="F52" s="25">
        <f t="shared" si="0"/>
        <v>0</v>
      </c>
      <c r="H52" s="44" t="e">
        <f>F52-'паспорт 01.02'!#REF!</f>
        <v>#REF!</v>
      </c>
    </row>
    <row r="53" spans="1:8" ht="25.5" hidden="1" customHeight="1">
      <c r="A53" s="23" t="s">
        <v>167</v>
      </c>
      <c r="B53" s="290" t="s">
        <v>168</v>
      </c>
      <c r="C53" s="289"/>
      <c r="D53" s="24"/>
      <c r="E53" s="25">
        <f>F176</f>
        <v>0</v>
      </c>
      <c r="F53" s="25">
        <f t="shared" si="0"/>
        <v>0</v>
      </c>
      <c r="H53" s="44" t="e">
        <f>F53-'паспорт 01.02'!#REF!</f>
        <v>#REF!</v>
      </c>
    </row>
    <row r="54" spans="1:8" ht="25.5" hidden="1" customHeight="1">
      <c r="A54" s="23" t="s">
        <v>175</v>
      </c>
      <c r="B54" s="290" t="s">
        <v>176</v>
      </c>
      <c r="C54" s="289"/>
      <c r="D54" s="24"/>
      <c r="E54" s="25">
        <f>F185</f>
        <v>0</v>
      </c>
      <c r="F54" s="25">
        <f t="shared" si="0"/>
        <v>0</v>
      </c>
      <c r="H54" s="44" t="e">
        <f>F54-'паспорт 01.02'!#REF!</f>
        <v>#REF!</v>
      </c>
    </row>
    <row r="55" spans="1:8" ht="32.25" hidden="1" customHeight="1">
      <c r="A55" s="23" t="s">
        <v>174</v>
      </c>
      <c r="B55" s="290" t="s">
        <v>274</v>
      </c>
      <c r="C55" s="289"/>
      <c r="D55" s="24"/>
      <c r="E55" s="25">
        <f>F194</f>
        <v>0</v>
      </c>
      <c r="F55" s="25">
        <f t="shared" si="0"/>
        <v>0</v>
      </c>
      <c r="H55" s="44" t="e">
        <f>F55-'паспорт 01.02'!#REF!</f>
        <v>#REF!</v>
      </c>
    </row>
    <row r="56" spans="1:8" ht="36.75" customHeight="1">
      <c r="A56" s="23"/>
      <c r="B56" s="296" t="s">
        <v>335</v>
      </c>
      <c r="C56" s="289"/>
      <c r="D56" s="24"/>
      <c r="E56" s="26">
        <f>E57+E58+E59+E60</f>
        <v>240932</v>
      </c>
      <c r="F56" s="26">
        <f>E56</f>
        <v>240932</v>
      </c>
      <c r="H56" s="44" t="e">
        <f>F56-'паспорт 01.02'!#REF!</f>
        <v>#REF!</v>
      </c>
    </row>
    <row r="57" spans="1:8" ht="63" customHeight="1">
      <c r="A57" s="23" t="s">
        <v>248</v>
      </c>
      <c r="B57" s="290" t="s">
        <v>336</v>
      </c>
      <c r="C57" s="289"/>
      <c r="D57" s="24"/>
      <c r="E57" s="25">
        <f>F204</f>
        <v>62400</v>
      </c>
      <c r="F57" s="25">
        <f t="shared" si="0"/>
        <v>62400</v>
      </c>
      <c r="H57" s="44" t="e">
        <f>F57-'паспорт 01.02'!#REF!</f>
        <v>#REF!</v>
      </c>
    </row>
    <row r="58" spans="1:8" ht="81" customHeight="1">
      <c r="A58" s="23" t="s">
        <v>249</v>
      </c>
      <c r="B58" s="290" t="s">
        <v>349</v>
      </c>
      <c r="C58" s="289"/>
      <c r="D58" s="24"/>
      <c r="E58" s="25">
        <f>F213</f>
        <v>62400</v>
      </c>
      <c r="F58" s="25">
        <f t="shared" si="0"/>
        <v>62400</v>
      </c>
      <c r="H58" s="44" t="e">
        <f>F58-'паспорт 01.02'!#REF!</f>
        <v>#REF!</v>
      </c>
    </row>
    <row r="59" spans="1:8" ht="72.75" customHeight="1">
      <c r="A59" s="23" t="s">
        <v>250</v>
      </c>
      <c r="B59" s="290" t="s">
        <v>347</v>
      </c>
      <c r="C59" s="289"/>
      <c r="D59" s="24"/>
      <c r="E59" s="25">
        <f>F267</f>
        <v>25955</v>
      </c>
      <c r="F59" s="25">
        <f t="shared" si="0"/>
        <v>25955</v>
      </c>
      <c r="H59" s="44" t="e">
        <f>F59-'паспорт 01.02'!#REF!</f>
        <v>#REF!</v>
      </c>
    </row>
    <row r="60" spans="1:8" ht="63.75" customHeight="1">
      <c r="A60" s="23" t="s">
        <v>251</v>
      </c>
      <c r="B60" s="290" t="s">
        <v>348</v>
      </c>
      <c r="C60" s="289"/>
      <c r="D60" s="24"/>
      <c r="E60" s="25">
        <f>F276</f>
        <v>90177</v>
      </c>
      <c r="F60" s="25">
        <f t="shared" si="0"/>
        <v>90177</v>
      </c>
      <c r="H60" s="44" t="e">
        <f>F60-'паспорт 01.02'!#REF!</f>
        <v>#REF!</v>
      </c>
    </row>
    <row r="61" spans="1:8" ht="16.5" customHeight="1">
      <c r="A61" s="170"/>
      <c r="B61" s="332" t="s">
        <v>356</v>
      </c>
      <c r="C61" s="333"/>
      <c r="D61" s="152"/>
      <c r="E61" s="43">
        <f>SUM(E62:E78)</f>
        <v>13847027</v>
      </c>
      <c r="F61" s="43">
        <f>SUM(F62:F78)</f>
        <v>13847027</v>
      </c>
      <c r="G61" s="44"/>
      <c r="H61" s="44">
        <f>F61-'паспорт 01.02'!F45</f>
        <v>-4825793</v>
      </c>
    </row>
    <row r="62" spans="1:8" ht="57.75" customHeight="1">
      <c r="A62" s="153" t="s">
        <v>258</v>
      </c>
      <c r="B62" s="290" t="s">
        <v>363</v>
      </c>
      <c r="C62" s="289"/>
      <c r="D62" s="152"/>
      <c r="E62" s="160">
        <f>F286</f>
        <v>616430</v>
      </c>
      <c r="F62" s="25">
        <f t="shared" ref="F62:F71" si="1">E62</f>
        <v>616430</v>
      </c>
      <c r="H62" s="44">
        <f>F62-'паспорт 01.02'!F46</f>
        <v>416430</v>
      </c>
    </row>
    <row r="63" spans="1:8" ht="33.75" customHeight="1">
      <c r="A63" s="153" t="s">
        <v>301</v>
      </c>
      <c r="B63" s="290" t="s">
        <v>364</v>
      </c>
      <c r="C63" s="289"/>
      <c r="D63" s="152"/>
      <c r="E63" s="160">
        <f>F295</f>
        <v>775817</v>
      </c>
      <c r="F63" s="25">
        <f t="shared" si="1"/>
        <v>775817</v>
      </c>
      <c r="H63" s="44">
        <f>F63-'паспорт 01.02'!F47</f>
        <v>575817</v>
      </c>
    </row>
    <row r="64" spans="1:8" ht="51.75" customHeight="1">
      <c r="A64" s="170" t="s">
        <v>372</v>
      </c>
      <c r="B64" s="290" t="s">
        <v>365</v>
      </c>
      <c r="C64" s="289"/>
      <c r="D64" s="152"/>
      <c r="E64" s="160">
        <f>F304</f>
        <v>44702</v>
      </c>
      <c r="F64" s="25">
        <f t="shared" si="1"/>
        <v>44702</v>
      </c>
      <c r="H64" s="44">
        <f>F64-'паспорт 01.02'!F48</f>
        <v>-155298</v>
      </c>
    </row>
    <row r="65" spans="1:8" ht="33.75" customHeight="1">
      <c r="A65" s="170" t="s">
        <v>373</v>
      </c>
      <c r="B65" s="290" t="s">
        <v>366</v>
      </c>
      <c r="C65" s="289"/>
      <c r="D65" s="152"/>
      <c r="E65" s="160">
        <f>F313</f>
        <v>1252702</v>
      </c>
      <c r="F65" s="25">
        <f t="shared" si="1"/>
        <v>1252702</v>
      </c>
      <c r="H65" s="44">
        <f>F65-'паспорт 01.02'!F49</f>
        <v>1052702</v>
      </c>
    </row>
    <row r="66" spans="1:8" ht="43.15" customHeight="1">
      <c r="A66" s="170" t="s">
        <v>374</v>
      </c>
      <c r="B66" s="290" t="s">
        <v>474</v>
      </c>
      <c r="C66" s="289"/>
      <c r="D66" s="152"/>
      <c r="E66" s="25">
        <f>F322</f>
        <v>300000</v>
      </c>
      <c r="F66" s="25">
        <f t="shared" si="1"/>
        <v>300000</v>
      </c>
      <c r="H66" s="44">
        <f>F66-'паспорт 01.02'!F50</f>
        <v>100000</v>
      </c>
    </row>
    <row r="67" spans="1:8" ht="54.75" customHeight="1">
      <c r="A67" s="170" t="s">
        <v>375</v>
      </c>
      <c r="B67" s="290" t="s">
        <v>367</v>
      </c>
      <c r="C67" s="289"/>
      <c r="D67" s="152"/>
      <c r="E67" s="25">
        <f>F331</f>
        <v>194009</v>
      </c>
      <c r="F67" s="25">
        <f t="shared" si="1"/>
        <v>194009</v>
      </c>
      <c r="H67" s="44">
        <f>F67-'паспорт 01.02'!F51</f>
        <v>-105991</v>
      </c>
    </row>
    <row r="68" spans="1:8" ht="53.25" customHeight="1">
      <c r="A68" s="23" t="s">
        <v>376</v>
      </c>
      <c r="B68" s="290" t="s">
        <v>368</v>
      </c>
      <c r="C68" s="289"/>
      <c r="D68" s="24"/>
      <c r="E68" s="25">
        <f>F340</f>
        <v>300000</v>
      </c>
      <c r="F68" s="25">
        <f t="shared" si="1"/>
        <v>300000</v>
      </c>
      <c r="H68" s="44">
        <f>F68-'паспорт 01.02'!F52</f>
        <v>-1700000</v>
      </c>
    </row>
    <row r="69" spans="1:8" ht="54.75" customHeight="1">
      <c r="A69" s="23" t="s">
        <v>377</v>
      </c>
      <c r="B69" s="290" t="s">
        <v>369</v>
      </c>
      <c r="C69" s="289"/>
      <c r="D69" s="24"/>
      <c r="E69" s="25">
        <f>F351</f>
        <v>6731567</v>
      </c>
      <c r="F69" s="25">
        <f t="shared" si="1"/>
        <v>6731567</v>
      </c>
      <c r="H69" s="44">
        <f>F69-'паспорт 01.02'!F53</f>
        <v>6531567</v>
      </c>
    </row>
    <row r="70" spans="1:8" ht="52.5" customHeight="1">
      <c r="A70" s="23" t="s">
        <v>378</v>
      </c>
      <c r="B70" s="290" t="s">
        <v>370</v>
      </c>
      <c r="C70" s="289"/>
      <c r="D70" s="24"/>
      <c r="E70" s="25">
        <f>F362</f>
        <v>1600000</v>
      </c>
      <c r="F70" s="25">
        <f t="shared" si="1"/>
        <v>1600000</v>
      </c>
      <c r="H70" s="44">
        <f>F70-'паспорт 01.02'!F54</f>
        <v>-4400000</v>
      </c>
    </row>
    <row r="71" spans="1:8" ht="60" customHeight="1">
      <c r="A71" s="23" t="s">
        <v>379</v>
      </c>
      <c r="B71" s="290" t="s">
        <v>429</v>
      </c>
      <c r="C71" s="289"/>
      <c r="D71" s="24"/>
      <c r="E71" s="160">
        <f>F373</f>
        <v>17800</v>
      </c>
      <c r="F71" s="25">
        <f t="shared" si="1"/>
        <v>17800</v>
      </c>
      <c r="H71" s="44">
        <f>F71-'паспорт 01.02'!F55</f>
        <v>-182200</v>
      </c>
    </row>
    <row r="72" spans="1:8" ht="45.75" customHeight="1">
      <c r="A72" s="23" t="s">
        <v>380</v>
      </c>
      <c r="B72" s="290" t="s">
        <v>371</v>
      </c>
      <c r="C72" s="289"/>
      <c r="D72" s="24"/>
      <c r="E72" s="25">
        <f>F382</f>
        <v>800000</v>
      </c>
      <c r="F72" s="25">
        <f>E72</f>
        <v>800000</v>
      </c>
      <c r="H72" s="44">
        <f>F72-'паспорт 01.02'!F56</f>
        <v>600000</v>
      </c>
    </row>
    <row r="73" spans="1:8" ht="66.75" customHeight="1">
      <c r="A73" s="23" t="s">
        <v>431</v>
      </c>
      <c r="B73" s="290" t="s">
        <v>449</v>
      </c>
      <c r="C73" s="289" t="s">
        <v>449</v>
      </c>
      <c r="D73" s="24"/>
      <c r="E73" s="25">
        <v>100000</v>
      </c>
      <c r="F73" s="25">
        <f t="shared" ref="F73:F78" si="2">E73</f>
        <v>100000</v>
      </c>
      <c r="H73" s="44">
        <f>F73-'паспорт 01.02'!F57</f>
        <v>-600000</v>
      </c>
    </row>
    <row r="74" spans="1:8" ht="48" hidden="1" customHeight="1">
      <c r="A74" s="23" t="s">
        <v>432</v>
      </c>
      <c r="B74" s="290" t="s">
        <v>458</v>
      </c>
      <c r="C74" s="289"/>
      <c r="D74" s="24"/>
      <c r="E74" s="25">
        <f>F402</f>
        <v>0</v>
      </c>
      <c r="F74" s="25">
        <f t="shared" si="2"/>
        <v>0</v>
      </c>
      <c r="H74" s="44">
        <f>F74-'паспорт 01.02'!F58</f>
        <v>-500000</v>
      </c>
    </row>
    <row r="75" spans="1:8" ht="48" hidden="1" customHeight="1">
      <c r="A75" s="23" t="s">
        <v>456</v>
      </c>
      <c r="B75" s="334" t="s">
        <v>459</v>
      </c>
      <c r="C75" s="335"/>
      <c r="D75" s="24"/>
      <c r="E75" s="25">
        <f>F413</f>
        <v>0</v>
      </c>
      <c r="F75" s="25">
        <f>G413</f>
        <v>0</v>
      </c>
      <c r="H75" s="44">
        <f>F75-'паспорт 01.02'!F59</f>
        <v>-3118157</v>
      </c>
    </row>
    <row r="76" spans="1:8" ht="74.25" customHeight="1">
      <c r="A76" s="23" t="s">
        <v>500</v>
      </c>
      <c r="B76" s="290" t="s">
        <v>460</v>
      </c>
      <c r="C76" s="289"/>
      <c r="D76" s="24"/>
      <c r="E76" s="25">
        <f>F424</f>
        <v>100000</v>
      </c>
      <c r="F76" s="25">
        <f t="shared" si="2"/>
        <v>100000</v>
      </c>
      <c r="H76" s="44">
        <f>F76-'паспорт 01.02'!F60</f>
        <v>0</v>
      </c>
    </row>
    <row r="77" spans="1:8" ht="48" hidden="1" customHeight="1">
      <c r="A77" s="23" t="s">
        <v>457</v>
      </c>
      <c r="B77" s="290" t="s">
        <v>461</v>
      </c>
      <c r="C77" s="289"/>
      <c r="D77" s="24"/>
      <c r="E77" s="25">
        <f>F433</f>
        <v>0</v>
      </c>
      <c r="F77" s="25">
        <f t="shared" si="2"/>
        <v>0</v>
      </c>
      <c r="H77" s="44">
        <f>F77-'паспорт 01.02'!F61</f>
        <v>-230000</v>
      </c>
    </row>
    <row r="78" spans="1:8" ht="48" customHeight="1">
      <c r="A78" s="23" t="s">
        <v>456</v>
      </c>
      <c r="B78" s="290" t="s">
        <v>462</v>
      </c>
      <c r="C78" s="289"/>
      <c r="D78" s="24"/>
      <c r="E78" s="25">
        <f>F442</f>
        <v>1014000</v>
      </c>
      <c r="F78" s="25">
        <f t="shared" si="2"/>
        <v>1014000</v>
      </c>
      <c r="H78" s="44">
        <f>F78-'паспорт 01.02'!F62</f>
        <v>-460663</v>
      </c>
    </row>
    <row r="79" spans="1:8" ht="18" customHeight="1">
      <c r="A79" s="170"/>
      <c r="B79" s="296" t="s">
        <v>358</v>
      </c>
      <c r="C79" s="289"/>
      <c r="D79" s="152"/>
      <c r="E79" s="43">
        <f>E80+E81+E82+E83</f>
        <v>2081267</v>
      </c>
      <c r="F79" s="43">
        <f>F80+F81+F82+F83</f>
        <v>2081267</v>
      </c>
      <c r="H79" s="44">
        <f>F79-'паспорт 01.02'!F65</f>
        <v>-28325251</v>
      </c>
    </row>
    <row r="80" spans="1:8" ht="42.75" customHeight="1">
      <c r="A80" s="23" t="s">
        <v>359</v>
      </c>
      <c r="B80" s="288" t="s">
        <v>355</v>
      </c>
      <c r="C80" s="289"/>
      <c r="D80" s="24"/>
      <c r="E80" s="160">
        <v>421097</v>
      </c>
      <c r="F80" s="25">
        <f t="shared" ref="F80" si="3">E80</f>
        <v>421097</v>
      </c>
      <c r="H80" s="44">
        <f>F80-'паспорт 01.02'!F67</f>
        <v>321097</v>
      </c>
    </row>
    <row r="81" spans="1:9" ht="38.25" customHeight="1">
      <c r="A81" s="23" t="s">
        <v>360</v>
      </c>
      <c r="B81" s="288" t="s">
        <v>430</v>
      </c>
      <c r="C81" s="289"/>
      <c r="D81" s="24"/>
      <c r="E81" s="25">
        <f>F461</f>
        <v>600000</v>
      </c>
      <c r="F81" s="25">
        <f>G461</f>
        <v>600000</v>
      </c>
      <c r="H81" s="44">
        <f>F81-'паспорт 01.02'!F68</f>
        <v>-14400000</v>
      </c>
    </row>
    <row r="82" spans="1:9" ht="42.75" customHeight="1">
      <c r="A82" s="23" t="s">
        <v>361</v>
      </c>
      <c r="B82" s="288" t="s">
        <v>357</v>
      </c>
      <c r="C82" s="289"/>
      <c r="D82" s="24"/>
      <c r="E82" s="160">
        <f>F470</f>
        <v>210170</v>
      </c>
      <c r="F82" s="25">
        <f>G470</f>
        <v>210170</v>
      </c>
      <c r="H82" s="44">
        <f>F82-'паспорт 01.02'!F69</f>
        <v>-289830</v>
      </c>
    </row>
    <row r="83" spans="1:9" ht="69" customHeight="1">
      <c r="A83" s="23" t="s">
        <v>362</v>
      </c>
      <c r="B83" s="288" t="s">
        <v>475</v>
      </c>
      <c r="C83" s="289"/>
      <c r="D83" s="24"/>
      <c r="E83" s="25">
        <f>F479</f>
        <v>850000</v>
      </c>
      <c r="F83" s="25">
        <f>G479</f>
        <v>850000</v>
      </c>
      <c r="H83" s="44">
        <f>F83-'паспорт 01.02'!F72</f>
        <v>-7956518</v>
      </c>
    </row>
    <row r="84" spans="1:9" ht="15" customHeight="1">
      <c r="A84" s="281" t="s">
        <v>18</v>
      </c>
      <c r="B84" s="281"/>
      <c r="C84" s="282"/>
      <c r="D84" s="26"/>
      <c r="E84" s="26">
        <f>E44+E56+E61+E79</f>
        <v>16188740</v>
      </c>
      <c r="F84" s="26">
        <f>F44+F56+F61+F79</f>
        <v>16188740</v>
      </c>
      <c r="G84" s="44"/>
      <c r="H84" s="44">
        <f>F84-'паспорт 01.02'!F73</f>
        <v>-33190598</v>
      </c>
      <c r="I84" s="44">
        <v>16188740</v>
      </c>
    </row>
    <row r="85" spans="1:9" ht="18" customHeight="1">
      <c r="A85" s="19"/>
      <c r="H85" s="44" t="e">
        <f>F85-#REF!</f>
        <v>#REF!</v>
      </c>
    </row>
    <row r="86" spans="1:9" ht="15.75" customHeight="1">
      <c r="A86" s="19" t="s">
        <v>22</v>
      </c>
      <c r="B86" s="283" t="s">
        <v>20</v>
      </c>
      <c r="C86" s="283"/>
      <c r="D86" s="283"/>
      <c r="E86" s="283"/>
      <c r="F86" s="283"/>
      <c r="G86" s="283"/>
    </row>
    <row r="87" spans="1:9" ht="11.25" customHeight="1">
      <c r="A87" s="19"/>
      <c r="E87" s="27" t="s">
        <v>14</v>
      </c>
    </row>
    <row r="88" spans="1:9" ht="25.5">
      <c r="A88" s="170" t="s">
        <v>11</v>
      </c>
      <c r="B88" s="172" t="s">
        <v>21</v>
      </c>
      <c r="C88" s="170" t="s">
        <v>16</v>
      </c>
      <c r="D88" s="170" t="s">
        <v>17</v>
      </c>
      <c r="E88" s="170" t="s">
        <v>18</v>
      </c>
    </row>
    <row r="89" spans="1:9" ht="11.25" customHeight="1">
      <c r="A89" s="172">
        <v>1</v>
      </c>
      <c r="B89" s="172">
        <v>2</v>
      </c>
      <c r="C89" s="172">
        <v>3</v>
      </c>
      <c r="D89" s="172">
        <v>4</v>
      </c>
      <c r="E89" s="172">
        <v>5</v>
      </c>
    </row>
    <row r="90" spans="1:9" ht="23.25" customHeight="1">
      <c r="A90" s="170"/>
      <c r="B90" s="28"/>
      <c r="C90" s="29"/>
      <c r="D90" s="170"/>
      <c r="E90" s="29"/>
    </row>
    <row r="91" spans="1:9" ht="19.5" customHeight="1">
      <c r="A91" s="281" t="s">
        <v>18</v>
      </c>
      <c r="B91" s="281"/>
      <c r="C91" s="30"/>
      <c r="D91" s="30"/>
      <c r="E91" s="30"/>
    </row>
    <row r="92" spans="1:9" ht="16.5" customHeight="1">
      <c r="A92" s="19"/>
    </row>
    <row r="93" spans="1:9" ht="16.5" customHeight="1">
      <c r="A93" s="18" t="s">
        <v>50</v>
      </c>
      <c r="B93" s="283" t="s">
        <v>23</v>
      </c>
      <c r="C93" s="283"/>
      <c r="D93" s="283"/>
      <c r="E93" s="283"/>
      <c r="F93" s="283"/>
      <c r="G93" s="283"/>
    </row>
    <row r="94" spans="1:9" ht="9.75" customHeight="1">
      <c r="A94" s="19"/>
    </row>
    <row r="95" spans="1:9" ht="25.5" customHeight="1">
      <c r="A95" s="170" t="s">
        <v>11</v>
      </c>
      <c r="B95" s="170" t="s">
        <v>24</v>
      </c>
      <c r="C95" s="171" t="s">
        <v>25</v>
      </c>
      <c r="D95" s="171" t="s">
        <v>26</v>
      </c>
      <c r="E95" s="170" t="s">
        <v>16</v>
      </c>
      <c r="F95" s="170" t="s">
        <v>17</v>
      </c>
      <c r="G95" s="170" t="s">
        <v>18</v>
      </c>
    </row>
    <row r="96" spans="1:9">
      <c r="A96" s="172">
        <v>1</v>
      </c>
      <c r="B96" s="172">
        <v>2</v>
      </c>
      <c r="C96" s="172">
        <v>3</v>
      </c>
      <c r="D96" s="172">
        <v>4</v>
      </c>
      <c r="E96" s="172">
        <v>5</v>
      </c>
      <c r="F96" s="172">
        <v>6</v>
      </c>
      <c r="G96" s="172">
        <v>7</v>
      </c>
    </row>
    <row r="97" spans="1:7" ht="30" customHeight="1">
      <c r="A97" s="170"/>
      <c r="B97" s="278" t="s">
        <v>325</v>
      </c>
      <c r="C97" s="284"/>
      <c r="D97" s="284"/>
      <c r="E97" s="279"/>
      <c r="F97" s="172"/>
      <c r="G97" s="172"/>
    </row>
    <row r="98" spans="1:7" ht="33" customHeight="1">
      <c r="A98" s="168"/>
      <c r="B98" s="285" t="s">
        <v>433</v>
      </c>
      <c r="C98" s="286"/>
      <c r="D98" s="286"/>
      <c r="E98" s="287"/>
      <c r="F98" s="86"/>
      <c r="G98" s="86"/>
    </row>
    <row r="99" spans="1:7" s="76" customFormat="1" ht="15" customHeight="1">
      <c r="A99" s="83">
        <v>1</v>
      </c>
      <c r="B99" s="84" t="s">
        <v>27</v>
      </c>
      <c r="C99" s="87" t="s">
        <v>83</v>
      </c>
      <c r="D99" s="87" t="s">
        <v>83</v>
      </c>
      <c r="E99" s="85"/>
      <c r="F99" s="86"/>
      <c r="G99" s="86"/>
    </row>
    <row r="100" spans="1:7" ht="60.95" customHeight="1">
      <c r="A100" s="168"/>
      <c r="B100" s="142" t="s">
        <v>328</v>
      </c>
      <c r="C100" s="17" t="s">
        <v>96</v>
      </c>
      <c r="D100" s="69" t="s">
        <v>332</v>
      </c>
      <c r="E100" s="85"/>
      <c r="F100" s="67">
        <f>E45</f>
        <v>10924</v>
      </c>
      <c r="G100" s="67">
        <f>F100</f>
        <v>10924</v>
      </c>
    </row>
    <row r="101" spans="1:7" s="76" customFormat="1" ht="15" hidden="1" customHeight="1">
      <c r="A101" s="83">
        <v>2</v>
      </c>
      <c r="B101" s="84" t="s">
        <v>28</v>
      </c>
      <c r="C101" s="87" t="s">
        <v>83</v>
      </c>
      <c r="D101" s="87" t="s">
        <v>83</v>
      </c>
      <c r="E101" s="85"/>
      <c r="F101" s="147"/>
      <c r="G101" s="147"/>
    </row>
    <row r="102" spans="1:7" ht="34.5" hidden="1" customHeight="1">
      <c r="A102" s="168"/>
      <c r="B102" s="142" t="s">
        <v>326</v>
      </c>
      <c r="C102" s="17" t="s">
        <v>97</v>
      </c>
      <c r="D102" s="17" t="s">
        <v>98</v>
      </c>
      <c r="E102" s="85"/>
      <c r="F102" s="147"/>
      <c r="G102" s="147">
        <f>F102</f>
        <v>0</v>
      </c>
    </row>
    <row r="103" spans="1:7" s="76" customFormat="1" ht="28.5" hidden="1" customHeight="1">
      <c r="A103" s="83">
        <v>3</v>
      </c>
      <c r="B103" s="84" t="s">
        <v>29</v>
      </c>
      <c r="C103" s="87"/>
      <c r="D103" s="87"/>
      <c r="E103" s="85"/>
      <c r="F103" s="147"/>
      <c r="G103" s="147"/>
    </row>
    <row r="104" spans="1:7" ht="36.75" hidden="1" customHeight="1">
      <c r="A104" s="168"/>
      <c r="B104" s="143" t="s">
        <v>327</v>
      </c>
      <c r="C104" s="17" t="s">
        <v>89</v>
      </c>
      <c r="D104" s="17" t="s">
        <v>87</v>
      </c>
      <c r="E104" s="85"/>
      <c r="F104" s="67"/>
      <c r="G104" s="67">
        <f>F104</f>
        <v>0</v>
      </c>
    </row>
    <row r="105" spans="1:7" s="76" customFormat="1" ht="15" customHeight="1">
      <c r="A105" s="83">
        <v>2</v>
      </c>
      <c r="B105" s="84" t="s">
        <v>30</v>
      </c>
      <c r="C105" s="87"/>
      <c r="D105" s="87"/>
      <c r="E105" s="85"/>
      <c r="F105" s="147"/>
      <c r="G105" s="147"/>
    </row>
    <row r="106" spans="1:7" ht="30.75" customHeight="1">
      <c r="A106" s="168"/>
      <c r="B106" s="143" t="s">
        <v>343</v>
      </c>
      <c r="C106" s="17" t="s">
        <v>88</v>
      </c>
      <c r="D106" s="17" t="s">
        <v>87</v>
      </c>
      <c r="E106" s="85"/>
      <c r="F106" s="147">
        <v>100</v>
      </c>
      <c r="G106" s="147">
        <f>F106</f>
        <v>100</v>
      </c>
    </row>
    <row r="107" spans="1:7" ht="42.75" customHeight="1">
      <c r="A107" s="168"/>
      <c r="B107" s="285" t="s">
        <v>434</v>
      </c>
      <c r="C107" s="286"/>
      <c r="D107" s="286"/>
      <c r="E107" s="287"/>
      <c r="F107" s="147"/>
      <c r="G107" s="147"/>
    </row>
    <row r="108" spans="1:7" s="76" customFormat="1" ht="15" customHeight="1">
      <c r="A108" s="83">
        <v>1</v>
      </c>
      <c r="B108" s="84" t="s">
        <v>27</v>
      </c>
      <c r="C108" s="17"/>
      <c r="D108" s="17"/>
      <c r="E108" s="85"/>
      <c r="F108" s="147"/>
      <c r="G108" s="147"/>
    </row>
    <row r="109" spans="1:7" ht="66.599999999999994" customHeight="1">
      <c r="A109" s="168"/>
      <c r="B109" s="143" t="s">
        <v>342</v>
      </c>
      <c r="C109" s="17" t="s">
        <v>96</v>
      </c>
      <c r="D109" s="69" t="s">
        <v>332</v>
      </c>
      <c r="E109" s="85"/>
      <c r="F109" s="67">
        <f>E46</f>
        <v>8590</v>
      </c>
      <c r="G109" s="67">
        <f>F109</f>
        <v>8590</v>
      </c>
    </row>
    <row r="110" spans="1:7" s="76" customFormat="1" ht="15" hidden="1" customHeight="1">
      <c r="A110" s="83">
        <v>2</v>
      </c>
      <c r="B110" s="84" t="s">
        <v>28</v>
      </c>
      <c r="C110" s="17"/>
      <c r="D110" s="17"/>
      <c r="E110" s="85"/>
      <c r="F110" s="147"/>
      <c r="G110" s="147"/>
    </row>
    <row r="111" spans="1:7" ht="57.75" hidden="1" customHeight="1">
      <c r="A111" s="168"/>
      <c r="B111" s="143" t="s">
        <v>329</v>
      </c>
      <c r="C111" s="17" t="s">
        <v>180</v>
      </c>
      <c r="D111" s="17" t="s">
        <v>105</v>
      </c>
      <c r="E111" s="85"/>
      <c r="F111" s="147">
        <v>1</v>
      </c>
      <c r="G111" s="147">
        <f>F111</f>
        <v>1</v>
      </c>
    </row>
    <row r="112" spans="1:7" s="76" customFormat="1" ht="15" hidden="1" customHeight="1">
      <c r="A112" s="83">
        <v>3</v>
      </c>
      <c r="B112" s="84" t="s">
        <v>29</v>
      </c>
      <c r="C112" s="17"/>
      <c r="D112" s="17"/>
      <c r="E112" s="85"/>
      <c r="F112" s="147"/>
      <c r="G112" s="147"/>
    </row>
    <row r="113" spans="1:7" ht="48.75" hidden="1" customHeight="1">
      <c r="A113" s="168"/>
      <c r="B113" s="143" t="s">
        <v>330</v>
      </c>
      <c r="C113" s="17" t="s">
        <v>89</v>
      </c>
      <c r="D113" s="17" t="s">
        <v>87</v>
      </c>
      <c r="E113" s="85"/>
      <c r="F113" s="67">
        <f>F109</f>
        <v>8590</v>
      </c>
      <c r="G113" s="67">
        <f>F113</f>
        <v>8590</v>
      </c>
    </row>
    <row r="114" spans="1:7" s="76" customFormat="1" ht="15" customHeight="1">
      <c r="A114" s="83">
        <v>2</v>
      </c>
      <c r="B114" s="84" t="s">
        <v>30</v>
      </c>
      <c r="C114" s="17"/>
      <c r="D114" s="17"/>
      <c r="E114" s="85"/>
      <c r="F114" s="147"/>
      <c r="G114" s="147"/>
    </row>
    <row r="115" spans="1:7" ht="26.25" customHeight="1">
      <c r="A115" s="168"/>
      <c r="B115" s="143" t="s">
        <v>343</v>
      </c>
      <c r="C115" s="17" t="s">
        <v>88</v>
      </c>
      <c r="D115" s="17" t="s">
        <v>87</v>
      </c>
      <c r="E115" s="85"/>
      <c r="F115" s="147">
        <v>100</v>
      </c>
      <c r="G115" s="147">
        <f>F115</f>
        <v>100</v>
      </c>
    </row>
    <row r="116" spans="1:7" ht="30" customHeight="1">
      <c r="A116" s="168"/>
      <c r="B116" s="330" t="s">
        <v>132</v>
      </c>
      <c r="C116" s="330"/>
      <c r="D116" s="330"/>
      <c r="E116" s="85"/>
      <c r="F116" s="147"/>
      <c r="G116" s="147"/>
    </row>
    <row r="117" spans="1:7" s="76" customFormat="1" ht="15" customHeight="1">
      <c r="A117" s="83">
        <v>1</v>
      </c>
      <c r="B117" s="157" t="s">
        <v>27</v>
      </c>
      <c r="C117" s="17"/>
      <c r="D117" s="17"/>
      <c r="E117" s="85"/>
      <c r="F117" s="147"/>
      <c r="G117" s="147"/>
    </row>
    <row r="118" spans="1:7" ht="37.5" customHeight="1">
      <c r="A118" s="168"/>
      <c r="B118" s="142" t="s">
        <v>122</v>
      </c>
      <c r="C118" s="17" t="s">
        <v>96</v>
      </c>
      <c r="D118" s="17" t="s">
        <v>154</v>
      </c>
      <c r="E118" s="85"/>
      <c r="F118" s="147"/>
      <c r="G118" s="147">
        <f>F118</f>
        <v>0</v>
      </c>
    </row>
    <row r="119" spans="1:7" s="76" customFormat="1" ht="15" customHeight="1">
      <c r="A119" s="83">
        <v>2</v>
      </c>
      <c r="B119" s="157" t="s">
        <v>28</v>
      </c>
      <c r="C119" s="17"/>
      <c r="D119" s="17"/>
      <c r="E119" s="85"/>
      <c r="F119" s="147"/>
      <c r="G119" s="147"/>
    </row>
    <row r="120" spans="1:7" ht="48" customHeight="1">
      <c r="A120" s="168"/>
      <c r="B120" s="142" t="s">
        <v>123</v>
      </c>
      <c r="C120" s="17" t="s">
        <v>97</v>
      </c>
      <c r="D120" s="17" t="s">
        <v>105</v>
      </c>
      <c r="E120" s="85"/>
      <c r="F120" s="147"/>
      <c r="G120" s="147">
        <f>F120</f>
        <v>0</v>
      </c>
    </row>
    <row r="121" spans="1:7" ht="30" customHeight="1">
      <c r="A121" s="168"/>
      <c r="B121" s="158" t="s">
        <v>133</v>
      </c>
      <c r="C121" s="17" t="s">
        <v>113</v>
      </c>
      <c r="D121" s="17" t="s">
        <v>105</v>
      </c>
      <c r="E121" s="85"/>
      <c r="F121" s="147"/>
      <c r="G121" s="147">
        <f>F121</f>
        <v>0</v>
      </c>
    </row>
    <row r="122" spans="1:7" s="76" customFormat="1" ht="15" customHeight="1">
      <c r="A122" s="83">
        <v>3</v>
      </c>
      <c r="B122" s="157" t="s">
        <v>29</v>
      </c>
      <c r="C122" s="17"/>
      <c r="D122" s="17"/>
      <c r="E122" s="85"/>
      <c r="F122" s="147"/>
      <c r="G122" s="147"/>
    </row>
    <row r="123" spans="1:7" ht="48" customHeight="1">
      <c r="A123" s="168"/>
      <c r="B123" s="142" t="s">
        <v>124</v>
      </c>
      <c r="C123" s="17" t="s">
        <v>89</v>
      </c>
      <c r="D123" s="17" t="s">
        <v>87</v>
      </c>
      <c r="E123" s="85"/>
      <c r="F123" s="147"/>
      <c r="G123" s="147">
        <f>F123</f>
        <v>0</v>
      </c>
    </row>
    <row r="124" spans="1:7" ht="27" customHeight="1">
      <c r="A124" s="168"/>
      <c r="B124" s="158" t="s">
        <v>134</v>
      </c>
      <c r="C124" s="17" t="s">
        <v>89</v>
      </c>
      <c r="D124" s="17" t="s">
        <v>87</v>
      </c>
      <c r="E124" s="85"/>
      <c r="F124" s="147"/>
      <c r="G124" s="147">
        <f>F124</f>
        <v>0</v>
      </c>
    </row>
    <row r="125" spans="1:7" s="76" customFormat="1" ht="15" customHeight="1">
      <c r="A125" s="83">
        <v>4</v>
      </c>
      <c r="B125" s="157" t="s">
        <v>30</v>
      </c>
      <c r="C125" s="17"/>
      <c r="D125" s="17"/>
      <c r="E125" s="85"/>
      <c r="F125" s="147"/>
      <c r="G125" s="147"/>
    </row>
    <row r="126" spans="1:7" ht="45" customHeight="1">
      <c r="A126" s="168"/>
      <c r="B126" s="158" t="s">
        <v>125</v>
      </c>
      <c r="C126" s="17" t="s">
        <v>88</v>
      </c>
      <c r="D126" s="17" t="s">
        <v>87</v>
      </c>
      <c r="E126" s="85"/>
      <c r="F126" s="147"/>
      <c r="G126" s="147">
        <f>F126</f>
        <v>0</v>
      </c>
    </row>
    <row r="127" spans="1:7" ht="45.75" customHeight="1">
      <c r="A127" s="168"/>
      <c r="B127" s="330" t="s">
        <v>155</v>
      </c>
      <c r="C127" s="330"/>
      <c r="D127" s="330"/>
      <c r="E127" s="85"/>
      <c r="F127" s="147"/>
      <c r="G127" s="147"/>
    </row>
    <row r="128" spans="1:7" s="76" customFormat="1" ht="15" customHeight="1">
      <c r="A128" s="83">
        <v>1</v>
      </c>
      <c r="B128" s="84" t="s">
        <v>27</v>
      </c>
      <c r="C128" s="17"/>
      <c r="D128" s="17"/>
      <c r="E128" s="85"/>
      <c r="F128" s="147"/>
      <c r="G128" s="147"/>
    </row>
    <row r="129" spans="1:7" ht="70.5" customHeight="1">
      <c r="A129" s="168"/>
      <c r="B129" s="142" t="s">
        <v>137</v>
      </c>
      <c r="C129" s="17" t="s">
        <v>96</v>
      </c>
      <c r="D129" s="17" t="s">
        <v>285</v>
      </c>
      <c r="E129" s="85"/>
      <c r="F129" s="147"/>
      <c r="G129" s="147">
        <f>F129</f>
        <v>0</v>
      </c>
    </row>
    <row r="130" spans="1:7" s="76" customFormat="1" ht="15" customHeight="1">
      <c r="A130" s="83">
        <v>2</v>
      </c>
      <c r="B130" s="84" t="s">
        <v>28</v>
      </c>
      <c r="C130" s="17"/>
      <c r="D130" s="17"/>
      <c r="E130" s="85"/>
      <c r="F130" s="147"/>
      <c r="G130" s="147"/>
    </row>
    <row r="131" spans="1:7" ht="62.25" customHeight="1">
      <c r="A131" s="168"/>
      <c r="B131" s="142" t="s">
        <v>136</v>
      </c>
      <c r="C131" s="17" t="s">
        <v>97</v>
      </c>
      <c r="D131" s="17" t="s">
        <v>105</v>
      </c>
      <c r="E131" s="85"/>
      <c r="F131" s="147"/>
      <c r="G131" s="147">
        <f>F131</f>
        <v>0</v>
      </c>
    </row>
    <row r="132" spans="1:7" s="76" customFormat="1" ht="15" customHeight="1">
      <c r="A132" s="83">
        <v>3</v>
      </c>
      <c r="B132" s="84" t="s">
        <v>29</v>
      </c>
      <c r="C132" s="17"/>
      <c r="D132" s="17"/>
      <c r="E132" s="85"/>
      <c r="F132" s="147"/>
      <c r="G132" s="147"/>
    </row>
    <row r="133" spans="1:7" ht="49.5" customHeight="1">
      <c r="A133" s="168"/>
      <c r="B133" s="142" t="s">
        <v>138</v>
      </c>
      <c r="C133" s="17" t="s">
        <v>89</v>
      </c>
      <c r="D133" s="17" t="s">
        <v>87</v>
      </c>
      <c r="E133" s="85"/>
      <c r="F133" s="147"/>
      <c r="G133" s="147">
        <f>F133</f>
        <v>0</v>
      </c>
    </row>
    <row r="134" spans="1:7" s="76" customFormat="1" ht="15" customHeight="1">
      <c r="A134" s="83">
        <v>4</v>
      </c>
      <c r="B134" s="84" t="s">
        <v>30</v>
      </c>
      <c r="C134" s="17"/>
      <c r="D134" s="17"/>
      <c r="E134" s="85"/>
      <c r="F134" s="147"/>
      <c r="G134" s="147"/>
    </row>
    <row r="135" spans="1:7" ht="36.75" customHeight="1">
      <c r="A135" s="168"/>
      <c r="B135" s="142" t="s">
        <v>139</v>
      </c>
      <c r="C135" s="17" t="s">
        <v>88</v>
      </c>
      <c r="D135" s="17" t="s">
        <v>87</v>
      </c>
      <c r="E135" s="85"/>
      <c r="F135" s="147"/>
      <c r="G135" s="147">
        <f>F135</f>
        <v>0</v>
      </c>
    </row>
    <row r="136" spans="1:7" ht="28.5" customHeight="1">
      <c r="A136" s="168"/>
      <c r="B136" s="330" t="s">
        <v>286</v>
      </c>
      <c r="C136" s="330"/>
      <c r="D136" s="330"/>
      <c r="E136" s="85"/>
      <c r="F136" s="147"/>
      <c r="G136" s="147"/>
    </row>
    <row r="137" spans="1:7" s="76" customFormat="1" ht="15" customHeight="1">
      <c r="A137" s="83">
        <v>1</v>
      </c>
      <c r="B137" s="157" t="s">
        <v>27</v>
      </c>
      <c r="C137" s="17"/>
      <c r="D137" s="17"/>
      <c r="E137" s="85"/>
      <c r="F137" s="147"/>
      <c r="G137" s="147"/>
    </row>
    <row r="138" spans="1:7" ht="33.75" customHeight="1">
      <c r="A138" s="168"/>
      <c r="B138" s="142" t="s">
        <v>140</v>
      </c>
      <c r="C138" s="17" t="s">
        <v>96</v>
      </c>
      <c r="D138" s="17" t="s">
        <v>154</v>
      </c>
      <c r="E138" s="85"/>
      <c r="F138" s="147"/>
      <c r="G138" s="147">
        <f>F138</f>
        <v>0</v>
      </c>
    </row>
    <row r="139" spans="1:7" s="76" customFormat="1" ht="15" customHeight="1">
      <c r="A139" s="83">
        <v>2</v>
      </c>
      <c r="B139" s="157" t="s">
        <v>28</v>
      </c>
      <c r="C139" s="17"/>
      <c r="D139" s="17"/>
      <c r="E139" s="85"/>
      <c r="F139" s="147"/>
      <c r="G139" s="147"/>
    </row>
    <row r="140" spans="1:7" ht="27.75" customHeight="1">
      <c r="A140" s="168"/>
      <c r="B140" s="143" t="s">
        <v>141</v>
      </c>
      <c r="C140" s="17" t="s">
        <v>97</v>
      </c>
      <c r="D140" s="17" t="s">
        <v>105</v>
      </c>
      <c r="E140" s="85"/>
      <c r="F140" s="147"/>
      <c r="G140" s="147">
        <f>F140</f>
        <v>0</v>
      </c>
    </row>
    <row r="141" spans="1:7" s="76" customFormat="1" ht="15" customHeight="1">
      <c r="A141" s="83">
        <v>3</v>
      </c>
      <c r="B141" s="157" t="s">
        <v>29</v>
      </c>
      <c r="C141" s="17"/>
      <c r="D141" s="17"/>
      <c r="E141" s="85"/>
      <c r="F141" s="147"/>
      <c r="G141" s="147"/>
    </row>
    <row r="142" spans="1:7" ht="31.5" customHeight="1">
      <c r="A142" s="168"/>
      <c r="B142" s="143" t="s">
        <v>141</v>
      </c>
      <c r="C142" s="17" t="s">
        <v>89</v>
      </c>
      <c r="D142" s="17" t="s">
        <v>87</v>
      </c>
      <c r="E142" s="85"/>
      <c r="F142" s="147"/>
      <c r="G142" s="147">
        <f>F142</f>
        <v>0</v>
      </c>
    </row>
    <row r="143" spans="1:7" s="76" customFormat="1" ht="15" customHeight="1">
      <c r="A143" s="83">
        <v>4</v>
      </c>
      <c r="B143" s="157" t="s">
        <v>30</v>
      </c>
      <c r="C143" s="17"/>
      <c r="D143" s="17"/>
      <c r="E143" s="85"/>
      <c r="F143" s="147"/>
      <c r="G143" s="147"/>
    </row>
    <row r="144" spans="1:7" ht="30.75" customHeight="1">
      <c r="A144" s="168"/>
      <c r="B144" s="142" t="s">
        <v>142</v>
      </c>
      <c r="C144" s="17" t="s">
        <v>88</v>
      </c>
      <c r="D144" s="17" t="s">
        <v>87</v>
      </c>
      <c r="E144" s="85"/>
      <c r="F144" s="147"/>
      <c r="G144" s="147">
        <f>F144</f>
        <v>0</v>
      </c>
    </row>
    <row r="145" spans="1:7" ht="32.25" customHeight="1">
      <c r="A145" s="168"/>
      <c r="B145" s="330" t="s">
        <v>143</v>
      </c>
      <c r="C145" s="330"/>
      <c r="D145" s="330"/>
      <c r="E145" s="85"/>
      <c r="F145" s="147"/>
      <c r="G145" s="147"/>
    </row>
    <row r="146" spans="1:7" s="76" customFormat="1" ht="15" customHeight="1">
      <c r="A146" s="83">
        <v>1</v>
      </c>
      <c r="B146" s="84" t="s">
        <v>27</v>
      </c>
      <c r="C146" s="17"/>
      <c r="D146" s="17"/>
      <c r="E146" s="85"/>
      <c r="F146" s="147"/>
      <c r="G146" s="147"/>
    </row>
    <row r="147" spans="1:7" ht="45" customHeight="1">
      <c r="A147" s="168"/>
      <c r="B147" s="142" t="s">
        <v>144</v>
      </c>
      <c r="C147" s="87" t="s">
        <v>96</v>
      </c>
      <c r="D147" s="17" t="s">
        <v>154</v>
      </c>
      <c r="E147" s="85"/>
      <c r="F147" s="147"/>
      <c r="G147" s="147">
        <f>F147</f>
        <v>0</v>
      </c>
    </row>
    <row r="148" spans="1:7" s="76" customFormat="1" ht="15" customHeight="1">
      <c r="A148" s="83">
        <v>2</v>
      </c>
      <c r="B148" s="157" t="s">
        <v>28</v>
      </c>
      <c r="C148" s="87"/>
      <c r="D148" s="87"/>
      <c r="E148" s="85"/>
      <c r="F148" s="147"/>
      <c r="G148" s="147"/>
    </row>
    <row r="149" spans="1:7" ht="59.25" customHeight="1">
      <c r="A149" s="168"/>
      <c r="B149" s="142" t="s">
        <v>145</v>
      </c>
      <c r="C149" s="17" t="s">
        <v>97</v>
      </c>
      <c r="D149" s="17" t="s">
        <v>105</v>
      </c>
      <c r="E149" s="85"/>
      <c r="F149" s="147"/>
      <c r="G149" s="147">
        <f>F149</f>
        <v>0</v>
      </c>
    </row>
    <row r="150" spans="1:7" ht="49.5" customHeight="1">
      <c r="A150" s="168"/>
      <c r="B150" s="143" t="s">
        <v>150</v>
      </c>
      <c r="C150" s="17" t="s">
        <v>113</v>
      </c>
      <c r="D150" s="17" t="s">
        <v>105</v>
      </c>
      <c r="E150" s="85"/>
      <c r="F150" s="147"/>
      <c r="G150" s="147">
        <f>F150</f>
        <v>0</v>
      </c>
    </row>
    <row r="151" spans="1:7" s="76" customFormat="1" ht="15" customHeight="1">
      <c r="A151" s="83">
        <v>3</v>
      </c>
      <c r="B151" s="157" t="s">
        <v>29</v>
      </c>
      <c r="C151" s="17"/>
      <c r="D151" s="17"/>
      <c r="E151" s="85"/>
      <c r="F151" s="147"/>
      <c r="G151" s="147"/>
    </row>
    <row r="152" spans="1:7" ht="55.5" customHeight="1">
      <c r="A152" s="168"/>
      <c r="B152" s="142" t="s">
        <v>147</v>
      </c>
      <c r="C152" s="17" t="s">
        <v>89</v>
      </c>
      <c r="D152" s="17" t="s">
        <v>148</v>
      </c>
      <c r="E152" s="85"/>
      <c r="F152" s="147"/>
      <c r="G152" s="147">
        <f>F152</f>
        <v>0</v>
      </c>
    </row>
    <row r="153" spans="1:7" ht="39" customHeight="1">
      <c r="A153" s="168"/>
      <c r="B153" s="143" t="s">
        <v>146</v>
      </c>
      <c r="C153" s="17" t="s">
        <v>89</v>
      </c>
      <c r="D153" s="17" t="s">
        <v>148</v>
      </c>
      <c r="E153" s="85"/>
      <c r="F153" s="147"/>
      <c r="G153" s="147">
        <f>F153</f>
        <v>0</v>
      </c>
    </row>
    <row r="154" spans="1:7" s="76" customFormat="1" ht="15" customHeight="1">
      <c r="A154" s="83">
        <v>4</v>
      </c>
      <c r="B154" s="157" t="s">
        <v>30</v>
      </c>
      <c r="C154" s="87"/>
      <c r="D154" s="87"/>
      <c r="E154" s="85"/>
      <c r="F154" s="147"/>
      <c r="G154" s="147"/>
    </row>
    <row r="155" spans="1:7" ht="43.5" customHeight="1">
      <c r="A155" s="168"/>
      <c r="B155" s="142" t="s">
        <v>149</v>
      </c>
      <c r="C155" s="87" t="s">
        <v>88</v>
      </c>
      <c r="D155" s="87" t="s">
        <v>148</v>
      </c>
      <c r="E155" s="85"/>
      <c r="F155" s="147"/>
      <c r="G155" s="147">
        <f>F155</f>
        <v>0</v>
      </c>
    </row>
    <row r="156" spans="1:7" ht="33.75" customHeight="1">
      <c r="A156" s="168"/>
      <c r="B156" s="330" t="s">
        <v>151</v>
      </c>
      <c r="C156" s="330"/>
      <c r="D156" s="330"/>
      <c r="E156" s="85"/>
      <c r="F156" s="147"/>
      <c r="G156" s="147"/>
    </row>
    <row r="157" spans="1:7" s="76" customFormat="1" ht="15" customHeight="1">
      <c r="A157" s="83">
        <v>1</v>
      </c>
      <c r="B157" s="84" t="s">
        <v>27</v>
      </c>
      <c r="C157" s="17"/>
      <c r="D157" s="17"/>
      <c r="E157" s="85"/>
      <c r="F157" s="147"/>
      <c r="G157" s="147"/>
    </row>
    <row r="158" spans="1:7" ht="44.25" customHeight="1">
      <c r="A158" s="168"/>
      <c r="B158" s="143" t="s">
        <v>152</v>
      </c>
      <c r="C158" s="17" t="s">
        <v>96</v>
      </c>
      <c r="D158" s="17" t="s">
        <v>285</v>
      </c>
      <c r="E158" s="85"/>
      <c r="F158" s="147"/>
      <c r="G158" s="147">
        <f>F158</f>
        <v>0</v>
      </c>
    </row>
    <row r="159" spans="1:7" s="76" customFormat="1" ht="15" customHeight="1">
      <c r="A159" s="83">
        <v>2</v>
      </c>
      <c r="B159" s="84" t="s">
        <v>28</v>
      </c>
      <c r="C159" s="17"/>
      <c r="D159" s="17"/>
      <c r="E159" s="85"/>
      <c r="F159" s="147"/>
      <c r="G159" s="147"/>
    </row>
    <row r="160" spans="1:7" ht="56.25" customHeight="1">
      <c r="A160" s="168"/>
      <c r="B160" s="142" t="s">
        <v>293</v>
      </c>
      <c r="C160" s="17" t="s">
        <v>97</v>
      </c>
      <c r="D160" s="17" t="s">
        <v>105</v>
      </c>
      <c r="E160" s="85"/>
      <c r="F160" s="147"/>
      <c r="G160" s="147">
        <f>F160</f>
        <v>0</v>
      </c>
    </row>
    <row r="161" spans="1:7" s="76" customFormat="1" ht="15" customHeight="1">
      <c r="A161" s="83">
        <v>3</v>
      </c>
      <c r="B161" s="157" t="s">
        <v>29</v>
      </c>
      <c r="C161" s="17"/>
      <c r="D161" s="17"/>
      <c r="E161" s="85"/>
      <c r="F161" s="147"/>
      <c r="G161" s="147"/>
    </row>
    <row r="162" spans="1:7" ht="48.75" customHeight="1">
      <c r="A162" s="168"/>
      <c r="B162" s="142" t="s">
        <v>294</v>
      </c>
      <c r="C162" s="17" t="s">
        <v>89</v>
      </c>
      <c r="D162" s="17" t="s">
        <v>148</v>
      </c>
      <c r="E162" s="85"/>
      <c r="F162" s="147"/>
      <c r="G162" s="147">
        <f>F162</f>
        <v>0</v>
      </c>
    </row>
    <row r="163" spans="1:7" s="76" customFormat="1" ht="15" customHeight="1">
      <c r="A163" s="83">
        <v>4</v>
      </c>
      <c r="B163" s="157" t="s">
        <v>30</v>
      </c>
      <c r="C163" s="87"/>
      <c r="D163" s="87"/>
      <c r="E163" s="85"/>
      <c r="F163" s="147"/>
      <c r="G163" s="147"/>
    </row>
    <row r="164" spans="1:7" ht="43.5" customHeight="1">
      <c r="A164" s="168"/>
      <c r="B164" s="142" t="s">
        <v>153</v>
      </c>
      <c r="C164" s="87" t="s">
        <v>88</v>
      </c>
      <c r="D164" s="87" t="s">
        <v>148</v>
      </c>
      <c r="E164" s="85"/>
      <c r="F164" s="147"/>
      <c r="G164" s="147">
        <f>F164</f>
        <v>0</v>
      </c>
    </row>
    <row r="165" spans="1:7" ht="35.25" customHeight="1">
      <c r="A165" s="168"/>
      <c r="B165" s="330" t="s">
        <v>288</v>
      </c>
      <c r="C165" s="330"/>
      <c r="D165" s="330"/>
      <c r="E165" s="85"/>
      <c r="F165" s="147"/>
      <c r="G165" s="147"/>
    </row>
    <row r="166" spans="1:7" s="76" customFormat="1" ht="15" customHeight="1">
      <c r="A166" s="83">
        <v>1</v>
      </c>
      <c r="B166" s="84" t="s">
        <v>27</v>
      </c>
      <c r="C166" s="17"/>
      <c r="D166" s="17"/>
      <c r="E166" s="85"/>
      <c r="F166" s="147"/>
      <c r="G166" s="147"/>
    </row>
    <row r="167" spans="1:7" ht="28.5" customHeight="1">
      <c r="A167" s="168"/>
      <c r="B167" s="143" t="s">
        <v>158</v>
      </c>
      <c r="C167" s="17" t="s">
        <v>96</v>
      </c>
      <c r="D167" s="159" t="s">
        <v>159</v>
      </c>
      <c r="E167" s="85"/>
      <c r="F167" s="147"/>
      <c r="G167" s="147">
        <f>F167</f>
        <v>0</v>
      </c>
    </row>
    <row r="168" spans="1:7" s="76" customFormat="1" ht="15" customHeight="1">
      <c r="A168" s="83">
        <v>2</v>
      </c>
      <c r="B168" s="84" t="s">
        <v>28</v>
      </c>
      <c r="C168" s="17"/>
      <c r="D168" s="17"/>
      <c r="E168" s="85"/>
      <c r="F168" s="147"/>
      <c r="G168" s="147"/>
    </row>
    <row r="169" spans="1:7" ht="39.75" customHeight="1">
      <c r="A169" s="168"/>
      <c r="B169" s="143" t="s">
        <v>161</v>
      </c>
      <c r="C169" s="17" t="s">
        <v>97</v>
      </c>
      <c r="D169" s="17" t="s">
        <v>105</v>
      </c>
      <c r="E169" s="85"/>
      <c r="F169" s="147"/>
      <c r="G169" s="147">
        <f>F169</f>
        <v>0</v>
      </c>
    </row>
    <row r="170" spans="1:7" s="76" customFormat="1" ht="15" customHeight="1">
      <c r="A170" s="83">
        <v>3</v>
      </c>
      <c r="B170" s="84" t="s">
        <v>29</v>
      </c>
      <c r="C170" s="17"/>
      <c r="D170" s="17"/>
      <c r="E170" s="85"/>
      <c r="F170" s="147"/>
      <c r="G170" s="147"/>
    </row>
    <row r="171" spans="1:7" ht="42.75" customHeight="1">
      <c r="A171" s="168"/>
      <c r="B171" s="143" t="s">
        <v>162</v>
      </c>
      <c r="C171" s="17" t="s">
        <v>89</v>
      </c>
      <c r="D171" s="17" t="s">
        <v>87</v>
      </c>
      <c r="E171" s="85"/>
      <c r="F171" s="147"/>
      <c r="G171" s="147">
        <f>F171</f>
        <v>0</v>
      </c>
    </row>
    <row r="172" spans="1:7" s="76" customFormat="1" ht="15" customHeight="1">
      <c r="A172" s="83">
        <v>4</v>
      </c>
      <c r="B172" s="84" t="s">
        <v>30</v>
      </c>
      <c r="C172" s="17"/>
      <c r="D172" s="17"/>
      <c r="E172" s="85"/>
      <c r="F172" s="147"/>
      <c r="G172" s="147"/>
    </row>
    <row r="173" spans="1:7" ht="34.5" customHeight="1">
      <c r="A173" s="168"/>
      <c r="B173" s="143" t="s">
        <v>160</v>
      </c>
      <c r="C173" s="17" t="s">
        <v>88</v>
      </c>
      <c r="D173" s="17" t="s">
        <v>87</v>
      </c>
      <c r="E173" s="85"/>
      <c r="F173" s="147"/>
      <c r="G173" s="147">
        <f>F173</f>
        <v>0</v>
      </c>
    </row>
    <row r="174" spans="1:7" ht="27" customHeight="1">
      <c r="A174" s="168"/>
      <c r="B174" s="330" t="s">
        <v>287</v>
      </c>
      <c r="C174" s="330"/>
      <c r="D174" s="330"/>
      <c r="E174" s="85"/>
      <c r="F174" s="147"/>
      <c r="G174" s="147"/>
    </row>
    <row r="175" spans="1:7" s="76" customFormat="1" ht="15" customHeight="1">
      <c r="A175" s="83">
        <v>1</v>
      </c>
      <c r="B175" s="84" t="s">
        <v>27</v>
      </c>
      <c r="C175" s="17"/>
      <c r="D175" s="17"/>
      <c r="E175" s="85"/>
      <c r="F175" s="147"/>
      <c r="G175" s="147"/>
    </row>
    <row r="176" spans="1:7" ht="30" customHeight="1">
      <c r="A176" s="168"/>
      <c r="B176" s="143" t="s">
        <v>163</v>
      </c>
      <c r="C176" s="17" t="s">
        <v>96</v>
      </c>
      <c r="D176" s="17" t="s">
        <v>159</v>
      </c>
      <c r="E176" s="85"/>
      <c r="F176" s="147"/>
      <c r="G176" s="147">
        <f>F176</f>
        <v>0</v>
      </c>
    </row>
    <row r="177" spans="1:7" s="76" customFormat="1" ht="15" customHeight="1">
      <c r="A177" s="83">
        <v>2</v>
      </c>
      <c r="B177" s="84" t="s">
        <v>28</v>
      </c>
      <c r="C177" s="17"/>
      <c r="D177" s="17"/>
      <c r="E177" s="85"/>
      <c r="F177" s="147"/>
      <c r="G177" s="147"/>
    </row>
    <row r="178" spans="1:7" ht="39" customHeight="1">
      <c r="A178" s="168"/>
      <c r="B178" s="143" t="s">
        <v>165</v>
      </c>
      <c r="C178" s="17" t="s">
        <v>97</v>
      </c>
      <c r="D178" s="17" t="s">
        <v>105</v>
      </c>
      <c r="E178" s="85"/>
      <c r="F178" s="147"/>
      <c r="G178" s="147">
        <f>F178</f>
        <v>0</v>
      </c>
    </row>
    <row r="179" spans="1:7" s="76" customFormat="1" ht="15" customHeight="1">
      <c r="A179" s="83">
        <v>3</v>
      </c>
      <c r="B179" s="84" t="s">
        <v>29</v>
      </c>
      <c r="C179" s="17"/>
      <c r="D179" s="17"/>
      <c r="E179" s="85"/>
      <c r="F179" s="147"/>
      <c r="G179" s="147"/>
    </row>
    <row r="180" spans="1:7" ht="41.25" customHeight="1">
      <c r="A180" s="168"/>
      <c r="B180" s="143" t="s">
        <v>166</v>
      </c>
      <c r="C180" s="17" t="s">
        <v>89</v>
      </c>
      <c r="D180" s="17" t="s">
        <v>87</v>
      </c>
      <c r="E180" s="85"/>
      <c r="F180" s="147"/>
      <c r="G180" s="147">
        <f>F180</f>
        <v>0</v>
      </c>
    </row>
    <row r="181" spans="1:7" s="76" customFormat="1" ht="15" customHeight="1">
      <c r="A181" s="83">
        <v>4</v>
      </c>
      <c r="B181" s="84" t="s">
        <v>30</v>
      </c>
      <c r="C181" s="17"/>
      <c r="D181" s="17"/>
      <c r="E181" s="85"/>
      <c r="F181" s="147"/>
      <c r="G181" s="147"/>
    </row>
    <row r="182" spans="1:7" ht="33" customHeight="1">
      <c r="A182" s="168"/>
      <c r="B182" s="143" t="s">
        <v>164</v>
      </c>
      <c r="C182" s="17" t="s">
        <v>88</v>
      </c>
      <c r="D182" s="17" t="s">
        <v>87</v>
      </c>
      <c r="E182" s="85"/>
      <c r="F182" s="147"/>
      <c r="G182" s="147">
        <f>F182</f>
        <v>0</v>
      </c>
    </row>
    <row r="183" spans="1:7" ht="29.25" customHeight="1">
      <c r="A183" s="168"/>
      <c r="B183" s="330" t="s">
        <v>171</v>
      </c>
      <c r="C183" s="330"/>
      <c r="D183" s="330"/>
      <c r="E183" s="85"/>
      <c r="F183" s="147"/>
      <c r="G183" s="147"/>
    </row>
    <row r="184" spans="1:7" s="76" customFormat="1" ht="15" customHeight="1">
      <c r="A184" s="83">
        <v>1</v>
      </c>
      <c r="B184" s="157" t="s">
        <v>27</v>
      </c>
      <c r="C184" s="17"/>
      <c r="D184" s="17"/>
      <c r="E184" s="85"/>
      <c r="F184" s="147"/>
      <c r="G184" s="147"/>
    </row>
    <row r="185" spans="1:7" ht="33" customHeight="1">
      <c r="A185" s="168"/>
      <c r="B185" s="142" t="s">
        <v>169</v>
      </c>
      <c r="C185" s="17" t="s">
        <v>96</v>
      </c>
      <c r="D185" s="17" t="s">
        <v>159</v>
      </c>
      <c r="E185" s="85"/>
      <c r="F185" s="147"/>
      <c r="G185" s="147">
        <f>F185</f>
        <v>0</v>
      </c>
    </row>
    <row r="186" spans="1:7" s="76" customFormat="1" ht="15" customHeight="1">
      <c r="A186" s="83">
        <v>2</v>
      </c>
      <c r="B186" s="157" t="s">
        <v>28</v>
      </c>
      <c r="C186" s="17"/>
      <c r="D186" s="17"/>
      <c r="E186" s="85"/>
      <c r="F186" s="147"/>
      <c r="G186" s="147"/>
    </row>
    <row r="187" spans="1:7" ht="45.75" customHeight="1">
      <c r="A187" s="168"/>
      <c r="B187" s="142" t="s">
        <v>279</v>
      </c>
      <c r="C187" s="17" t="s">
        <v>97</v>
      </c>
      <c r="D187" s="17" t="s">
        <v>105</v>
      </c>
      <c r="E187" s="85"/>
      <c r="F187" s="147"/>
      <c r="G187" s="147">
        <f>F187</f>
        <v>0</v>
      </c>
    </row>
    <row r="188" spans="1:7" s="76" customFormat="1" ht="15" customHeight="1">
      <c r="A188" s="83">
        <v>3</v>
      </c>
      <c r="B188" s="157" t="s">
        <v>29</v>
      </c>
      <c r="C188" s="17"/>
      <c r="D188" s="17"/>
      <c r="E188" s="85"/>
      <c r="F188" s="147"/>
      <c r="G188" s="147"/>
    </row>
    <row r="189" spans="1:7" ht="40.5" customHeight="1">
      <c r="A189" s="168"/>
      <c r="B189" s="142" t="s">
        <v>172</v>
      </c>
      <c r="C189" s="17" t="s">
        <v>89</v>
      </c>
      <c r="D189" s="17" t="s">
        <v>87</v>
      </c>
      <c r="E189" s="85"/>
      <c r="F189" s="147"/>
      <c r="G189" s="147">
        <f>F189</f>
        <v>0</v>
      </c>
    </row>
    <row r="190" spans="1:7" s="76" customFormat="1" ht="15" customHeight="1">
      <c r="A190" s="83">
        <v>4</v>
      </c>
      <c r="B190" s="157" t="s">
        <v>30</v>
      </c>
      <c r="C190" s="17"/>
      <c r="D190" s="17"/>
      <c r="E190" s="85"/>
      <c r="F190" s="147"/>
      <c r="G190" s="147"/>
    </row>
    <row r="191" spans="1:7" ht="36" customHeight="1">
      <c r="A191" s="168"/>
      <c r="B191" s="158" t="s">
        <v>170</v>
      </c>
      <c r="C191" s="17" t="s">
        <v>88</v>
      </c>
      <c r="D191" s="17" t="s">
        <v>87</v>
      </c>
      <c r="E191" s="85"/>
      <c r="F191" s="147"/>
      <c r="G191" s="147">
        <f>F191</f>
        <v>0</v>
      </c>
    </row>
    <row r="192" spans="1:7" ht="31.5" customHeight="1">
      <c r="A192" s="168"/>
      <c r="B192" s="330" t="s">
        <v>275</v>
      </c>
      <c r="C192" s="330"/>
      <c r="D192" s="330"/>
      <c r="E192" s="85"/>
      <c r="F192" s="147"/>
      <c r="G192" s="147"/>
    </row>
    <row r="193" spans="1:7" s="76" customFormat="1" ht="15" customHeight="1">
      <c r="A193" s="83">
        <v>1</v>
      </c>
      <c r="B193" s="84" t="s">
        <v>27</v>
      </c>
      <c r="C193" s="17"/>
      <c r="D193" s="17"/>
      <c r="E193" s="85"/>
      <c r="F193" s="147"/>
      <c r="G193" s="147"/>
    </row>
    <row r="194" spans="1:7" ht="37.5" customHeight="1">
      <c r="A194" s="168"/>
      <c r="B194" s="143" t="s">
        <v>276</v>
      </c>
      <c r="C194" s="17" t="s">
        <v>96</v>
      </c>
      <c r="D194" s="17" t="s">
        <v>159</v>
      </c>
      <c r="E194" s="85"/>
      <c r="F194" s="147"/>
      <c r="G194" s="147">
        <f>F194</f>
        <v>0</v>
      </c>
    </row>
    <row r="195" spans="1:7" s="76" customFormat="1" ht="15" customHeight="1">
      <c r="A195" s="83">
        <v>2</v>
      </c>
      <c r="B195" s="84" t="s">
        <v>28</v>
      </c>
      <c r="C195" s="17"/>
      <c r="D195" s="17"/>
      <c r="E195" s="85"/>
      <c r="F195" s="147"/>
      <c r="G195" s="147"/>
    </row>
    <row r="196" spans="1:7" ht="33" customHeight="1">
      <c r="A196" s="168"/>
      <c r="B196" s="143" t="s">
        <v>277</v>
      </c>
      <c r="C196" s="17" t="s">
        <v>113</v>
      </c>
      <c r="D196" s="17" t="s">
        <v>105</v>
      </c>
      <c r="E196" s="85"/>
      <c r="F196" s="147"/>
      <c r="G196" s="147">
        <f>F196</f>
        <v>0</v>
      </c>
    </row>
    <row r="197" spans="1:7" s="76" customFormat="1" ht="15" customHeight="1">
      <c r="A197" s="83">
        <v>3</v>
      </c>
      <c r="B197" s="84" t="s">
        <v>29</v>
      </c>
      <c r="C197" s="17"/>
      <c r="D197" s="17"/>
      <c r="E197" s="85"/>
      <c r="F197" s="147"/>
      <c r="G197" s="147"/>
    </row>
    <row r="198" spans="1:7" ht="27.75" customHeight="1">
      <c r="A198" s="168"/>
      <c r="B198" s="143" t="s">
        <v>173</v>
      </c>
      <c r="C198" s="17" t="s">
        <v>89</v>
      </c>
      <c r="D198" s="17" t="s">
        <v>87</v>
      </c>
      <c r="E198" s="85"/>
      <c r="F198" s="148"/>
      <c r="G198" s="148">
        <f>F198</f>
        <v>0</v>
      </c>
    </row>
    <row r="199" spans="1:7" s="76" customFormat="1" ht="15" customHeight="1">
      <c r="A199" s="83">
        <v>4</v>
      </c>
      <c r="B199" s="84" t="s">
        <v>30</v>
      </c>
      <c r="C199" s="17"/>
      <c r="D199" s="17"/>
      <c r="E199" s="85"/>
      <c r="F199" s="147"/>
      <c r="G199" s="147"/>
    </row>
    <row r="200" spans="1:7" ht="33" customHeight="1">
      <c r="A200" s="168"/>
      <c r="B200" s="143" t="s">
        <v>278</v>
      </c>
      <c r="C200" s="17" t="s">
        <v>88</v>
      </c>
      <c r="D200" s="17" t="s">
        <v>87</v>
      </c>
      <c r="E200" s="85"/>
      <c r="F200" s="147"/>
      <c r="G200" s="147">
        <f>F200</f>
        <v>0</v>
      </c>
    </row>
    <row r="201" spans="1:7" ht="27" customHeight="1">
      <c r="A201" s="168"/>
      <c r="B201" s="285" t="s">
        <v>331</v>
      </c>
      <c r="C201" s="286"/>
      <c r="D201" s="286"/>
      <c r="E201" s="287"/>
      <c r="F201" s="149">
        <f>F204+F213+F267+F276</f>
        <v>240932</v>
      </c>
      <c r="G201" s="149">
        <f>F201</f>
        <v>240932</v>
      </c>
    </row>
    <row r="202" spans="1:7" ht="60" customHeight="1">
      <c r="A202" s="63"/>
      <c r="B202" s="331" t="s">
        <v>337</v>
      </c>
      <c r="C202" s="331"/>
      <c r="D202" s="331"/>
      <c r="E202" s="331"/>
      <c r="F202" s="67"/>
      <c r="G202" s="150"/>
    </row>
    <row r="203" spans="1:7" s="76" customFormat="1" ht="15" customHeight="1">
      <c r="A203" s="79">
        <v>1</v>
      </c>
      <c r="B203" s="82" t="s">
        <v>27</v>
      </c>
      <c r="C203" s="69"/>
      <c r="D203" s="69"/>
      <c r="E203" s="80"/>
      <c r="F203" s="67"/>
      <c r="G203" s="67"/>
    </row>
    <row r="204" spans="1:7" ht="93" customHeight="1">
      <c r="A204" s="63"/>
      <c r="B204" s="144" t="s">
        <v>346</v>
      </c>
      <c r="C204" s="69" t="s">
        <v>89</v>
      </c>
      <c r="D204" s="69" t="s">
        <v>332</v>
      </c>
      <c r="E204" s="80"/>
      <c r="F204" s="67">
        <v>62400</v>
      </c>
      <c r="G204" s="67">
        <f>F204</f>
        <v>62400</v>
      </c>
    </row>
    <row r="205" spans="1:7" s="76" customFormat="1" ht="15" hidden="1" customHeight="1">
      <c r="A205" s="79">
        <v>2</v>
      </c>
      <c r="B205" s="167" t="s">
        <v>28</v>
      </c>
      <c r="C205" s="69"/>
      <c r="D205" s="69"/>
      <c r="E205" s="80"/>
      <c r="F205" s="80"/>
      <c r="G205" s="80"/>
    </row>
    <row r="206" spans="1:7" ht="63.75" hidden="1" customHeight="1">
      <c r="A206" s="63"/>
      <c r="B206" s="144" t="s">
        <v>317</v>
      </c>
      <c r="C206" s="69" t="s">
        <v>180</v>
      </c>
      <c r="D206" s="69" t="s">
        <v>181</v>
      </c>
      <c r="E206" s="69"/>
      <c r="F206" s="80">
        <v>1</v>
      </c>
      <c r="G206" s="81">
        <f>F206</f>
        <v>1</v>
      </c>
    </row>
    <row r="207" spans="1:7" s="76" customFormat="1" ht="15" hidden="1" customHeight="1">
      <c r="A207" s="79">
        <v>3</v>
      </c>
      <c r="B207" s="167" t="s">
        <v>29</v>
      </c>
      <c r="C207" s="69"/>
      <c r="D207" s="69"/>
      <c r="E207" s="69"/>
      <c r="F207" s="80"/>
      <c r="G207" s="81"/>
    </row>
    <row r="208" spans="1:7" ht="69.75" hidden="1" customHeight="1">
      <c r="A208" s="63"/>
      <c r="B208" s="144" t="s">
        <v>321</v>
      </c>
      <c r="C208" s="69" t="s">
        <v>89</v>
      </c>
      <c r="D208" s="69" t="s">
        <v>87</v>
      </c>
      <c r="E208" s="69"/>
      <c r="F208" s="80">
        <f>F204/F206</f>
        <v>62400</v>
      </c>
      <c r="G208" s="80">
        <f>F208</f>
        <v>62400</v>
      </c>
    </row>
    <row r="209" spans="1:7" s="76" customFormat="1" ht="15" customHeight="1">
      <c r="A209" s="79">
        <v>2</v>
      </c>
      <c r="B209" s="167" t="s">
        <v>30</v>
      </c>
      <c r="C209" s="69"/>
      <c r="D209" s="69"/>
      <c r="E209" s="69"/>
      <c r="F209" s="80"/>
      <c r="G209" s="81"/>
    </row>
    <row r="210" spans="1:7" ht="38.25" customHeight="1">
      <c r="A210" s="63"/>
      <c r="B210" s="143" t="s">
        <v>343</v>
      </c>
      <c r="C210" s="69" t="s">
        <v>88</v>
      </c>
      <c r="D210" s="69" t="s">
        <v>87</v>
      </c>
      <c r="E210" s="69"/>
      <c r="F210" s="67">
        <v>100</v>
      </c>
      <c r="G210" s="151">
        <f>F210</f>
        <v>100</v>
      </c>
    </row>
    <row r="211" spans="1:7" ht="64.5" customHeight="1">
      <c r="A211" s="63"/>
      <c r="B211" s="331" t="s">
        <v>338</v>
      </c>
      <c r="C211" s="331"/>
      <c r="D211" s="331"/>
      <c r="E211" s="331"/>
      <c r="F211" s="67"/>
      <c r="G211" s="150"/>
    </row>
    <row r="212" spans="1:7" s="76" customFormat="1" ht="15" customHeight="1">
      <c r="A212" s="79">
        <v>1</v>
      </c>
      <c r="B212" s="82" t="s">
        <v>27</v>
      </c>
      <c r="C212" s="69"/>
      <c r="D212" s="69"/>
      <c r="E212" s="80"/>
      <c r="F212" s="67"/>
      <c r="G212" s="67"/>
    </row>
    <row r="213" spans="1:7" ht="99" customHeight="1">
      <c r="A213" s="63"/>
      <c r="B213" s="144" t="s">
        <v>341</v>
      </c>
      <c r="C213" s="69" t="s">
        <v>89</v>
      </c>
      <c r="D213" s="69" t="s">
        <v>332</v>
      </c>
      <c r="E213" s="80"/>
      <c r="F213" s="67">
        <v>62400</v>
      </c>
      <c r="G213" s="67">
        <f>F213</f>
        <v>62400</v>
      </c>
    </row>
    <row r="214" spans="1:7" s="76" customFormat="1" ht="15" hidden="1" customHeight="1">
      <c r="A214" s="79">
        <v>2</v>
      </c>
      <c r="B214" s="167" t="s">
        <v>28</v>
      </c>
      <c r="C214" s="69"/>
      <c r="D214" s="69"/>
      <c r="E214" s="80"/>
      <c r="F214" s="67"/>
      <c r="G214" s="67"/>
    </row>
    <row r="215" spans="1:7" ht="84.75" hidden="1" customHeight="1">
      <c r="A215" s="63"/>
      <c r="B215" s="144" t="s">
        <v>318</v>
      </c>
      <c r="C215" s="69" t="s">
        <v>180</v>
      </c>
      <c r="D215" s="69" t="s">
        <v>181</v>
      </c>
      <c r="E215" s="69"/>
      <c r="F215" s="67">
        <v>1</v>
      </c>
      <c r="G215" s="151">
        <f>F215</f>
        <v>1</v>
      </c>
    </row>
    <row r="216" spans="1:7" s="76" customFormat="1" ht="15" hidden="1" customHeight="1">
      <c r="A216" s="79">
        <v>3</v>
      </c>
      <c r="B216" s="167" t="s">
        <v>29</v>
      </c>
      <c r="C216" s="69"/>
      <c r="D216" s="69"/>
      <c r="E216" s="69"/>
      <c r="F216" s="67"/>
      <c r="G216" s="151"/>
    </row>
    <row r="217" spans="1:7" ht="72" hidden="1" customHeight="1">
      <c r="A217" s="63"/>
      <c r="B217" s="144" t="s">
        <v>322</v>
      </c>
      <c r="C217" s="69" t="s">
        <v>89</v>
      </c>
      <c r="D217" s="69" t="s">
        <v>87</v>
      </c>
      <c r="E217" s="69"/>
      <c r="F217" s="67">
        <f>F213/F215</f>
        <v>62400</v>
      </c>
      <c r="G217" s="151">
        <f>F217</f>
        <v>62400</v>
      </c>
    </row>
    <row r="218" spans="1:7" s="76" customFormat="1" ht="15" customHeight="1">
      <c r="A218" s="79">
        <v>2</v>
      </c>
      <c r="B218" s="167" t="s">
        <v>30</v>
      </c>
      <c r="C218" s="69"/>
      <c r="D218" s="69"/>
      <c r="E218" s="69"/>
      <c r="F218" s="67"/>
      <c r="G218" s="151"/>
    </row>
    <row r="219" spans="1:7" ht="30.75" customHeight="1">
      <c r="A219" s="63"/>
      <c r="B219" s="143" t="s">
        <v>343</v>
      </c>
      <c r="C219" s="69" t="s">
        <v>88</v>
      </c>
      <c r="D219" s="69" t="s">
        <v>87</v>
      </c>
      <c r="E219" s="69"/>
      <c r="F219" s="151">
        <v>100</v>
      </c>
      <c r="G219" s="151">
        <f>F219</f>
        <v>100</v>
      </c>
    </row>
    <row r="220" spans="1:7" ht="32.25" hidden="1" customHeight="1">
      <c r="A220" s="63"/>
      <c r="B220" s="280" t="s">
        <v>194</v>
      </c>
      <c r="C220" s="280"/>
      <c r="D220" s="280"/>
      <c r="E220" s="280"/>
      <c r="F220" s="67"/>
      <c r="G220" s="150"/>
    </row>
    <row r="221" spans="1:7" s="76" customFormat="1" ht="15" hidden="1" customHeight="1">
      <c r="A221" s="79">
        <v>1</v>
      </c>
      <c r="B221" s="82" t="s">
        <v>27</v>
      </c>
      <c r="C221" s="69"/>
      <c r="D221" s="69"/>
      <c r="E221" s="80"/>
      <c r="F221" s="67"/>
      <c r="G221" s="67"/>
    </row>
    <row r="222" spans="1:7" ht="54" hidden="1" customHeight="1">
      <c r="A222" s="63"/>
      <c r="B222" s="144" t="s">
        <v>177</v>
      </c>
      <c r="C222" s="69" t="s">
        <v>89</v>
      </c>
      <c r="D222" s="69" t="s">
        <v>178</v>
      </c>
      <c r="E222" s="80"/>
      <c r="F222" s="67"/>
      <c r="G222" s="67">
        <f>F222</f>
        <v>0</v>
      </c>
    </row>
    <row r="223" spans="1:7" s="76" customFormat="1" ht="15" hidden="1" customHeight="1">
      <c r="A223" s="79">
        <v>2</v>
      </c>
      <c r="B223" s="167" t="s">
        <v>28</v>
      </c>
      <c r="C223" s="69"/>
      <c r="D223" s="69"/>
      <c r="E223" s="80"/>
      <c r="F223" s="67"/>
      <c r="G223" s="67"/>
    </row>
    <row r="224" spans="1:7" ht="63" hidden="1" customHeight="1">
      <c r="A224" s="63"/>
      <c r="B224" s="144" t="s">
        <v>179</v>
      </c>
      <c r="C224" s="69" t="s">
        <v>180</v>
      </c>
      <c r="D224" s="69" t="s">
        <v>181</v>
      </c>
      <c r="E224" s="69"/>
      <c r="F224" s="67"/>
      <c r="G224" s="151">
        <f>F224</f>
        <v>0</v>
      </c>
    </row>
    <row r="225" spans="1:7" s="76" customFormat="1" ht="15" hidden="1" customHeight="1">
      <c r="A225" s="79">
        <v>3</v>
      </c>
      <c r="B225" s="167" t="s">
        <v>29</v>
      </c>
      <c r="C225" s="69"/>
      <c r="D225" s="69"/>
      <c r="E225" s="69"/>
      <c r="F225" s="67"/>
      <c r="G225" s="151"/>
    </row>
    <row r="226" spans="1:7" ht="63" hidden="1" customHeight="1">
      <c r="A226" s="63"/>
      <c r="B226" s="144" t="s">
        <v>182</v>
      </c>
      <c r="C226" s="69" t="s">
        <v>89</v>
      </c>
      <c r="D226" s="69" t="s">
        <v>87</v>
      </c>
      <c r="E226" s="69"/>
      <c r="F226" s="67"/>
      <c r="G226" s="151">
        <f>F226</f>
        <v>0</v>
      </c>
    </row>
    <row r="227" spans="1:7" s="76" customFormat="1" ht="15" hidden="1" customHeight="1">
      <c r="A227" s="79">
        <v>4</v>
      </c>
      <c r="B227" s="167" t="s">
        <v>30</v>
      </c>
      <c r="C227" s="69"/>
      <c r="D227" s="69"/>
      <c r="E227" s="69"/>
      <c r="F227" s="67"/>
      <c r="G227" s="151"/>
    </row>
    <row r="228" spans="1:7" ht="50.25" hidden="1" customHeight="1">
      <c r="A228" s="63"/>
      <c r="B228" s="144" t="s">
        <v>183</v>
      </c>
      <c r="C228" s="69" t="s">
        <v>88</v>
      </c>
      <c r="D228" s="69"/>
      <c r="E228" s="69"/>
      <c r="F228" s="67"/>
      <c r="G228" s="151">
        <f>F228</f>
        <v>0</v>
      </c>
    </row>
    <row r="229" spans="1:7" ht="38.25" hidden="1" customHeight="1">
      <c r="A229" s="63"/>
      <c r="B229" s="280" t="s">
        <v>195</v>
      </c>
      <c r="C229" s="280"/>
      <c r="D229" s="280"/>
      <c r="E229" s="280"/>
      <c r="F229" s="67"/>
      <c r="G229" s="151"/>
    </row>
    <row r="230" spans="1:7" s="76" customFormat="1" ht="15" hidden="1" customHeight="1">
      <c r="A230" s="79">
        <v>1</v>
      </c>
      <c r="B230" s="82" t="s">
        <v>27</v>
      </c>
      <c r="C230" s="69"/>
      <c r="D230" s="69"/>
      <c r="E230" s="80"/>
      <c r="F230" s="67"/>
      <c r="G230" s="67"/>
    </row>
    <row r="231" spans="1:7" ht="52.5" hidden="1" customHeight="1">
      <c r="A231" s="63"/>
      <c r="B231" s="144" t="s">
        <v>184</v>
      </c>
      <c r="C231" s="69" t="s">
        <v>89</v>
      </c>
      <c r="D231" s="69" t="s">
        <v>178</v>
      </c>
      <c r="E231" s="80"/>
      <c r="F231" s="67"/>
      <c r="G231" s="67">
        <f>F231</f>
        <v>0</v>
      </c>
    </row>
    <row r="232" spans="1:7" s="76" customFormat="1" ht="15" hidden="1" customHeight="1">
      <c r="A232" s="79">
        <v>2</v>
      </c>
      <c r="B232" s="167" t="s">
        <v>28</v>
      </c>
      <c r="C232" s="69"/>
      <c r="D232" s="69"/>
      <c r="E232" s="80"/>
      <c r="F232" s="67"/>
      <c r="G232" s="67"/>
    </row>
    <row r="233" spans="1:7" ht="60.75" hidden="1" customHeight="1">
      <c r="A233" s="63"/>
      <c r="B233" s="144" t="s">
        <v>185</v>
      </c>
      <c r="C233" s="69" t="s">
        <v>180</v>
      </c>
      <c r="D233" s="69" t="s">
        <v>181</v>
      </c>
      <c r="E233" s="69"/>
      <c r="F233" s="67"/>
      <c r="G233" s="151">
        <f>F233</f>
        <v>0</v>
      </c>
    </row>
    <row r="234" spans="1:7" s="76" customFormat="1" ht="15" hidden="1" customHeight="1">
      <c r="A234" s="79">
        <v>3</v>
      </c>
      <c r="B234" s="167" t="s">
        <v>29</v>
      </c>
      <c r="C234" s="69"/>
      <c r="D234" s="69"/>
      <c r="E234" s="69"/>
      <c r="F234" s="67"/>
      <c r="G234" s="151"/>
    </row>
    <row r="235" spans="1:7" ht="65.25" hidden="1" customHeight="1">
      <c r="A235" s="63"/>
      <c r="B235" s="144" t="s">
        <v>186</v>
      </c>
      <c r="C235" s="69" t="s">
        <v>89</v>
      </c>
      <c r="D235" s="69" t="s">
        <v>87</v>
      </c>
      <c r="E235" s="69"/>
      <c r="F235" s="67"/>
      <c r="G235" s="151">
        <f>F235</f>
        <v>0</v>
      </c>
    </row>
    <row r="236" spans="1:7" s="76" customFormat="1" ht="15" hidden="1" customHeight="1">
      <c r="A236" s="79">
        <v>4</v>
      </c>
      <c r="B236" s="167" t="s">
        <v>30</v>
      </c>
      <c r="C236" s="69"/>
      <c r="D236" s="69"/>
      <c r="E236" s="69"/>
      <c r="F236" s="67"/>
      <c r="G236" s="151"/>
    </row>
    <row r="237" spans="1:7" ht="57" hidden="1" customHeight="1">
      <c r="A237" s="63"/>
      <c r="B237" s="144" t="s">
        <v>187</v>
      </c>
      <c r="C237" s="69"/>
      <c r="D237" s="69"/>
      <c r="E237" s="69"/>
      <c r="F237" s="67"/>
      <c r="G237" s="151">
        <f>F237</f>
        <v>0</v>
      </c>
    </row>
    <row r="238" spans="1:7" ht="38.25" hidden="1" customHeight="1">
      <c r="A238" s="63"/>
      <c r="B238" s="280" t="s">
        <v>196</v>
      </c>
      <c r="C238" s="280"/>
      <c r="D238" s="280"/>
      <c r="E238" s="280"/>
      <c r="F238" s="67"/>
      <c r="G238" s="151"/>
    </row>
    <row r="239" spans="1:7" s="76" customFormat="1" ht="15" hidden="1" customHeight="1">
      <c r="A239" s="79">
        <v>1</v>
      </c>
      <c r="B239" s="82" t="s">
        <v>27</v>
      </c>
      <c r="C239" s="69"/>
      <c r="D239" s="69"/>
      <c r="E239" s="80"/>
      <c r="F239" s="67"/>
      <c r="G239" s="67"/>
    </row>
    <row r="240" spans="1:7" ht="54" hidden="1" customHeight="1">
      <c r="A240" s="63"/>
      <c r="B240" s="144" t="s">
        <v>197</v>
      </c>
      <c r="C240" s="69" t="s">
        <v>89</v>
      </c>
      <c r="D240" s="69" t="s">
        <v>178</v>
      </c>
      <c r="E240" s="80"/>
      <c r="F240" s="67"/>
      <c r="G240" s="67">
        <f>F240</f>
        <v>0</v>
      </c>
    </row>
    <row r="241" spans="1:7" s="76" customFormat="1" ht="15" hidden="1" customHeight="1">
      <c r="A241" s="79">
        <v>2</v>
      </c>
      <c r="B241" s="167" t="s">
        <v>28</v>
      </c>
      <c r="C241" s="69"/>
      <c r="D241" s="69"/>
      <c r="E241" s="80"/>
      <c r="F241" s="67"/>
      <c r="G241" s="67"/>
    </row>
    <row r="242" spans="1:7" ht="61.5" hidden="1" customHeight="1">
      <c r="A242" s="63"/>
      <c r="B242" s="144" t="s">
        <v>198</v>
      </c>
      <c r="C242" s="69" t="s">
        <v>180</v>
      </c>
      <c r="D242" s="69" t="s">
        <v>181</v>
      </c>
      <c r="E242" s="69"/>
      <c r="F242" s="67"/>
      <c r="G242" s="151">
        <f>F242</f>
        <v>0</v>
      </c>
    </row>
    <row r="243" spans="1:7" s="76" customFormat="1" ht="15" hidden="1" customHeight="1">
      <c r="A243" s="79">
        <v>3</v>
      </c>
      <c r="B243" s="167" t="s">
        <v>29</v>
      </c>
      <c r="C243" s="69"/>
      <c r="D243" s="69"/>
      <c r="E243" s="69"/>
      <c r="F243" s="67"/>
      <c r="G243" s="151"/>
    </row>
    <row r="244" spans="1:7" ht="60.75" hidden="1" customHeight="1">
      <c r="A244" s="63"/>
      <c r="B244" s="144" t="s">
        <v>199</v>
      </c>
      <c r="C244" s="69" t="s">
        <v>89</v>
      </c>
      <c r="D244" s="69" t="s">
        <v>87</v>
      </c>
      <c r="E244" s="69"/>
      <c r="F244" s="67"/>
      <c r="G244" s="151">
        <f>F244</f>
        <v>0</v>
      </c>
    </row>
    <row r="245" spans="1:7" s="76" customFormat="1" ht="15" hidden="1" customHeight="1">
      <c r="A245" s="79">
        <v>4</v>
      </c>
      <c r="B245" s="167" t="s">
        <v>30</v>
      </c>
      <c r="C245" s="69"/>
      <c r="D245" s="69"/>
      <c r="E245" s="69"/>
      <c r="F245" s="67"/>
      <c r="G245" s="151"/>
    </row>
    <row r="246" spans="1:7" ht="52.5" hidden="1" customHeight="1">
      <c r="A246" s="63"/>
      <c r="B246" s="144" t="s">
        <v>200</v>
      </c>
      <c r="C246" s="69" t="s">
        <v>88</v>
      </c>
      <c r="D246" s="69"/>
      <c r="E246" s="69"/>
      <c r="F246" s="67"/>
      <c r="G246" s="151">
        <f>F246</f>
        <v>0</v>
      </c>
    </row>
    <row r="247" spans="1:7" ht="30.75" hidden="1" customHeight="1">
      <c r="A247" s="63"/>
      <c r="B247" s="280" t="s">
        <v>289</v>
      </c>
      <c r="C247" s="280"/>
      <c r="D247" s="280"/>
      <c r="E247" s="280"/>
      <c r="F247" s="67"/>
      <c r="G247" s="151"/>
    </row>
    <row r="248" spans="1:7" s="76" customFormat="1" ht="15" hidden="1" customHeight="1">
      <c r="A248" s="79">
        <v>1</v>
      </c>
      <c r="B248" s="82" t="s">
        <v>27</v>
      </c>
      <c r="C248" s="69"/>
      <c r="D248" s="69"/>
      <c r="E248" s="80"/>
      <c r="F248" s="67"/>
      <c r="G248" s="67"/>
    </row>
    <row r="249" spans="1:7" ht="50.25" hidden="1" customHeight="1">
      <c r="A249" s="63"/>
      <c r="B249" s="144" t="s">
        <v>205</v>
      </c>
      <c r="C249" s="69" t="s">
        <v>89</v>
      </c>
      <c r="D249" s="69" t="s">
        <v>178</v>
      </c>
      <c r="E249" s="80"/>
      <c r="F249" s="67"/>
      <c r="G249" s="67">
        <f>F249</f>
        <v>0</v>
      </c>
    </row>
    <row r="250" spans="1:7" s="76" customFormat="1" ht="15" hidden="1" customHeight="1">
      <c r="A250" s="79">
        <v>2</v>
      </c>
      <c r="B250" s="167" t="s">
        <v>28</v>
      </c>
      <c r="C250" s="69"/>
      <c r="D250" s="69"/>
      <c r="E250" s="80"/>
      <c r="F250" s="67"/>
      <c r="G250" s="67"/>
    </row>
    <row r="251" spans="1:7" ht="60.75" hidden="1" customHeight="1">
      <c r="A251" s="63"/>
      <c r="B251" s="144" t="s">
        <v>206</v>
      </c>
      <c r="C251" s="69" t="s">
        <v>180</v>
      </c>
      <c r="D251" s="69" t="s">
        <v>181</v>
      </c>
      <c r="E251" s="69"/>
      <c r="F251" s="67"/>
      <c r="G251" s="151">
        <f>F251</f>
        <v>0</v>
      </c>
    </row>
    <row r="252" spans="1:7" s="76" customFormat="1" ht="15" hidden="1" customHeight="1">
      <c r="A252" s="79">
        <v>3</v>
      </c>
      <c r="B252" s="167" t="s">
        <v>29</v>
      </c>
      <c r="C252" s="69"/>
      <c r="D252" s="69"/>
      <c r="E252" s="69"/>
      <c r="F252" s="67"/>
      <c r="G252" s="151"/>
    </row>
    <row r="253" spans="1:7" ht="57.75" hidden="1" customHeight="1">
      <c r="A253" s="63"/>
      <c r="B253" s="144" t="s">
        <v>207</v>
      </c>
      <c r="C253" s="69" t="s">
        <v>89</v>
      </c>
      <c r="D253" s="69" t="s">
        <v>87</v>
      </c>
      <c r="E253" s="69"/>
      <c r="F253" s="67"/>
      <c r="G253" s="151">
        <f>F253</f>
        <v>0</v>
      </c>
    </row>
    <row r="254" spans="1:7" s="76" customFormat="1" ht="15" hidden="1" customHeight="1">
      <c r="A254" s="79">
        <v>4</v>
      </c>
      <c r="B254" s="167" t="s">
        <v>30</v>
      </c>
      <c r="C254" s="69"/>
      <c r="D254" s="69"/>
      <c r="E254" s="69"/>
      <c r="F254" s="67"/>
      <c r="G254" s="151"/>
    </row>
    <row r="255" spans="1:7" ht="52.5" hidden="1" customHeight="1">
      <c r="A255" s="63"/>
      <c r="B255" s="144" t="s">
        <v>208</v>
      </c>
      <c r="C255" s="69" t="s">
        <v>88</v>
      </c>
      <c r="D255" s="69"/>
      <c r="E255" s="69"/>
      <c r="F255" s="67"/>
      <c r="G255" s="151">
        <f>F255</f>
        <v>0</v>
      </c>
    </row>
    <row r="256" spans="1:7" ht="30" hidden="1" customHeight="1">
      <c r="A256" s="63"/>
      <c r="B256" s="280" t="s">
        <v>290</v>
      </c>
      <c r="C256" s="280"/>
      <c r="D256" s="280"/>
      <c r="E256" s="280"/>
      <c r="F256" s="67"/>
      <c r="G256" s="151"/>
    </row>
    <row r="257" spans="1:7" s="76" customFormat="1" ht="15" hidden="1" customHeight="1">
      <c r="A257" s="79">
        <v>1</v>
      </c>
      <c r="B257" s="82" t="s">
        <v>27</v>
      </c>
      <c r="C257" s="69"/>
      <c r="D257" s="69"/>
      <c r="E257" s="80"/>
      <c r="F257" s="67"/>
      <c r="G257" s="67"/>
    </row>
    <row r="258" spans="1:7" ht="41.25" hidden="1" customHeight="1">
      <c r="A258" s="63"/>
      <c r="B258" s="144" t="s">
        <v>209</v>
      </c>
      <c r="C258" s="69" t="s">
        <v>89</v>
      </c>
      <c r="D258" s="69" t="s">
        <v>178</v>
      </c>
      <c r="E258" s="80"/>
      <c r="F258" s="67"/>
      <c r="G258" s="67">
        <f>F258</f>
        <v>0</v>
      </c>
    </row>
    <row r="259" spans="1:7" s="76" customFormat="1" ht="15" hidden="1" customHeight="1">
      <c r="A259" s="79">
        <v>2</v>
      </c>
      <c r="B259" s="167" t="s">
        <v>28</v>
      </c>
      <c r="C259" s="69"/>
      <c r="D259" s="69"/>
      <c r="E259" s="80"/>
      <c r="F259" s="67"/>
      <c r="G259" s="67"/>
    </row>
    <row r="260" spans="1:7" ht="49.5" hidden="1" customHeight="1">
      <c r="A260" s="63"/>
      <c r="B260" s="144" t="s">
        <v>210</v>
      </c>
      <c r="C260" s="69" t="s">
        <v>180</v>
      </c>
      <c r="D260" s="69" t="s">
        <v>181</v>
      </c>
      <c r="E260" s="69"/>
      <c r="F260" s="67"/>
      <c r="G260" s="151">
        <f>F260</f>
        <v>0</v>
      </c>
    </row>
    <row r="261" spans="1:7" s="76" customFormat="1" ht="15" hidden="1" customHeight="1">
      <c r="A261" s="79">
        <v>3</v>
      </c>
      <c r="B261" s="167" t="s">
        <v>29</v>
      </c>
      <c r="C261" s="69"/>
      <c r="D261" s="69"/>
      <c r="E261" s="69"/>
      <c r="F261" s="67"/>
      <c r="G261" s="151"/>
    </row>
    <row r="262" spans="1:7" ht="49.5" hidden="1" customHeight="1">
      <c r="A262" s="63"/>
      <c r="B262" s="144" t="s">
        <v>211</v>
      </c>
      <c r="C262" s="69" t="s">
        <v>89</v>
      </c>
      <c r="D262" s="69" t="s">
        <v>87</v>
      </c>
      <c r="E262" s="69"/>
      <c r="F262" s="67"/>
      <c r="G262" s="151">
        <f>F262</f>
        <v>0</v>
      </c>
    </row>
    <row r="263" spans="1:7" s="76" customFormat="1" ht="15" hidden="1" customHeight="1">
      <c r="A263" s="79">
        <v>4</v>
      </c>
      <c r="B263" s="167" t="s">
        <v>30</v>
      </c>
      <c r="C263" s="69"/>
      <c r="D263" s="69"/>
      <c r="E263" s="69"/>
      <c r="F263" s="67"/>
      <c r="G263" s="151"/>
    </row>
    <row r="264" spans="1:7" ht="43.5" hidden="1" customHeight="1">
      <c r="A264" s="63"/>
      <c r="B264" s="144" t="s">
        <v>212</v>
      </c>
      <c r="C264" s="69" t="s">
        <v>88</v>
      </c>
      <c r="D264" s="69"/>
      <c r="E264" s="69"/>
      <c r="F264" s="67"/>
      <c r="G264" s="151">
        <f>F264</f>
        <v>0</v>
      </c>
    </row>
    <row r="265" spans="1:7" ht="45.75" customHeight="1">
      <c r="A265" s="63"/>
      <c r="B265" s="331" t="s">
        <v>339</v>
      </c>
      <c r="C265" s="331"/>
      <c r="D265" s="331"/>
      <c r="E265" s="331"/>
      <c r="F265" s="67"/>
      <c r="G265" s="151"/>
    </row>
    <row r="266" spans="1:7" s="76" customFormat="1" ht="15" customHeight="1">
      <c r="A266" s="79">
        <v>1</v>
      </c>
      <c r="B266" s="82" t="s">
        <v>27</v>
      </c>
      <c r="C266" s="69"/>
      <c r="D266" s="69"/>
      <c r="E266" s="80"/>
      <c r="F266" s="67"/>
      <c r="G266" s="67"/>
    </row>
    <row r="267" spans="1:7" ht="66" customHeight="1">
      <c r="A267" s="63"/>
      <c r="B267" s="144" t="s">
        <v>344</v>
      </c>
      <c r="C267" s="69" t="s">
        <v>89</v>
      </c>
      <c r="D267" s="69" t="s">
        <v>332</v>
      </c>
      <c r="E267" s="80"/>
      <c r="F267" s="67">
        <v>25955</v>
      </c>
      <c r="G267" s="67">
        <f>F267</f>
        <v>25955</v>
      </c>
    </row>
    <row r="268" spans="1:7" s="76" customFormat="1" ht="15" hidden="1" customHeight="1">
      <c r="A268" s="79">
        <v>2</v>
      </c>
      <c r="B268" s="167" t="s">
        <v>28</v>
      </c>
      <c r="C268" s="69"/>
      <c r="D268" s="69"/>
      <c r="E268" s="80"/>
      <c r="F268" s="67"/>
      <c r="G268" s="67"/>
    </row>
    <row r="269" spans="1:7" ht="60" hidden="1" customHeight="1">
      <c r="A269" s="63"/>
      <c r="B269" s="144" t="s">
        <v>319</v>
      </c>
      <c r="C269" s="69" t="s">
        <v>180</v>
      </c>
      <c r="D269" s="69" t="s">
        <v>181</v>
      </c>
      <c r="E269" s="69"/>
      <c r="F269" s="67">
        <v>1</v>
      </c>
      <c r="G269" s="151">
        <f>F269</f>
        <v>1</v>
      </c>
    </row>
    <row r="270" spans="1:7" s="76" customFormat="1" ht="15" hidden="1" customHeight="1">
      <c r="A270" s="79">
        <v>3</v>
      </c>
      <c r="B270" s="167" t="s">
        <v>29</v>
      </c>
      <c r="C270" s="69"/>
      <c r="D270" s="69"/>
      <c r="E270" s="69"/>
      <c r="F270" s="67"/>
      <c r="G270" s="151"/>
    </row>
    <row r="271" spans="1:7" ht="60" hidden="1" customHeight="1">
      <c r="A271" s="63"/>
      <c r="B271" s="144" t="s">
        <v>320</v>
      </c>
      <c r="C271" s="69" t="s">
        <v>89</v>
      </c>
      <c r="D271" s="69" t="s">
        <v>87</v>
      </c>
      <c r="E271" s="69"/>
      <c r="F271" s="67">
        <v>25955</v>
      </c>
      <c r="G271" s="67">
        <v>25955</v>
      </c>
    </row>
    <row r="272" spans="1:7" s="76" customFormat="1" ht="15" customHeight="1">
      <c r="A272" s="79">
        <v>2</v>
      </c>
      <c r="B272" s="167" t="s">
        <v>30</v>
      </c>
      <c r="C272" s="69"/>
      <c r="D272" s="69"/>
      <c r="E272" s="69"/>
      <c r="F272" s="67"/>
      <c r="G272" s="151"/>
    </row>
    <row r="273" spans="1:7" ht="32.25" customHeight="1">
      <c r="A273" s="63"/>
      <c r="B273" s="143" t="s">
        <v>343</v>
      </c>
      <c r="C273" s="69" t="s">
        <v>88</v>
      </c>
      <c r="D273" s="69" t="s">
        <v>87</v>
      </c>
      <c r="E273" s="69"/>
      <c r="F273" s="151">
        <v>100</v>
      </c>
      <c r="G273" s="151">
        <f>F273</f>
        <v>100</v>
      </c>
    </row>
    <row r="274" spans="1:7" ht="51.75" customHeight="1">
      <c r="A274" s="63"/>
      <c r="B274" s="331" t="s">
        <v>340</v>
      </c>
      <c r="C274" s="331"/>
      <c r="D274" s="331"/>
      <c r="E274" s="331"/>
      <c r="F274" s="67"/>
      <c r="G274" s="151"/>
    </row>
    <row r="275" spans="1:7" s="76" customFormat="1" ht="15" customHeight="1">
      <c r="A275" s="79">
        <v>1</v>
      </c>
      <c r="B275" s="82" t="s">
        <v>27</v>
      </c>
      <c r="C275" s="69"/>
      <c r="D275" s="69"/>
      <c r="E275" s="80"/>
      <c r="F275" s="67"/>
      <c r="G275" s="67"/>
    </row>
    <row r="276" spans="1:7" ht="66" customHeight="1">
      <c r="A276" s="63"/>
      <c r="B276" s="144" t="s">
        <v>345</v>
      </c>
      <c r="C276" s="69" t="s">
        <v>89</v>
      </c>
      <c r="D276" s="69" t="s">
        <v>332</v>
      </c>
      <c r="E276" s="80"/>
      <c r="F276" s="67">
        <v>90177</v>
      </c>
      <c r="G276" s="67">
        <f>F276</f>
        <v>90177</v>
      </c>
    </row>
    <row r="277" spans="1:7" s="76" customFormat="1" ht="15" hidden="1" customHeight="1">
      <c r="A277" s="79">
        <v>2</v>
      </c>
      <c r="B277" s="167" t="s">
        <v>28</v>
      </c>
      <c r="C277" s="69"/>
      <c r="D277" s="69"/>
      <c r="E277" s="80"/>
      <c r="F277" s="80"/>
      <c r="G277" s="80"/>
    </row>
    <row r="278" spans="1:7" ht="59.25" hidden="1" customHeight="1">
      <c r="A278" s="63"/>
      <c r="B278" s="144" t="s">
        <v>218</v>
      </c>
      <c r="C278" s="69" t="s">
        <v>180</v>
      </c>
      <c r="D278" s="69" t="s">
        <v>181</v>
      </c>
      <c r="E278" s="69"/>
      <c r="F278" s="80">
        <v>1</v>
      </c>
      <c r="G278" s="81">
        <f>F278</f>
        <v>1</v>
      </c>
    </row>
    <row r="279" spans="1:7" s="76" customFormat="1" ht="15" hidden="1" customHeight="1">
      <c r="A279" s="79">
        <v>3</v>
      </c>
      <c r="B279" s="167" t="s">
        <v>29</v>
      </c>
      <c r="C279" s="69"/>
      <c r="D279" s="69"/>
      <c r="E279" s="69"/>
      <c r="F279" s="80"/>
      <c r="G279" s="81"/>
    </row>
    <row r="280" spans="1:7" ht="4.5" hidden="1" customHeight="1">
      <c r="A280" s="63"/>
      <c r="B280" s="144" t="s">
        <v>219</v>
      </c>
      <c r="C280" s="69" t="s">
        <v>89</v>
      </c>
      <c r="D280" s="69" t="s">
        <v>87</v>
      </c>
      <c r="E280" s="69"/>
      <c r="F280" s="80">
        <f>F276/F278</f>
        <v>90177</v>
      </c>
      <c r="G280" s="80">
        <f>F280</f>
        <v>90177</v>
      </c>
    </row>
    <row r="281" spans="1:7" s="76" customFormat="1" ht="15" customHeight="1">
      <c r="A281" s="79">
        <v>2</v>
      </c>
      <c r="B281" s="167" t="s">
        <v>30</v>
      </c>
      <c r="C281" s="69"/>
      <c r="D281" s="69"/>
      <c r="E281" s="69"/>
      <c r="F281" s="80"/>
      <c r="G281" s="81"/>
    </row>
    <row r="282" spans="1:7" ht="29.25" customHeight="1">
      <c r="A282" s="63"/>
      <c r="B282" s="143" t="s">
        <v>343</v>
      </c>
      <c r="C282" s="69" t="s">
        <v>88</v>
      </c>
      <c r="D282" s="69"/>
      <c r="E282" s="69"/>
      <c r="F282" s="151">
        <v>100</v>
      </c>
      <c r="G282" s="151">
        <f>F282</f>
        <v>100</v>
      </c>
    </row>
    <row r="283" spans="1:7" s="182" customFormat="1" ht="20.25" customHeight="1">
      <c r="A283" s="161"/>
      <c r="B283" s="332" t="s">
        <v>356</v>
      </c>
      <c r="C283" s="333"/>
      <c r="D283" s="155"/>
      <c r="E283" s="155"/>
      <c r="F283" s="156">
        <f>F286+F295+F304+F313+F331+F340+F351+F362+F373+F382+F393+F402+F413+F424+F433+F442+F322</f>
        <v>13847027</v>
      </c>
      <c r="G283" s="156">
        <f>G286+G295+G304+G313+G331+G340+G351+G362+G373+G382+G393+G402+G413+G424+G433+G442+G322</f>
        <v>13847027</v>
      </c>
    </row>
    <row r="284" spans="1:7" ht="33.75" customHeight="1">
      <c r="A284" s="63"/>
      <c r="B284" s="280" t="s">
        <v>383</v>
      </c>
      <c r="C284" s="280"/>
      <c r="D284" s="280"/>
      <c r="E284" s="280"/>
      <c r="F284" s="80"/>
      <c r="G284" s="81"/>
    </row>
    <row r="285" spans="1:7" s="76" customFormat="1" ht="15" customHeight="1">
      <c r="A285" s="79">
        <v>1</v>
      </c>
      <c r="B285" s="82" t="s">
        <v>27</v>
      </c>
      <c r="C285" s="69"/>
      <c r="D285" s="69"/>
      <c r="E285" s="80"/>
      <c r="F285" s="80"/>
      <c r="G285" s="80"/>
    </row>
    <row r="286" spans="1:7" ht="63.75" customHeight="1">
      <c r="A286" s="63"/>
      <c r="B286" s="144" t="s">
        <v>382</v>
      </c>
      <c r="C286" s="69" t="s">
        <v>89</v>
      </c>
      <c r="D286" s="154" t="s">
        <v>489</v>
      </c>
      <c r="E286" s="80"/>
      <c r="F286" s="162">
        <f>3000000-2383570</f>
        <v>616430</v>
      </c>
      <c r="G286" s="80">
        <f>F286</f>
        <v>616430</v>
      </c>
    </row>
    <row r="287" spans="1:7" s="76" customFormat="1" ht="15" customHeight="1">
      <c r="A287" s="79">
        <v>2</v>
      </c>
      <c r="B287" s="167" t="s">
        <v>28</v>
      </c>
      <c r="C287" s="69"/>
      <c r="D287" s="69"/>
      <c r="E287" s="80"/>
      <c r="F287" s="80"/>
      <c r="G287" s="80"/>
    </row>
    <row r="288" spans="1:7" ht="78.75" customHeight="1">
      <c r="A288" s="63"/>
      <c r="B288" s="144" t="s">
        <v>384</v>
      </c>
      <c r="C288" s="69" t="s">
        <v>180</v>
      </c>
      <c r="D288" s="69" t="s">
        <v>181</v>
      </c>
      <c r="E288" s="69"/>
      <c r="F288" s="81">
        <v>1</v>
      </c>
      <c r="G288" s="81">
        <f>F288</f>
        <v>1</v>
      </c>
    </row>
    <row r="289" spans="1:7" s="76" customFormat="1" ht="15" customHeight="1">
      <c r="A289" s="79">
        <v>3</v>
      </c>
      <c r="B289" s="167" t="s">
        <v>29</v>
      </c>
      <c r="C289" s="69"/>
      <c r="D289" s="69"/>
      <c r="E289" s="69"/>
      <c r="F289" s="80"/>
      <c r="G289" s="81"/>
    </row>
    <row r="290" spans="1:7" ht="71.25" customHeight="1">
      <c r="A290" s="63"/>
      <c r="B290" s="144" t="s">
        <v>385</v>
      </c>
      <c r="C290" s="69" t="s">
        <v>89</v>
      </c>
      <c r="D290" s="69" t="s">
        <v>87</v>
      </c>
      <c r="E290" s="69"/>
      <c r="F290" s="162">
        <f>F286</f>
        <v>616430</v>
      </c>
      <c r="G290" s="80">
        <f>F290</f>
        <v>616430</v>
      </c>
    </row>
    <row r="291" spans="1:7" s="76" customFormat="1" ht="15" customHeight="1">
      <c r="A291" s="79">
        <v>4</v>
      </c>
      <c r="B291" s="167" t="s">
        <v>30</v>
      </c>
      <c r="C291" s="69"/>
      <c r="D291" s="69"/>
      <c r="E291" s="69"/>
      <c r="F291" s="80"/>
      <c r="G291" s="81"/>
    </row>
    <row r="292" spans="1:7" ht="68.25" customHeight="1">
      <c r="A292" s="63"/>
      <c r="B292" s="144" t="s">
        <v>386</v>
      </c>
      <c r="C292" s="69" t="s">
        <v>88</v>
      </c>
      <c r="D292" s="69" t="s">
        <v>87</v>
      </c>
      <c r="E292" s="69"/>
      <c r="F292" s="81">
        <f>F286/F290*100</f>
        <v>100</v>
      </c>
      <c r="G292" s="81">
        <f>F292</f>
        <v>100</v>
      </c>
    </row>
    <row r="293" spans="1:7" ht="30.75" customHeight="1">
      <c r="A293" s="63"/>
      <c r="B293" s="280" t="s">
        <v>387</v>
      </c>
      <c r="C293" s="280"/>
      <c r="D293" s="280"/>
      <c r="E293" s="280"/>
      <c r="F293" s="80"/>
      <c r="G293" s="81"/>
    </row>
    <row r="294" spans="1:7" s="76" customFormat="1" ht="15" customHeight="1">
      <c r="A294" s="79">
        <v>1</v>
      </c>
      <c r="B294" s="82" t="s">
        <v>27</v>
      </c>
      <c r="C294" s="69"/>
      <c r="D294" s="69"/>
      <c r="E294" s="80"/>
      <c r="F294" s="80"/>
      <c r="G294" s="80"/>
    </row>
    <row r="295" spans="1:7" ht="54.75" customHeight="1">
      <c r="A295" s="63"/>
      <c r="B295" s="144" t="s">
        <v>388</v>
      </c>
      <c r="C295" s="69" t="s">
        <v>89</v>
      </c>
      <c r="D295" s="154" t="s">
        <v>489</v>
      </c>
      <c r="E295" s="80"/>
      <c r="F295" s="162">
        <f>830000-54183</f>
        <v>775817</v>
      </c>
      <c r="G295" s="80">
        <f>F295</f>
        <v>775817</v>
      </c>
    </row>
    <row r="296" spans="1:7" s="76" customFormat="1" ht="15" customHeight="1">
      <c r="A296" s="79">
        <v>2</v>
      </c>
      <c r="B296" s="167" t="s">
        <v>28</v>
      </c>
      <c r="C296" s="69"/>
      <c r="D296" s="69"/>
      <c r="E296" s="80"/>
      <c r="F296" s="80"/>
      <c r="G296" s="80"/>
    </row>
    <row r="297" spans="1:7" ht="63" customHeight="1">
      <c r="A297" s="63"/>
      <c r="B297" s="144" t="s">
        <v>389</v>
      </c>
      <c r="C297" s="69" t="s">
        <v>180</v>
      </c>
      <c r="D297" s="69" t="s">
        <v>181</v>
      </c>
      <c r="E297" s="69"/>
      <c r="F297" s="81">
        <v>1</v>
      </c>
      <c r="G297" s="81">
        <f>F297</f>
        <v>1</v>
      </c>
    </row>
    <row r="298" spans="1:7" s="76" customFormat="1" ht="15" customHeight="1">
      <c r="A298" s="79">
        <v>3</v>
      </c>
      <c r="B298" s="167" t="s">
        <v>29</v>
      </c>
      <c r="C298" s="69"/>
      <c r="D298" s="69"/>
      <c r="E298" s="69"/>
      <c r="F298" s="80"/>
      <c r="G298" s="81"/>
    </row>
    <row r="299" spans="1:7" ht="64.5" customHeight="1">
      <c r="A299" s="63"/>
      <c r="B299" s="144" t="s">
        <v>390</v>
      </c>
      <c r="C299" s="69" t="s">
        <v>89</v>
      </c>
      <c r="D299" s="69" t="s">
        <v>87</v>
      </c>
      <c r="E299" s="69"/>
      <c r="F299" s="80">
        <f>F295/F297</f>
        <v>775817</v>
      </c>
      <c r="G299" s="80">
        <f>F299</f>
        <v>775817</v>
      </c>
    </row>
    <row r="300" spans="1:7" s="76" customFormat="1" ht="15" customHeight="1">
      <c r="A300" s="79">
        <v>4</v>
      </c>
      <c r="B300" s="167" t="s">
        <v>30</v>
      </c>
      <c r="C300" s="69"/>
      <c r="D300" s="69"/>
      <c r="E300" s="69"/>
      <c r="F300" s="80"/>
      <c r="G300" s="81"/>
    </row>
    <row r="301" spans="1:7" ht="59.25" customHeight="1">
      <c r="A301" s="63"/>
      <c r="B301" s="144" t="s">
        <v>391</v>
      </c>
      <c r="C301" s="69" t="s">
        <v>88</v>
      </c>
      <c r="D301" s="69" t="s">
        <v>87</v>
      </c>
      <c r="E301" s="69"/>
      <c r="F301" s="81">
        <f>F295/F299*100</f>
        <v>100</v>
      </c>
      <c r="G301" s="81">
        <f>F301</f>
        <v>100</v>
      </c>
    </row>
    <row r="302" spans="1:7" ht="33.75" customHeight="1">
      <c r="A302" s="63"/>
      <c r="B302" s="280" t="s">
        <v>392</v>
      </c>
      <c r="C302" s="280"/>
      <c r="D302" s="280"/>
      <c r="E302" s="280"/>
      <c r="F302" s="80"/>
      <c r="G302" s="81"/>
    </row>
    <row r="303" spans="1:7" s="76" customFormat="1" ht="15" customHeight="1">
      <c r="A303" s="79">
        <v>1</v>
      </c>
      <c r="B303" s="82" t="s">
        <v>27</v>
      </c>
      <c r="C303" s="69"/>
      <c r="D303" s="69"/>
      <c r="E303" s="80"/>
      <c r="F303" s="80"/>
      <c r="G303" s="80"/>
    </row>
    <row r="304" spans="1:7" ht="76.5" customHeight="1">
      <c r="A304" s="63"/>
      <c r="B304" s="144" t="s">
        <v>393</v>
      </c>
      <c r="C304" s="69" t="s">
        <v>89</v>
      </c>
      <c r="D304" s="154" t="s">
        <v>489</v>
      </c>
      <c r="E304" s="80"/>
      <c r="F304" s="162">
        <v>44702</v>
      </c>
      <c r="G304" s="80">
        <f>F304</f>
        <v>44702</v>
      </c>
    </row>
    <row r="305" spans="1:7" s="76" customFormat="1" ht="15" customHeight="1">
      <c r="A305" s="79">
        <v>2</v>
      </c>
      <c r="B305" s="167" t="s">
        <v>28</v>
      </c>
      <c r="C305" s="69"/>
      <c r="D305" s="69"/>
      <c r="E305" s="80"/>
      <c r="F305" s="80"/>
      <c r="G305" s="80"/>
    </row>
    <row r="306" spans="1:7" ht="106.9" customHeight="1">
      <c r="A306" s="63"/>
      <c r="B306" s="144" t="s">
        <v>492</v>
      </c>
      <c r="C306" s="69" t="s">
        <v>180</v>
      </c>
      <c r="D306" s="69" t="s">
        <v>181</v>
      </c>
      <c r="E306" s="69"/>
      <c r="F306" s="81">
        <v>1</v>
      </c>
      <c r="G306" s="81">
        <f>F306</f>
        <v>1</v>
      </c>
    </row>
    <row r="307" spans="1:7" s="76" customFormat="1" ht="15" customHeight="1">
      <c r="A307" s="79">
        <v>3</v>
      </c>
      <c r="B307" s="167" t="s">
        <v>29</v>
      </c>
      <c r="C307" s="69"/>
      <c r="D307" s="69"/>
      <c r="E307" s="69"/>
      <c r="F307" s="80"/>
      <c r="G307" s="81"/>
    </row>
    <row r="308" spans="1:7" ht="92.45" customHeight="1">
      <c r="A308" s="63"/>
      <c r="B308" s="144" t="s">
        <v>490</v>
      </c>
      <c r="C308" s="69" t="s">
        <v>89</v>
      </c>
      <c r="D308" s="69" t="s">
        <v>87</v>
      </c>
      <c r="E308" s="69"/>
      <c r="F308" s="80">
        <f>F304/F306</f>
        <v>44702</v>
      </c>
      <c r="G308" s="80">
        <f>F308</f>
        <v>44702</v>
      </c>
    </row>
    <row r="309" spans="1:7" s="76" customFormat="1" ht="15" customHeight="1">
      <c r="A309" s="79">
        <v>4</v>
      </c>
      <c r="B309" s="167" t="s">
        <v>30</v>
      </c>
      <c r="C309" s="69"/>
      <c r="D309" s="69"/>
      <c r="E309" s="69"/>
      <c r="F309" s="80"/>
      <c r="G309" s="81"/>
    </row>
    <row r="310" spans="1:7" ht="75" customHeight="1">
      <c r="A310" s="63"/>
      <c r="B310" s="144" t="s">
        <v>491</v>
      </c>
      <c r="C310" s="69" t="s">
        <v>88</v>
      </c>
      <c r="D310" s="69" t="s">
        <v>87</v>
      </c>
      <c r="E310" s="69"/>
      <c r="F310" s="81">
        <f>F304/F308*100</f>
        <v>100</v>
      </c>
      <c r="G310" s="81">
        <f>F310</f>
        <v>100</v>
      </c>
    </row>
    <row r="311" spans="1:7" ht="26.25" customHeight="1">
      <c r="A311" s="63"/>
      <c r="B311" s="280" t="s">
        <v>394</v>
      </c>
      <c r="C311" s="280"/>
      <c r="D311" s="280"/>
      <c r="E311" s="280"/>
      <c r="F311" s="80"/>
      <c r="G311" s="81"/>
    </row>
    <row r="312" spans="1:7" s="76" customFormat="1" ht="15" customHeight="1">
      <c r="A312" s="79">
        <v>1</v>
      </c>
      <c r="B312" s="82" t="s">
        <v>27</v>
      </c>
      <c r="C312" s="69"/>
      <c r="D312" s="69"/>
      <c r="E312" s="80"/>
      <c r="F312" s="80"/>
      <c r="G312" s="80"/>
    </row>
    <row r="313" spans="1:7" ht="48.75" customHeight="1">
      <c r="A313" s="63"/>
      <c r="B313" s="144" t="s">
        <v>395</v>
      </c>
      <c r="C313" s="69" t="s">
        <v>89</v>
      </c>
      <c r="D313" s="154" t="s">
        <v>489</v>
      </c>
      <c r="E313" s="80"/>
      <c r="F313" s="162">
        <f>1550000-297298</f>
        <v>1252702</v>
      </c>
      <c r="G313" s="80">
        <f>F313</f>
        <v>1252702</v>
      </c>
    </row>
    <row r="314" spans="1:7" s="76" customFormat="1" ht="15" customHeight="1">
      <c r="A314" s="79">
        <v>2</v>
      </c>
      <c r="B314" s="167" t="s">
        <v>28</v>
      </c>
      <c r="C314" s="69"/>
      <c r="D314" s="69"/>
      <c r="E314" s="80"/>
      <c r="F314" s="80"/>
      <c r="G314" s="80"/>
    </row>
    <row r="315" spans="1:7" ht="70.5" customHeight="1">
      <c r="A315" s="63"/>
      <c r="B315" s="144" t="s">
        <v>396</v>
      </c>
      <c r="C315" s="69" t="s">
        <v>180</v>
      </c>
      <c r="D315" s="69" t="s">
        <v>181</v>
      </c>
      <c r="E315" s="69"/>
      <c r="F315" s="81">
        <v>1</v>
      </c>
      <c r="G315" s="81">
        <f>F315</f>
        <v>1</v>
      </c>
    </row>
    <row r="316" spans="1:7" s="76" customFormat="1" ht="15" customHeight="1">
      <c r="A316" s="79">
        <v>3</v>
      </c>
      <c r="B316" s="167" t="s">
        <v>29</v>
      </c>
      <c r="C316" s="69"/>
      <c r="D316" s="69"/>
      <c r="E316" s="69"/>
      <c r="F316" s="80"/>
      <c r="G316" s="81"/>
    </row>
    <row r="317" spans="1:7" ht="64.5" customHeight="1">
      <c r="A317" s="63"/>
      <c r="B317" s="144" t="s">
        <v>397</v>
      </c>
      <c r="C317" s="69" t="s">
        <v>89</v>
      </c>
      <c r="D317" s="69" t="s">
        <v>87</v>
      </c>
      <c r="E317" s="69"/>
      <c r="F317" s="80">
        <f>F313/F315</f>
        <v>1252702</v>
      </c>
      <c r="G317" s="80">
        <f>F317</f>
        <v>1252702</v>
      </c>
    </row>
    <row r="318" spans="1:7" s="76" customFormat="1" ht="15" customHeight="1">
      <c r="A318" s="79">
        <v>4</v>
      </c>
      <c r="B318" s="167" t="s">
        <v>30</v>
      </c>
      <c r="C318" s="69"/>
      <c r="D318" s="69"/>
      <c r="E318" s="69"/>
      <c r="F318" s="80"/>
      <c r="G318" s="81"/>
    </row>
    <row r="319" spans="1:7" ht="59.25" customHeight="1">
      <c r="A319" s="63"/>
      <c r="B319" s="144" t="s">
        <v>398</v>
      </c>
      <c r="C319" s="69" t="s">
        <v>88</v>
      </c>
      <c r="D319" s="69" t="s">
        <v>87</v>
      </c>
      <c r="E319" s="69"/>
      <c r="F319" s="81">
        <f>F313/F317*100</f>
        <v>100</v>
      </c>
      <c r="G319" s="81">
        <f>F319</f>
        <v>100</v>
      </c>
    </row>
    <row r="320" spans="1:7" ht="30.75" customHeight="1">
      <c r="A320" s="63"/>
      <c r="B320" s="280" t="s">
        <v>476</v>
      </c>
      <c r="C320" s="280"/>
      <c r="D320" s="280"/>
      <c r="E320" s="280"/>
      <c r="F320" s="80"/>
      <c r="G320" s="81"/>
    </row>
    <row r="321" spans="1:7" s="76" customFormat="1" ht="15" customHeight="1">
      <c r="A321" s="79">
        <v>1</v>
      </c>
      <c r="B321" s="82" t="s">
        <v>27</v>
      </c>
      <c r="C321" s="69"/>
      <c r="D321" s="69"/>
      <c r="E321" s="80"/>
      <c r="F321" s="80"/>
      <c r="G321" s="80"/>
    </row>
    <row r="322" spans="1:7" ht="54.75" customHeight="1">
      <c r="A322" s="63"/>
      <c r="B322" s="144" t="s">
        <v>478</v>
      </c>
      <c r="C322" s="69" t="s">
        <v>89</v>
      </c>
      <c r="D322" s="154" t="s">
        <v>481</v>
      </c>
      <c r="E322" s="80"/>
      <c r="F322" s="80">
        <v>300000</v>
      </c>
      <c r="G322" s="80">
        <f>F322</f>
        <v>300000</v>
      </c>
    </row>
    <row r="323" spans="1:7" s="76" customFormat="1" ht="15" customHeight="1">
      <c r="A323" s="79">
        <v>2</v>
      </c>
      <c r="B323" s="167" t="s">
        <v>28</v>
      </c>
      <c r="C323" s="69"/>
      <c r="D323" s="69"/>
      <c r="E323" s="80"/>
      <c r="F323" s="80"/>
      <c r="G323" s="80"/>
    </row>
    <row r="324" spans="1:7" ht="63" customHeight="1">
      <c r="A324" s="63"/>
      <c r="B324" s="144" t="s">
        <v>477</v>
      </c>
      <c r="C324" s="69" t="s">
        <v>180</v>
      </c>
      <c r="D324" s="69" t="s">
        <v>181</v>
      </c>
      <c r="E324" s="69"/>
      <c r="F324" s="81">
        <v>1</v>
      </c>
      <c r="G324" s="81">
        <f>F324</f>
        <v>1</v>
      </c>
    </row>
    <row r="325" spans="1:7" s="76" customFormat="1" ht="15" customHeight="1">
      <c r="A325" s="79">
        <v>3</v>
      </c>
      <c r="B325" s="167" t="s">
        <v>29</v>
      </c>
      <c r="C325" s="69"/>
      <c r="D325" s="69"/>
      <c r="E325" s="69"/>
      <c r="F325" s="80"/>
      <c r="G325" s="81"/>
    </row>
    <row r="326" spans="1:7" ht="64.5" customHeight="1">
      <c r="A326" s="63"/>
      <c r="B326" s="144" t="s">
        <v>479</v>
      </c>
      <c r="C326" s="69" t="s">
        <v>89</v>
      </c>
      <c r="D326" s="69" t="s">
        <v>87</v>
      </c>
      <c r="E326" s="69"/>
      <c r="F326" s="80">
        <f>F322/F324</f>
        <v>300000</v>
      </c>
      <c r="G326" s="80">
        <f>F326</f>
        <v>300000</v>
      </c>
    </row>
    <row r="327" spans="1:7" s="76" customFormat="1" ht="15" customHeight="1">
      <c r="A327" s="79">
        <v>4</v>
      </c>
      <c r="B327" s="167" t="s">
        <v>30</v>
      </c>
      <c r="C327" s="69"/>
      <c r="D327" s="69"/>
      <c r="E327" s="69"/>
      <c r="F327" s="80"/>
      <c r="G327" s="81"/>
    </row>
    <row r="328" spans="1:7" ht="59.25" customHeight="1">
      <c r="A328" s="63"/>
      <c r="B328" s="144" t="s">
        <v>480</v>
      </c>
      <c r="C328" s="69" t="s">
        <v>88</v>
      </c>
      <c r="D328" s="69" t="s">
        <v>87</v>
      </c>
      <c r="E328" s="69"/>
      <c r="F328" s="81">
        <f>F322/F326*100</f>
        <v>100</v>
      </c>
      <c r="G328" s="81">
        <f>F328</f>
        <v>100</v>
      </c>
    </row>
    <row r="329" spans="1:7" ht="33.75" customHeight="1">
      <c r="A329" s="63"/>
      <c r="B329" s="280" t="s">
        <v>400</v>
      </c>
      <c r="C329" s="280"/>
      <c r="D329" s="280"/>
      <c r="E329" s="280"/>
      <c r="F329" s="80"/>
      <c r="G329" s="81"/>
    </row>
    <row r="330" spans="1:7" s="76" customFormat="1" ht="15" customHeight="1">
      <c r="A330" s="79">
        <v>1</v>
      </c>
      <c r="B330" s="82" t="s">
        <v>27</v>
      </c>
      <c r="C330" s="69"/>
      <c r="D330" s="69"/>
      <c r="E330" s="80"/>
      <c r="F330" s="80"/>
      <c r="G330" s="80"/>
    </row>
    <row r="331" spans="1:7" ht="79.5" customHeight="1">
      <c r="A331" s="63"/>
      <c r="B331" s="144" t="s">
        <v>402</v>
      </c>
      <c r="C331" s="69" t="s">
        <v>89</v>
      </c>
      <c r="D331" s="154" t="s">
        <v>481</v>
      </c>
      <c r="E331" s="80"/>
      <c r="F331" s="80">
        <f>190000+4009</f>
        <v>194009</v>
      </c>
      <c r="G331" s="80">
        <f>F331</f>
        <v>194009</v>
      </c>
    </row>
    <row r="332" spans="1:7" s="76" customFormat="1" ht="15" customHeight="1">
      <c r="A332" s="79">
        <v>2</v>
      </c>
      <c r="B332" s="167" t="s">
        <v>28</v>
      </c>
      <c r="C332" s="69"/>
      <c r="D332" s="69"/>
      <c r="E332" s="80"/>
      <c r="F332" s="80"/>
      <c r="G332" s="80"/>
    </row>
    <row r="333" spans="1:7" ht="94.5" customHeight="1">
      <c r="A333" s="63"/>
      <c r="B333" s="144" t="s">
        <v>436</v>
      </c>
      <c r="C333" s="69" t="s">
        <v>180</v>
      </c>
      <c r="D333" s="69" t="s">
        <v>181</v>
      </c>
      <c r="E333" s="69"/>
      <c r="F333" s="81">
        <v>1</v>
      </c>
      <c r="G333" s="81">
        <f>F333</f>
        <v>1</v>
      </c>
    </row>
    <row r="334" spans="1:7" s="76" customFormat="1" ht="15" customHeight="1">
      <c r="A334" s="79">
        <v>3</v>
      </c>
      <c r="B334" s="167" t="s">
        <v>29</v>
      </c>
      <c r="C334" s="69"/>
      <c r="D334" s="69"/>
      <c r="E334" s="69"/>
      <c r="F334" s="80"/>
      <c r="G334" s="81"/>
    </row>
    <row r="335" spans="1:7" ht="84.75" customHeight="1">
      <c r="A335" s="63"/>
      <c r="B335" s="144" t="s">
        <v>401</v>
      </c>
      <c r="C335" s="69" t="s">
        <v>89</v>
      </c>
      <c r="D335" s="69" t="s">
        <v>87</v>
      </c>
      <c r="E335" s="69"/>
      <c r="F335" s="80">
        <f>F331/F333</f>
        <v>194009</v>
      </c>
      <c r="G335" s="80">
        <f>F335</f>
        <v>194009</v>
      </c>
    </row>
    <row r="336" spans="1:7" s="76" customFormat="1" ht="15" customHeight="1">
      <c r="A336" s="79">
        <v>4</v>
      </c>
      <c r="B336" s="167" t="s">
        <v>30</v>
      </c>
      <c r="C336" s="69"/>
      <c r="D336" s="69"/>
      <c r="E336" s="69"/>
      <c r="F336" s="80"/>
      <c r="G336" s="81"/>
    </row>
    <row r="337" spans="1:7" ht="78.75" customHeight="1">
      <c r="A337" s="63"/>
      <c r="B337" s="144" t="s">
        <v>404</v>
      </c>
      <c r="C337" s="69" t="s">
        <v>88</v>
      </c>
      <c r="D337" s="69" t="s">
        <v>87</v>
      </c>
      <c r="E337" s="69"/>
      <c r="F337" s="81">
        <f>F331/F335*100</f>
        <v>100</v>
      </c>
      <c r="G337" s="81">
        <f>F337</f>
        <v>100</v>
      </c>
    </row>
    <row r="338" spans="1:7" ht="33.75" customHeight="1">
      <c r="A338" s="63"/>
      <c r="B338" s="273" t="s">
        <v>403</v>
      </c>
      <c r="C338" s="273"/>
      <c r="D338" s="273"/>
      <c r="E338" s="273"/>
      <c r="F338" s="80"/>
      <c r="G338" s="81"/>
    </row>
    <row r="339" spans="1:7" s="76" customFormat="1" ht="15" customHeight="1">
      <c r="A339" s="79">
        <v>1</v>
      </c>
      <c r="B339" s="82" t="s">
        <v>27</v>
      </c>
      <c r="C339" s="69"/>
      <c r="D339" s="69"/>
      <c r="E339" s="80"/>
      <c r="F339" s="80"/>
      <c r="G339" s="80"/>
    </row>
    <row r="340" spans="1:7" ht="75" customHeight="1">
      <c r="A340" s="63"/>
      <c r="B340" s="144" t="s">
        <v>405</v>
      </c>
      <c r="C340" s="69" t="s">
        <v>89</v>
      </c>
      <c r="D340" s="154" t="s">
        <v>463</v>
      </c>
      <c r="E340" s="80"/>
      <c r="F340" s="80">
        <v>300000</v>
      </c>
      <c r="G340" s="80">
        <f>F340</f>
        <v>300000</v>
      </c>
    </row>
    <row r="341" spans="1:7" s="76" customFormat="1" ht="15" customHeight="1">
      <c r="A341" s="79">
        <v>2</v>
      </c>
      <c r="B341" s="167" t="s">
        <v>28</v>
      </c>
      <c r="C341" s="69"/>
      <c r="D341" s="69"/>
      <c r="E341" s="80"/>
      <c r="F341" s="80"/>
      <c r="G341" s="80"/>
    </row>
    <row r="342" spans="1:7" ht="85.5" customHeight="1">
      <c r="A342" s="63"/>
      <c r="B342" s="144" t="s">
        <v>406</v>
      </c>
      <c r="C342" s="69" t="s">
        <v>180</v>
      </c>
      <c r="D342" s="69" t="s">
        <v>181</v>
      </c>
      <c r="E342" s="69"/>
      <c r="F342" s="81">
        <v>1</v>
      </c>
      <c r="G342" s="81">
        <f>F342</f>
        <v>1</v>
      </c>
    </row>
    <row r="343" spans="1:7" ht="0.75" customHeight="1">
      <c r="A343" s="63"/>
      <c r="B343" s="144"/>
      <c r="C343" s="69"/>
      <c r="D343" s="69"/>
      <c r="E343" s="69"/>
      <c r="F343" s="81"/>
      <c r="G343" s="81"/>
    </row>
    <row r="344" spans="1:7" s="76" customFormat="1" ht="15" customHeight="1">
      <c r="A344" s="79">
        <v>3</v>
      </c>
      <c r="B344" s="167" t="s">
        <v>29</v>
      </c>
      <c r="C344" s="69"/>
      <c r="D344" s="69"/>
      <c r="E344" s="69"/>
      <c r="F344" s="80"/>
      <c r="G344" s="81"/>
    </row>
    <row r="345" spans="1:7" ht="84.75" customHeight="1">
      <c r="A345" s="63"/>
      <c r="B345" s="144" t="s">
        <v>407</v>
      </c>
      <c r="C345" s="69" t="s">
        <v>89</v>
      </c>
      <c r="D345" s="69" t="s">
        <v>87</v>
      </c>
      <c r="E345" s="69"/>
      <c r="F345" s="80">
        <f>F340</f>
        <v>300000</v>
      </c>
      <c r="G345" s="80">
        <f>F345</f>
        <v>300000</v>
      </c>
    </row>
    <row r="346" spans="1:7" ht="0.75" customHeight="1">
      <c r="A346" s="63"/>
      <c r="B346" s="144"/>
      <c r="C346" s="69"/>
      <c r="D346" s="69"/>
      <c r="E346" s="69"/>
      <c r="F346" s="80"/>
      <c r="G346" s="80"/>
    </row>
    <row r="347" spans="1:7" s="76" customFormat="1" ht="15" customHeight="1">
      <c r="A347" s="79">
        <v>4</v>
      </c>
      <c r="B347" s="167" t="s">
        <v>30</v>
      </c>
      <c r="C347" s="69"/>
      <c r="D347" s="69"/>
      <c r="E347" s="69"/>
      <c r="F347" s="80"/>
      <c r="G347" s="81"/>
    </row>
    <row r="348" spans="1:7" ht="81.75" customHeight="1">
      <c r="A348" s="63"/>
      <c r="B348" s="144" t="s">
        <v>408</v>
      </c>
      <c r="C348" s="69" t="s">
        <v>88</v>
      </c>
      <c r="D348" s="69" t="s">
        <v>87</v>
      </c>
      <c r="E348" s="69"/>
      <c r="F348" s="81">
        <f>F340/(F345+F346)*100</f>
        <v>100</v>
      </c>
      <c r="G348" s="81">
        <f>F348</f>
        <v>100</v>
      </c>
    </row>
    <row r="349" spans="1:7" ht="33.75" customHeight="1">
      <c r="A349" s="63"/>
      <c r="B349" s="280" t="s">
        <v>409</v>
      </c>
      <c r="C349" s="280"/>
      <c r="D349" s="280"/>
      <c r="E349" s="280"/>
      <c r="F349" s="80"/>
      <c r="G349" s="81"/>
    </row>
    <row r="350" spans="1:7" s="76" customFormat="1" ht="15" customHeight="1">
      <c r="A350" s="79">
        <v>1</v>
      </c>
      <c r="B350" s="82" t="s">
        <v>27</v>
      </c>
      <c r="C350" s="69"/>
      <c r="D350" s="69"/>
      <c r="E350" s="80"/>
      <c r="F350" s="80"/>
      <c r="G350" s="80"/>
    </row>
    <row r="351" spans="1:7" ht="88.5" customHeight="1">
      <c r="A351" s="63"/>
      <c r="B351" s="144" t="s">
        <v>410</v>
      </c>
      <c r="C351" s="69" t="s">
        <v>89</v>
      </c>
      <c r="D351" s="163" t="s">
        <v>493</v>
      </c>
      <c r="E351" s="80"/>
      <c r="F351" s="80">
        <f>5495714+1235853-5501363+5580363-79000</f>
        <v>6731567</v>
      </c>
      <c r="G351" s="80">
        <f>F351</f>
        <v>6731567</v>
      </c>
    </row>
    <row r="352" spans="1:7" s="76" customFormat="1" ht="15" customHeight="1">
      <c r="A352" s="79">
        <v>2</v>
      </c>
      <c r="B352" s="167" t="s">
        <v>28</v>
      </c>
      <c r="C352" s="69"/>
      <c r="D352" s="69"/>
      <c r="E352" s="80"/>
      <c r="F352" s="80"/>
      <c r="G352" s="80"/>
    </row>
    <row r="353" spans="1:7" ht="112.5" customHeight="1">
      <c r="A353" s="63"/>
      <c r="B353" s="144" t="s">
        <v>411</v>
      </c>
      <c r="C353" s="69" t="s">
        <v>180</v>
      </c>
      <c r="D353" s="69" t="s">
        <v>181</v>
      </c>
      <c r="E353" s="69"/>
      <c r="F353" s="81">
        <v>1</v>
      </c>
      <c r="G353" s="81">
        <f>F353</f>
        <v>1</v>
      </c>
    </row>
    <row r="354" spans="1:7" ht="73.5" customHeight="1">
      <c r="A354" s="63"/>
      <c r="B354" s="144" t="s">
        <v>464</v>
      </c>
      <c r="C354" s="69" t="s">
        <v>97</v>
      </c>
      <c r="D354" s="69" t="s">
        <v>181</v>
      </c>
      <c r="E354" s="69"/>
      <c r="F354" s="81">
        <v>1</v>
      </c>
      <c r="G354" s="81">
        <f>F354</f>
        <v>1</v>
      </c>
    </row>
    <row r="355" spans="1:7" s="76" customFormat="1" ht="15" customHeight="1">
      <c r="A355" s="79">
        <v>3</v>
      </c>
      <c r="B355" s="167" t="s">
        <v>29</v>
      </c>
      <c r="C355" s="69"/>
      <c r="D355" s="69"/>
      <c r="E355" s="69"/>
      <c r="F355" s="80"/>
      <c r="G355" s="81"/>
    </row>
    <row r="356" spans="1:7" ht="97.5" customHeight="1">
      <c r="A356" s="63"/>
      <c r="B356" s="144" t="s">
        <v>412</v>
      </c>
      <c r="C356" s="69" t="s">
        <v>89</v>
      </c>
      <c r="D356" s="69" t="s">
        <v>87</v>
      </c>
      <c r="E356" s="69"/>
      <c r="F356" s="80">
        <v>20000</v>
      </c>
      <c r="G356" s="80">
        <f>F356</f>
        <v>20000</v>
      </c>
    </row>
    <row r="357" spans="1:7" ht="97.5" customHeight="1">
      <c r="A357" s="63"/>
      <c r="B357" s="144" t="s">
        <v>465</v>
      </c>
      <c r="C357" s="69" t="s">
        <v>89</v>
      </c>
      <c r="D357" s="69" t="s">
        <v>87</v>
      </c>
      <c r="E357" s="69"/>
      <c r="F357" s="80">
        <f>(F351-F356)/F354</f>
        <v>6711567</v>
      </c>
      <c r="G357" s="80">
        <f>(G351-G356)/G354</f>
        <v>6711567</v>
      </c>
    </row>
    <row r="358" spans="1:7" s="76" customFormat="1" ht="15" customHeight="1">
      <c r="A358" s="79">
        <v>4</v>
      </c>
      <c r="B358" s="167" t="s">
        <v>30</v>
      </c>
      <c r="C358" s="69"/>
      <c r="D358" s="69"/>
      <c r="E358" s="69"/>
      <c r="F358" s="80"/>
      <c r="G358" s="81"/>
    </row>
    <row r="359" spans="1:7" ht="87.75" customHeight="1">
      <c r="A359" s="63"/>
      <c r="B359" s="144" t="s">
        <v>413</v>
      </c>
      <c r="C359" s="69" t="s">
        <v>88</v>
      </c>
      <c r="D359" s="69" t="s">
        <v>87</v>
      </c>
      <c r="E359" s="69"/>
      <c r="F359" s="80">
        <v>100</v>
      </c>
      <c r="G359" s="80">
        <f>F359</f>
        <v>100</v>
      </c>
    </row>
    <row r="360" spans="1:7" ht="33.75" customHeight="1">
      <c r="A360" s="63"/>
      <c r="B360" s="273" t="s">
        <v>446</v>
      </c>
      <c r="C360" s="273"/>
      <c r="D360" s="273"/>
      <c r="E360" s="273"/>
      <c r="F360" s="80"/>
      <c r="G360" s="81"/>
    </row>
    <row r="361" spans="1:7" s="76" customFormat="1" ht="15" customHeight="1">
      <c r="A361" s="79">
        <v>1</v>
      </c>
      <c r="B361" s="82" t="s">
        <v>27</v>
      </c>
      <c r="C361" s="69"/>
      <c r="D361" s="69"/>
      <c r="E361" s="80"/>
      <c r="F361" s="80"/>
      <c r="G361" s="80"/>
    </row>
    <row r="362" spans="1:7" ht="77.25" customHeight="1">
      <c r="A362" s="63"/>
      <c r="B362" s="144" t="s">
        <v>414</v>
      </c>
      <c r="C362" s="69" t="s">
        <v>89</v>
      </c>
      <c r="D362" s="154" t="s">
        <v>435</v>
      </c>
      <c r="E362" s="80"/>
      <c r="F362" s="80">
        <v>1600000</v>
      </c>
      <c r="G362" s="80">
        <f>F362</f>
        <v>1600000</v>
      </c>
    </row>
    <row r="363" spans="1:7" s="76" customFormat="1" ht="15" customHeight="1">
      <c r="A363" s="79">
        <v>2</v>
      </c>
      <c r="B363" s="167" t="s">
        <v>28</v>
      </c>
      <c r="C363" s="69"/>
      <c r="D363" s="69"/>
      <c r="E363" s="80"/>
      <c r="F363" s="80"/>
      <c r="G363" s="80"/>
    </row>
    <row r="364" spans="1:7" ht="91.5" customHeight="1">
      <c r="A364" s="63"/>
      <c r="B364" s="144" t="s">
        <v>448</v>
      </c>
      <c r="C364" s="69" t="s">
        <v>180</v>
      </c>
      <c r="D364" s="69" t="s">
        <v>181</v>
      </c>
      <c r="E364" s="69"/>
      <c r="F364" s="81">
        <v>1</v>
      </c>
      <c r="G364" s="81">
        <f>F364</f>
        <v>1</v>
      </c>
    </row>
    <row r="365" spans="1:7" ht="91.5" customHeight="1">
      <c r="A365" s="63"/>
      <c r="B365" s="144" t="s">
        <v>444</v>
      </c>
      <c r="C365" s="69" t="s">
        <v>97</v>
      </c>
      <c r="D365" s="69" t="s">
        <v>181</v>
      </c>
      <c r="E365" s="69"/>
      <c r="F365" s="81">
        <v>1</v>
      </c>
      <c r="G365" s="81">
        <f>F365</f>
        <v>1</v>
      </c>
    </row>
    <row r="366" spans="1:7" s="76" customFormat="1" ht="15" customHeight="1">
      <c r="A366" s="79">
        <v>3</v>
      </c>
      <c r="B366" s="167" t="s">
        <v>29</v>
      </c>
      <c r="C366" s="69"/>
      <c r="D366" s="69"/>
      <c r="E366" s="69"/>
      <c r="F366" s="80"/>
      <c r="G366" s="81"/>
    </row>
    <row r="367" spans="1:7" ht="97.5" customHeight="1">
      <c r="A367" s="63"/>
      <c r="B367" s="144" t="s">
        <v>443</v>
      </c>
      <c r="C367" s="69" t="s">
        <v>89</v>
      </c>
      <c r="D367" s="69" t="s">
        <v>87</v>
      </c>
      <c r="E367" s="69"/>
      <c r="F367" s="80">
        <v>100000</v>
      </c>
      <c r="G367" s="80">
        <f>F367</f>
        <v>100000</v>
      </c>
    </row>
    <row r="368" spans="1:7" ht="97.5" customHeight="1">
      <c r="A368" s="63"/>
      <c r="B368" s="144" t="s">
        <v>445</v>
      </c>
      <c r="C368" s="69" t="s">
        <v>89</v>
      </c>
      <c r="D368" s="69" t="s">
        <v>87</v>
      </c>
      <c r="E368" s="69"/>
      <c r="F368" s="80">
        <v>1500000</v>
      </c>
      <c r="G368" s="80">
        <v>1500000</v>
      </c>
    </row>
    <row r="369" spans="1:7" s="76" customFormat="1" ht="15" customHeight="1">
      <c r="A369" s="79">
        <v>4</v>
      </c>
      <c r="B369" s="167" t="s">
        <v>30</v>
      </c>
      <c r="C369" s="69"/>
      <c r="D369" s="69"/>
      <c r="E369" s="69"/>
      <c r="F369" s="80"/>
      <c r="G369" s="81"/>
    </row>
    <row r="370" spans="1:7" ht="87.75" customHeight="1">
      <c r="A370" s="63"/>
      <c r="B370" s="144" t="s">
        <v>415</v>
      </c>
      <c r="C370" s="69" t="s">
        <v>88</v>
      </c>
      <c r="D370" s="69" t="s">
        <v>87</v>
      </c>
      <c r="E370" s="69"/>
      <c r="F370" s="81">
        <f>F362/(F367+F368)*100</f>
        <v>100</v>
      </c>
      <c r="G370" s="81">
        <f>F370</f>
        <v>100</v>
      </c>
    </row>
    <row r="371" spans="1:7" ht="33.75" customHeight="1">
      <c r="A371" s="63"/>
      <c r="B371" s="280" t="s">
        <v>482</v>
      </c>
      <c r="C371" s="280"/>
      <c r="D371" s="280"/>
      <c r="E371" s="280"/>
      <c r="F371" s="80"/>
      <c r="G371" s="81"/>
    </row>
    <row r="372" spans="1:7" s="76" customFormat="1" ht="15" customHeight="1">
      <c r="A372" s="79">
        <v>1</v>
      </c>
      <c r="B372" s="82" t="s">
        <v>27</v>
      </c>
      <c r="C372" s="69"/>
      <c r="D372" s="69"/>
      <c r="E372" s="80"/>
      <c r="F372" s="80"/>
      <c r="G372" s="80"/>
    </row>
    <row r="373" spans="1:7" ht="77.25" customHeight="1">
      <c r="A373" s="63"/>
      <c r="B373" s="144" t="s">
        <v>416</v>
      </c>
      <c r="C373" s="69" t="s">
        <v>89</v>
      </c>
      <c r="D373" s="163" t="s">
        <v>494</v>
      </c>
      <c r="E373" s="80"/>
      <c r="F373" s="162">
        <v>17800</v>
      </c>
      <c r="G373" s="80">
        <f>F373</f>
        <v>17800</v>
      </c>
    </row>
    <row r="374" spans="1:7" s="76" customFormat="1" ht="15" customHeight="1">
      <c r="A374" s="79">
        <v>2</v>
      </c>
      <c r="B374" s="167" t="s">
        <v>28</v>
      </c>
      <c r="C374" s="69"/>
      <c r="D374" s="69"/>
      <c r="E374" s="80"/>
      <c r="F374" s="80"/>
      <c r="G374" s="80"/>
    </row>
    <row r="375" spans="1:7" ht="102" customHeight="1">
      <c r="A375" s="63"/>
      <c r="B375" s="144" t="s">
        <v>447</v>
      </c>
      <c r="C375" s="69" t="s">
        <v>180</v>
      </c>
      <c r="D375" s="69" t="s">
        <v>181</v>
      </c>
      <c r="E375" s="69"/>
      <c r="F375" s="81">
        <v>1</v>
      </c>
      <c r="G375" s="81">
        <f>F375</f>
        <v>1</v>
      </c>
    </row>
    <row r="376" spans="1:7" s="76" customFormat="1" ht="15" customHeight="1">
      <c r="A376" s="79">
        <v>3</v>
      </c>
      <c r="B376" s="167" t="s">
        <v>29</v>
      </c>
      <c r="C376" s="69"/>
      <c r="D376" s="69"/>
      <c r="E376" s="69"/>
      <c r="F376" s="80"/>
      <c r="G376" s="81"/>
    </row>
    <row r="377" spans="1:7" ht="97.5" customHeight="1">
      <c r="A377" s="63"/>
      <c r="B377" s="144" t="s">
        <v>417</v>
      </c>
      <c r="C377" s="69" t="s">
        <v>89</v>
      </c>
      <c r="D377" s="69" t="s">
        <v>87</v>
      </c>
      <c r="E377" s="69"/>
      <c r="F377" s="80">
        <f>F373</f>
        <v>17800</v>
      </c>
      <c r="G377" s="80">
        <f>F377</f>
        <v>17800</v>
      </c>
    </row>
    <row r="378" spans="1:7" s="76" customFormat="1" ht="15" customHeight="1">
      <c r="A378" s="79">
        <v>4</v>
      </c>
      <c r="B378" s="167" t="s">
        <v>30</v>
      </c>
      <c r="C378" s="69"/>
      <c r="D378" s="69"/>
      <c r="E378" s="69"/>
      <c r="F378" s="80"/>
      <c r="G378" s="81"/>
    </row>
    <row r="379" spans="1:7" ht="87.75" customHeight="1">
      <c r="A379" s="63"/>
      <c r="B379" s="144" t="s">
        <v>418</v>
      </c>
      <c r="C379" s="69" t="s">
        <v>88</v>
      </c>
      <c r="D379" s="69" t="s">
        <v>87</v>
      </c>
      <c r="E379" s="69"/>
      <c r="F379" s="81">
        <v>100</v>
      </c>
      <c r="G379" s="81">
        <f>F379</f>
        <v>100</v>
      </c>
    </row>
    <row r="380" spans="1:7" ht="33.75" customHeight="1">
      <c r="A380" s="63"/>
      <c r="B380" s="280" t="s">
        <v>419</v>
      </c>
      <c r="C380" s="280"/>
      <c r="D380" s="280"/>
      <c r="E380" s="280"/>
      <c r="F380" s="80"/>
      <c r="G380" s="81"/>
    </row>
    <row r="381" spans="1:7" s="76" customFormat="1" ht="15" customHeight="1">
      <c r="A381" s="79">
        <v>1</v>
      </c>
      <c r="B381" s="82" t="s">
        <v>27</v>
      </c>
      <c r="C381" s="69"/>
      <c r="D381" s="69"/>
      <c r="E381" s="80"/>
      <c r="F381" s="80"/>
      <c r="G381" s="80"/>
    </row>
    <row r="382" spans="1:7" ht="55.5" customHeight="1">
      <c r="A382" s="63"/>
      <c r="B382" s="144" t="s">
        <v>420</v>
      </c>
      <c r="C382" s="69" t="s">
        <v>89</v>
      </c>
      <c r="D382" s="154" t="s">
        <v>399</v>
      </c>
      <c r="E382" s="80"/>
      <c r="F382" s="80">
        <v>800000</v>
      </c>
      <c r="G382" s="80">
        <f>F382</f>
        <v>800000</v>
      </c>
    </row>
    <row r="383" spans="1:7" s="76" customFormat="1" ht="15" customHeight="1">
      <c r="A383" s="79">
        <v>2</v>
      </c>
      <c r="B383" s="167" t="s">
        <v>28</v>
      </c>
      <c r="C383" s="69"/>
      <c r="D383" s="69"/>
      <c r="E383" s="80"/>
      <c r="F383" s="80"/>
      <c r="G383" s="80"/>
    </row>
    <row r="384" spans="1:7" ht="74.25" customHeight="1">
      <c r="A384" s="63"/>
      <c r="B384" s="144" t="s">
        <v>421</v>
      </c>
      <c r="C384" s="69" t="s">
        <v>180</v>
      </c>
      <c r="D384" s="69" t="s">
        <v>181</v>
      </c>
      <c r="E384" s="69"/>
      <c r="F384" s="81">
        <v>1</v>
      </c>
      <c r="G384" s="81">
        <f>F384</f>
        <v>1</v>
      </c>
    </row>
    <row r="385" spans="1:7" ht="53.25" customHeight="1">
      <c r="A385" s="63"/>
      <c r="B385" s="144" t="s">
        <v>423</v>
      </c>
      <c r="C385" s="69" t="s">
        <v>422</v>
      </c>
      <c r="D385" s="69" t="s">
        <v>181</v>
      </c>
      <c r="E385" s="69"/>
      <c r="F385" s="81">
        <v>924</v>
      </c>
      <c r="G385" s="81">
        <f>F385</f>
        <v>924</v>
      </c>
    </row>
    <row r="386" spans="1:7" s="76" customFormat="1" ht="15" customHeight="1">
      <c r="A386" s="79">
        <v>3</v>
      </c>
      <c r="B386" s="167" t="s">
        <v>29</v>
      </c>
      <c r="C386" s="69"/>
      <c r="D386" s="69"/>
      <c r="E386" s="69"/>
      <c r="F386" s="80"/>
      <c r="G386" s="81"/>
    </row>
    <row r="387" spans="1:7" ht="72" customHeight="1">
      <c r="A387" s="63"/>
      <c r="B387" s="144" t="s">
        <v>424</v>
      </c>
      <c r="C387" s="69" t="s">
        <v>89</v>
      </c>
      <c r="D387" s="69" t="s">
        <v>87</v>
      </c>
      <c r="E387" s="80"/>
      <c r="F387" s="80">
        <v>9368</v>
      </c>
      <c r="G387" s="80">
        <f>F387</f>
        <v>9368</v>
      </c>
    </row>
    <row r="388" spans="1:7" ht="56.25" customHeight="1">
      <c r="A388" s="63"/>
      <c r="B388" s="144" t="s">
        <v>425</v>
      </c>
      <c r="C388" s="69" t="s">
        <v>89</v>
      </c>
      <c r="D388" s="69" t="s">
        <v>87</v>
      </c>
      <c r="E388" s="69"/>
      <c r="F388" s="80">
        <f>(F382-F387)/F385+0.01</f>
        <v>855.67233766233767</v>
      </c>
      <c r="G388" s="80">
        <f>F388</f>
        <v>855.67233766233767</v>
      </c>
    </row>
    <row r="389" spans="1:7" s="76" customFormat="1" ht="15" customHeight="1">
      <c r="A389" s="79">
        <v>4</v>
      </c>
      <c r="B389" s="167" t="s">
        <v>30</v>
      </c>
      <c r="C389" s="69"/>
      <c r="D389" s="69"/>
      <c r="E389" s="69"/>
      <c r="F389" s="80"/>
      <c r="G389" s="81"/>
    </row>
    <row r="390" spans="1:7" ht="71.25" customHeight="1">
      <c r="A390" s="63"/>
      <c r="B390" s="144" t="s">
        <v>426</v>
      </c>
      <c r="C390" s="69" t="s">
        <v>88</v>
      </c>
      <c r="D390" s="69" t="s">
        <v>87</v>
      </c>
      <c r="E390" s="69"/>
      <c r="F390" s="81">
        <v>100</v>
      </c>
      <c r="G390" s="81">
        <f>F390</f>
        <v>100</v>
      </c>
    </row>
    <row r="391" spans="1:7" ht="33.75" customHeight="1">
      <c r="A391" s="63"/>
      <c r="B391" s="280" t="s">
        <v>451</v>
      </c>
      <c r="C391" s="280"/>
      <c r="D391" s="280"/>
      <c r="E391" s="280"/>
      <c r="F391" s="80"/>
      <c r="G391" s="81"/>
    </row>
    <row r="392" spans="1:7" s="76" customFormat="1" ht="15" customHeight="1">
      <c r="A392" s="79">
        <v>1</v>
      </c>
      <c r="B392" s="82" t="s">
        <v>27</v>
      </c>
      <c r="C392" s="69"/>
      <c r="D392" s="69"/>
      <c r="E392" s="80"/>
      <c r="F392" s="80"/>
      <c r="G392" s="80"/>
    </row>
    <row r="393" spans="1:7" ht="86.25" customHeight="1">
      <c r="A393" s="63"/>
      <c r="B393" s="144" t="s">
        <v>452</v>
      </c>
      <c r="C393" s="69" t="s">
        <v>89</v>
      </c>
      <c r="D393" s="154" t="s">
        <v>450</v>
      </c>
      <c r="E393" s="80"/>
      <c r="F393" s="80">
        <v>100000</v>
      </c>
      <c r="G393" s="80">
        <f>F393</f>
        <v>100000</v>
      </c>
    </row>
    <row r="394" spans="1:7" s="76" customFormat="1" ht="15" customHeight="1">
      <c r="A394" s="79">
        <v>2</v>
      </c>
      <c r="B394" s="167" t="s">
        <v>28</v>
      </c>
      <c r="C394" s="69"/>
      <c r="D394" s="69"/>
      <c r="E394" s="80"/>
      <c r="F394" s="80"/>
      <c r="G394" s="80"/>
    </row>
    <row r="395" spans="1:7" ht="107.25" customHeight="1">
      <c r="A395" s="63"/>
      <c r="B395" s="144" t="s">
        <v>453</v>
      </c>
      <c r="C395" s="69" t="s">
        <v>180</v>
      </c>
      <c r="D395" s="69" t="s">
        <v>181</v>
      </c>
      <c r="E395" s="69"/>
      <c r="F395" s="81">
        <v>1</v>
      </c>
      <c r="G395" s="81">
        <f>F395</f>
        <v>1</v>
      </c>
    </row>
    <row r="396" spans="1:7" s="76" customFormat="1" ht="15" customHeight="1">
      <c r="A396" s="79">
        <v>3</v>
      </c>
      <c r="B396" s="167" t="s">
        <v>29</v>
      </c>
      <c r="C396" s="69"/>
      <c r="D396" s="69"/>
      <c r="E396" s="69"/>
      <c r="F396" s="80"/>
      <c r="G396" s="81"/>
    </row>
    <row r="397" spans="1:7" ht="111" customHeight="1">
      <c r="A397" s="63"/>
      <c r="B397" s="144" t="s">
        <v>455</v>
      </c>
      <c r="C397" s="69" t="s">
        <v>89</v>
      </c>
      <c r="D397" s="69" t="s">
        <v>87</v>
      </c>
      <c r="E397" s="80"/>
      <c r="F397" s="80">
        <v>100000</v>
      </c>
      <c r="G397" s="80">
        <f>F397</f>
        <v>100000</v>
      </c>
    </row>
    <row r="398" spans="1:7" s="76" customFormat="1" ht="15" customHeight="1">
      <c r="A398" s="79">
        <v>4</v>
      </c>
      <c r="B398" s="167" t="s">
        <v>30</v>
      </c>
      <c r="C398" s="69"/>
      <c r="D398" s="69"/>
      <c r="E398" s="69"/>
      <c r="F398" s="80"/>
      <c r="G398" s="81"/>
    </row>
    <row r="399" spans="1:7" ht="108.75" customHeight="1">
      <c r="A399" s="63"/>
      <c r="B399" s="144" t="s">
        <v>454</v>
      </c>
      <c r="C399" s="69" t="s">
        <v>88</v>
      </c>
      <c r="D399" s="69" t="s">
        <v>87</v>
      </c>
      <c r="E399" s="69"/>
      <c r="F399" s="81">
        <v>100</v>
      </c>
      <c r="G399" s="81">
        <f>F399</f>
        <v>100</v>
      </c>
    </row>
    <row r="400" spans="1:7" ht="33.75" hidden="1" customHeight="1">
      <c r="A400" s="63"/>
      <c r="B400" s="318"/>
      <c r="C400" s="318"/>
      <c r="D400" s="318"/>
      <c r="E400" s="318"/>
      <c r="F400" s="80"/>
      <c r="G400" s="81"/>
    </row>
    <row r="401" spans="1:7" s="76" customFormat="1" ht="15" hidden="1" customHeight="1">
      <c r="A401" s="79">
        <v>1</v>
      </c>
      <c r="B401" s="82"/>
      <c r="C401" s="69"/>
      <c r="D401" s="69"/>
      <c r="E401" s="80"/>
      <c r="F401" s="80"/>
      <c r="G401" s="80"/>
    </row>
    <row r="402" spans="1:7" ht="55.5" hidden="1" customHeight="1">
      <c r="A402" s="63"/>
      <c r="B402" s="144"/>
      <c r="C402" s="69"/>
      <c r="D402" s="163"/>
      <c r="E402" s="80"/>
      <c r="F402" s="162"/>
      <c r="G402" s="80"/>
    </row>
    <row r="403" spans="1:7" s="76" customFormat="1" ht="15" hidden="1" customHeight="1">
      <c r="A403" s="79">
        <v>2</v>
      </c>
      <c r="B403" s="167"/>
      <c r="C403" s="69"/>
      <c r="D403" s="69"/>
      <c r="E403" s="80"/>
      <c r="F403" s="80"/>
      <c r="G403" s="80"/>
    </row>
    <row r="404" spans="1:7" ht="82.5" hidden="1" customHeight="1">
      <c r="A404" s="63"/>
      <c r="B404" s="144"/>
      <c r="C404" s="69"/>
      <c r="D404" s="69"/>
      <c r="E404" s="69"/>
      <c r="F404" s="81"/>
      <c r="G404" s="81"/>
    </row>
    <row r="405" spans="1:7" ht="66" hidden="1" customHeight="1">
      <c r="A405" s="63"/>
      <c r="B405" s="144"/>
      <c r="C405" s="69"/>
      <c r="D405" s="69"/>
      <c r="E405" s="69"/>
      <c r="F405" s="80"/>
      <c r="G405" s="80"/>
    </row>
    <row r="406" spans="1:7" s="76" customFormat="1" ht="15" hidden="1" customHeight="1">
      <c r="A406" s="79">
        <v>3</v>
      </c>
      <c r="B406" s="167"/>
      <c r="C406" s="69"/>
      <c r="D406" s="69"/>
      <c r="E406" s="69"/>
      <c r="F406" s="80"/>
      <c r="G406" s="81"/>
    </row>
    <row r="407" spans="1:7" ht="72" hidden="1" customHeight="1">
      <c r="A407" s="63"/>
      <c r="B407" s="144"/>
      <c r="C407" s="69"/>
      <c r="D407" s="69"/>
      <c r="E407" s="80"/>
      <c r="F407" s="80"/>
      <c r="G407" s="80"/>
    </row>
    <row r="408" spans="1:7" ht="57" hidden="1" customHeight="1">
      <c r="A408" s="63"/>
      <c r="B408" s="144"/>
      <c r="C408" s="69"/>
      <c r="D408" s="69"/>
      <c r="E408" s="80"/>
      <c r="F408" s="80"/>
      <c r="G408" s="80"/>
    </row>
    <row r="409" spans="1:7" s="76" customFormat="1" ht="15" hidden="1" customHeight="1">
      <c r="A409" s="79">
        <v>4</v>
      </c>
      <c r="B409" s="167"/>
      <c r="C409" s="69"/>
      <c r="D409" s="69"/>
      <c r="E409" s="69"/>
      <c r="F409" s="80"/>
      <c r="G409" s="81"/>
    </row>
    <row r="410" spans="1:7" ht="71.25" hidden="1" customHeight="1">
      <c r="A410" s="63"/>
      <c r="B410" s="144"/>
      <c r="C410" s="69"/>
      <c r="D410" s="69"/>
      <c r="E410" s="69"/>
      <c r="F410" s="81"/>
      <c r="G410" s="81"/>
    </row>
    <row r="411" spans="1:7" ht="33.75" hidden="1" customHeight="1">
      <c r="A411" s="63"/>
      <c r="B411" s="280"/>
      <c r="C411" s="280"/>
      <c r="D411" s="280"/>
      <c r="E411" s="280"/>
      <c r="F411" s="80"/>
      <c r="G411" s="81"/>
    </row>
    <row r="412" spans="1:7" s="76" customFormat="1" ht="15" hidden="1" customHeight="1">
      <c r="A412" s="79">
        <v>1</v>
      </c>
      <c r="B412" s="82"/>
      <c r="C412" s="69"/>
      <c r="D412" s="69"/>
      <c r="E412" s="80"/>
      <c r="F412" s="80"/>
      <c r="G412" s="80"/>
    </row>
    <row r="413" spans="1:7" ht="69.75" hidden="1" customHeight="1">
      <c r="A413" s="63"/>
      <c r="B413" s="144"/>
      <c r="C413" s="69"/>
      <c r="D413" s="154"/>
      <c r="E413" s="80"/>
      <c r="F413" s="80"/>
      <c r="G413" s="80"/>
    </row>
    <row r="414" spans="1:7" s="76" customFormat="1" ht="15" hidden="1" customHeight="1">
      <c r="A414" s="79">
        <v>2</v>
      </c>
      <c r="B414" s="167"/>
      <c r="C414" s="69"/>
      <c r="D414" s="69"/>
      <c r="E414" s="80"/>
      <c r="F414" s="80"/>
      <c r="G414" s="80"/>
    </row>
    <row r="415" spans="1:7" ht="93" hidden="1" customHeight="1">
      <c r="A415" s="63"/>
      <c r="B415" s="144"/>
      <c r="C415" s="69"/>
      <c r="D415" s="69"/>
      <c r="E415" s="69"/>
      <c r="F415" s="81"/>
      <c r="G415" s="81"/>
    </row>
    <row r="416" spans="1:7" ht="65.25" hidden="1" customHeight="1">
      <c r="A416" s="63"/>
      <c r="B416" s="144"/>
      <c r="C416" s="69"/>
      <c r="D416" s="69"/>
      <c r="E416" s="69"/>
      <c r="F416" s="80"/>
      <c r="G416" s="80"/>
    </row>
    <row r="417" spans="1:7" s="76" customFormat="1" ht="15" hidden="1" customHeight="1">
      <c r="A417" s="79">
        <v>3</v>
      </c>
      <c r="B417" s="167"/>
      <c r="C417" s="69"/>
      <c r="D417" s="69"/>
      <c r="E417" s="69"/>
      <c r="F417" s="80"/>
      <c r="G417" s="81"/>
    </row>
    <row r="418" spans="1:7" ht="82.5" hidden="1" customHeight="1">
      <c r="A418" s="63"/>
      <c r="B418" s="144"/>
      <c r="C418" s="69"/>
      <c r="D418" s="69"/>
      <c r="E418" s="80"/>
      <c r="F418" s="80"/>
      <c r="G418" s="80"/>
    </row>
    <row r="419" spans="1:7" ht="71.25" hidden="1" customHeight="1">
      <c r="A419" s="63"/>
      <c r="B419" s="144"/>
      <c r="C419" s="69"/>
      <c r="D419" s="69"/>
      <c r="E419" s="80"/>
      <c r="F419" s="80"/>
      <c r="G419" s="80"/>
    </row>
    <row r="420" spans="1:7" s="76" customFormat="1" ht="15" hidden="1" customHeight="1">
      <c r="A420" s="79">
        <v>4</v>
      </c>
      <c r="B420" s="167"/>
      <c r="C420" s="69"/>
      <c r="D420" s="69"/>
      <c r="E420" s="69"/>
      <c r="F420" s="80"/>
      <c r="G420" s="81"/>
    </row>
    <row r="421" spans="1:7" ht="71.25" hidden="1" customHeight="1">
      <c r="A421" s="63"/>
      <c r="B421" s="144"/>
      <c r="C421" s="69"/>
      <c r="D421" s="69"/>
      <c r="E421" s="69"/>
      <c r="F421" s="81"/>
      <c r="G421" s="81"/>
    </row>
    <row r="422" spans="1:7" ht="40.5" customHeight="1">
      <c r="A422" s="63"/>
      <c r="B422" s="280" t="s">
        <v>495</v>
      </c>
      <c r="C422" s="280"/>
      <c r="D422" s="280"/>
      <c r="E422" s="280"/>
      <c r="F422" s="80"/>
      <c r="G422" s="81"/>
    </row>
    <row r="423" spans="1:7" s="76" customFormat="1" ht="15" customHeight="1">
      <c r="A423" s="79">
        <v>1</v>
      </c>
      <c r="B423" s="82" t="s">
        <v>27</v>
      </c>
      <c r="C423" s="69"/>
      <c r="D423" s="69"/>
      <c r="E423" s="80"/>
      <c r="F423" s="80"/>
      <c r="G423" s="80"/>
    </row>
    <row r="424" spans="1:7" ht="95.25" customHeight="1">
      <c r="A424" s="63"/>
      <c r="B424" s="144" t="s">
        <v>466</v>
      </c>
      <c r="C424" s="69" t="s">
        <v>89</v>
      </c>
      <c r="D424" s="154" t="s">
        <v>463</v>
      </c>
      <c r="E424" s="80"/>
      <c r="F424" s="80">
        <v>100000</v>
      </c>
      <c r="G424" s="80">
        <f>F424</f>
        <v>100000</v>
      </c>
    </row>
    <row r="425" spans="1:7" s="76" customFormat="1" ht="15" customHeight="1">
      <c r="A425" s="79">
        <v>2</v>
      </c>
      <c r="B425" s="167" t="s">
        <v>28</v>
      </c>
      <c r="C425" s="69"/>
      <c r="D425" s="69"/>
      <c r="E425" s="80"/>
      <c r="F425" s="80"/>
      <c r="G425" s="80"/>
    </row>
    <row r="426" spans="1:7" ht="129.6" customHeight="1">
      <c r="A426" s="63"/>
      <c r="B426" s="144" t="s">
        <v>467</v>
      </c>
      <c r="C426" s="69" t="s">
        <v>180</v>
      </c>
      <c r="D426" s="69" t="s">
        <v>181</v>
      </c>
      <c r="E426" s="69"/>
      <c r="F426" s="81">
        <v>1</v>
      </c>
      <c r="G426" s="81">
        <f>F426</f>
        <v>1</v>
      </c>
    </row>
    <row r="427" spans="1:7" s="76" customFormat="1" ht="15" customHeight="1">
      <c r="A427" s="79">
        <v>3</v>
      </c>
      <c r="B427" s="167" t="s">
        <v>29</v>
      </c>
      <c r="C427" s="69"/>
      <c r="D427" s="69"/>
      <c r="E427" s="69"/>
      <c r="F427" s="80"/>
      <c r="G427" s="81"/>
    </row>
    <row r="428" spans="1:7" ht="122.45" customHeight="1">
      <c r="A428" s="63"/>
      <c r="B428" s="144" t="s">
        <v>468</v>
      </c>
      <c r="C428" s="69" t="s">
        <v>89</v>
      </c>
      <c r="D428" s="69" t="s">
        <v>87</v>
      </c>
      <c r="E428" s="80"/>
      <c r="F428" s="80">
        <f>F424/F426</f>
        <v>100000</v>
      </c>
      <c r="G428" s="80">
        <f>F428</f>
        <v>100000</v>
      </c>
    </row>
    <row r="429" spans="1:7" s="76" customFormat="1" ht="15" customHeight="1">
      <c r="A429" s="79">
        <v>4</v>
      </c>
      <c r="B429" s="167" t="s">
        <v>30</v>
      </c>
      <c r="C429" s="69"/>
      <c r="D429" s="69"/>
      <c r="E429" s="69"/>
      <c r="F429" s="80"/>
      <c r="G429" s="81"/>
    </row>
    <row r="430" spans="1:7" ht="93.75" customHeight="1">
      <c r="A430" s="63"/>
      <c r="B430" s="144" t="s">
        <v>469</v>
      </c>
      <c r="C430" s="69" t="s">
        <v>88</v>
      </c>
      <c r="D430" s="69" t="s">
        <v>87</v>
      </c>
      <c r="E430" s="69"/>
      <c r="F430" s="81">
        <v>100</v>
      </c>
      <c r="G430" s="81">
        <f>F430</f>
        <v>100</v>
      </c>
    </row>
    <row r="431" spans="1:7" ht="33.75" hidden="1" customHeight="1">
      <c r="A431" s="63"/>
      <c r="B431" s="318"/>
      <c r="C431" s="318"/>
      <c r="D431" s="318"/>
      <c r="E431" s="318"/>
      <c r="F431" s="80"/>
      <c r="G431" s="81"/>
    </row>
    <row r="432" spans="1:7" s="76" customFormat="1" ht="15" hidden="1" customHeight="1">
      <c r="A432" s="79"/>
      <c r="B432" s="82"/>
      <c r="C432" s="69"/>
      <c r="D432" s="69"/>
      <c r="E432" s="80"/>
      <c r="F432" s="80"/>
      <c r="G432" s="80"/>
    </row>
    <row r="433" spans="1:7" ht="67.5" hidden="1" customHeight="1">
      <c r="A433" s="63"/>
      <c r="B433" s="144"/>
      <c r="C433" s="69"/>
      <c r="D433" s="154"/>
      <c r="E433" s="80"/>
      <c r="F433" s="80"/>
      <c r="G433" s="80"/>
    </row>
    <row r="434" spans="1:7" s="76" customFormat="1" ht="15" hidden="1" customHeight="1">
      <c r="A434" s="79"/>
      <c r="B434" s="167"/>
      <c r="C434" s="69"/>
      <c r="D434" s="69"/>
      <c r="E434" s="80"/>
      <c r="F434" s="80"/>
      <c r="G434" s="80"/>
    </row>
    <row r="435" spans="1:7" ht="103.5" hidden="1" customHeight="1">
      <c r="A435" s="63"/>
      <c r="B435" s="144"/>
      <c r="C435" s="69"/>
      <c r="D435" s="69"/>
      <c r="E435" s="69"/>
      <c r="F435" s="81"/>
      <c r="G435" s="81"/>
    </row>
    <row r="436" spans="1:7" s="76" customFormat="1" ht="15" hidden="1" customHeight="1">
      <c r="A436" s="79"/>
      <c r="B436" s="167"/>
      <c r="C436" s="69"/>
      <c r="D436" s="69"/>
      <c r="E436" s="69"/>
      <c r="F436" s="80"/>
      <c r="G436" s="81"/>
    </row>
    <row r="437" spans="1:7" ht="87.75" hidden="1" customHeight="1">
      <c r="A437" s="63"/>
      <c r="B437" s="144"/>
      <c r="C437" s="69"/>
      <c r="D437" s="69"/>
      <c r="E437" s="80"/>
      <c r="F437" s="80"/>
      <c r="G437" s="80"/>
    </row>
    <row r="438" spans="1:7" s="76" customFormat="1" ht="15" hidden="1" customHeight="1">
      <c r="A438" s="79"/>
      <c r="B438" s="167"/>
      <c r="C438" s="69"/>
      <c r="D438" s="69"/>
      <c r="E438" s="69"/>
      <c r="F438" s="80"/>
      <c r="G438" s="81"/>
    </row>
    <row r="439" spans="1:7" ht="81.75" hidden="1" customHeight="1">
      <c r="A439" s="63"/>
      <c r="B439" s="144"/>
      <c r="C439" s="69"/>
      <c r="D439" s="69"/>
      <c r="E439" s="69"/>
      <c r="F439" s="81"/>
      <c r="G439" s="81"/>
    </row>
    <row r="440" spans="1:7" ht="30.75" customHeight="1">
      <c r="A440" s="63"/>
      <c r="B440" s="280" t="s">
        <v>496</v>
      </c>
      <c r="C440" s="280"/>
      <c r="D440" s="280"/>
      <c r="E440" s="280"/>
      <c r="F440" s="80"/>
      <c r="G440" s="81"/>
    </row>
    <row r="441" spans="1:7" s="76" customFormat="1" ht="15" customHeight="1">
      <c r="A441" s="79">
        <v>1</v>
      </c>
      <c r="B441" s="82" t="s">
        <v>27</v>
      </c>
      <c r="C441" s="69"/>
      <c r="D441" s="69"/>
      <c r="E441" s="80"/>
      <c r="F441" s="80"/>
      <c r="G441" s="80"/>
    </row>
    <row r="442" spans="1:7" ht="54.75" customHeight="1">
      <c r="A442" s="63"/>
      <c r="B442" s="144" t="s">
        <v>470</v>
      </c>
      <c r="C442" s="69" t="s">
        <v>89</v>
      </c>
      <c r="D442" s="154" t="s">
        <v>463</v>
      </c>
      <c r="E442" s="80"/>
      <c r="F442" s="80">
        <v>1014000</v>
      </c>
      <c r="G442" s="80">
        <f>F442</f>
        <v>1014000</v>
      </c>
    </row>
    <row r="443" spans="1:7" s="76" customFormat="1" ht="15" customHeight="1">
      <c r="A443" s="79">
        <v>2</v>
      </c>
      <c r="B443" s="167" t="s">
        <v>28</v>
      </c>
      <c r="C443" s="69"/>
      <c r="D443" s="69"/>
      <c r="E443" s="80"/>
      <c r="F443" s="80"/>
      <c r="G443" s="80"/>
    </row>
    <row r="444" spans="1:7" ht="63" customHeight="1">
      <c r="A444" s="63"/>
      <c r="B444" s="144" t="s">
        <v>471</v>
      </c>
      <c r="C444" s="69" t="s">
        <v>97</v>
      </c>
      <c r="D444" s="69" t="s">
        <v>181</v>
      </c>
      <c r="E444" s="69"/>
      <c r="F444" s="81">
        <v>1</v>
      </c>
      <c r="G444" s="81">
        <f>F444</f>
        <v>1</v>
      </c>
    </row>
    <row r="445" spans="1:7" s="76" customFormat="1" ht="15" customHeight="1">
      <c r="A445" s="79">
        <v>3</v>
      </c>
      <c r="B445" s="167" t="s">
        <v>29</v>
      </c>
      <c r="C445" s="69"/>
      <c r="D445" s="69"/>
      <c r="E445" s="69"/>
      <c r="F445" s="80"/>
      <c r="G445" s="81"/>
    </row>
    <row r="446" spans="1:7" ht="64.5" customHeight="1">
      <c r="A446" s="63"/>
      <c r="B446" s="144" t="s">
        <v>472</v>
      </c>
      <c r="C446" s="69" t="s">
        <v>89</v>
      </c>
      <c r="D446" s="69" t="s">
        <v>87</v>
      </c>
      <c r="E446" s="69"/>
      <c r="F446" s="80">
        <f>F442/F444</f>
        <v>1014000</v>
      </c>
      <c r="G446" s="80">
        <f>F446</f>
        <v>1014000</v>
      </c>
    </row>
    <row r="447" spans="1:7" s="76" customFormat="1" ht="15" customHeight="1">
      <c r="A447" s="79">
        <v>4</v>
      </c>
      <c r="B447" s="167" t="s">
        <v>30</v>
      </c>
      <c r="C447" s="69"/>
      <c r="D447" s="69"/>
      <c r="E447" s="69"/>
      <c r="F447" s="80"/>
      <c r="G447" s="81"/>
    </row>
    <row r="448" spans="1:7" ht="59.25" customHeight="1">
      <c r="A448" s="63"/>
      <c r="B448" s="144" t="s">
        <v>473</v>
      </c>
      <c r="C448" s="69" t="s">
        <v>88</v>
      </c>
      <c r="D448" s="69" t="s">
        <v>87</v>
      </c>
      <c r="E448" s="69"/>
      <c r="F448" s="81">
        <f>F442/F446*100</f>
        <v>100</v>
      </c>
      <c r="G448" s="81">
        <f>F448</f>
        <v>100</v>
      </c>
    </row>
    <row r="449" spans="1:7" ht="19.5" customHeight="1">
      <c r="A449" s="63"/>
      <c r="B449" s="280" t="s">
        <v>358</v>
      </c>
      <c r="C449" s="280"/>
      <c r="D449" s="280"/>
      <c r="E449" s="69"/>
      <c r="F449" s="150">
        <f>F452+F461+F470+F479</f>
        <v>2081267</v>
      </c>
      <c r="G449" s="150">
        <f>G452+G461+G470+G479</f>
        <v>2081267</v>
      </c>
    </row>
    <row r="450" spans="1:7" ht="33.75" customHeight="1">
      <c r="A450" s="35"/>
      <c r="B450" s="277" t="s">
        <v>381</v>
      </c>
      <c r="C450" s="277"/>
      <c r="D450" s="277"/>
      <c r="E450" s="277"/>
      <c r="F450" s="74"/>
      <c r="G450" s="74"/>
    </row>
    <row r="451" spans="1:7" s="76" customFormat="1" ht="15" customHeight="1">
      <c r="A451" s="71">
        <v>1</v>
      </c>
      <c r="B451" s="78" t="s">
        <v>27</v>
      </c>
      <c r="C451" s="73"/>
      <c r="D451" s="73"/>
      <c r="E451" s="77"/>
      <c r="F451" s="74"/>
      <c r="G451" s="74"/>
    </row>
    <row r="452" spans="1:7" ht="44.25" customHeight="1">
      <c r="A452" s="35"/>
      <c r="B452" s="145" t="s">
        <v>351</v>
      </c>
      <c r="C452" s="40" t="s">
        <v>89</v>
      </c>
      <c r="D452" s="183" t="s">
        <v>497</v>
      </c>
      <c r="E452" s="77"/>
      <c r="F452" s="164">
        <v>421097</v>
      </c>
      <c r="G452" s="36">
        <f>F452</f>
        <v>421097</v>
      </c>
    </row>
    <row r="453" spans="1:7" s="76" customFormat="1" ht="15" customHeight="1">
      <c r="A453" s="71">
        <v>2</v>
      </c>
      <c r="B453" s="72" t="s">
        <v>28</v>
      </c>
      <c r="C453" s="40"/>
      <c r="D453" s="40"/>
      <c r="E453" s="77"/>
      <c r="F453" s="36"/>
      <c r="G453" s="36"/>
    </row>
    <row r="454" spans="1:7" ht="68.25" customHeight="1">
      <c r="A454" s="35"/>
      <c r="B454" s="145" t="s">
        <v>352</v>
      </c>
      <c r="C454" s="40" t="s">
        <v>180</v>
      </c>
      <c r="D454" s="40" t="s">
        <v>181</v>
      </c>
      <c r="E454" s="73"/>
      <c r="F454" s="41">
        <v>1</v>
      </c>
      <c r="G454" s="41">
        <f>F454</f>
        <v>1</v>
      </c>
    </row>
    <row r="455" spans="1:7" s="76" customFormat="1" ht="15" customHeight="1">
      <c r="A455" s="71">
        <v>3</v>
      </c>
      <c r="B455" s="72" t="s">
        <v>29</v>
      </c>
      <c r="C455" s="40"/>
      <c r="D455" s="40"/>
      <c r="E455" s="73"/>
      <c r="F455" s="36"/>
      <c r="G455" s="41"/>
    </row>
    <row r="456" spans="1:7" ht="74.25" customHeight="1">
      <c r="A456" s="35"/>
      <c r="B456" s="145" t="s">
        <v>354</v>
      </c>
      <c r="C456" s="40" t="s">
        <v>89</v>
      </c>
      <c r="D456" s="40" t="s">
        <v>87</v>
      </c>
      <c r="E456" s="73"/>
      <c r="F456" s="36">
        <f>F452/F454</f>
        <v>421097</v>
      </c>
      <c r="G456" s="36">
        <f>F456</f>
        <v>421097</v>
      </c>
    </row>
    <row r="457" spans="1:7" s="76" customFormat="1" ht="15" customHeight="1">
      <c r="A457" s="71">
        <v>4</v>
      </c>
      <c r="B457" s="72" t="s">
        <v>30</v>
      </c>
      <c r="C457" s="40"/>
      <c r="D457" s="40"/>
      <c r="E457" s="73"/>
      <c r="F457" s="36"/>
      <c r="G457" s="41"/>
    </row>
    <row r="458" spans="1:7" ht="55.5" customHeight="1">
      <c r="A458" s="35"/>
      <c r="B458" s="145" t="s">
        <v>353</v>
      </c>
      <c r="C458" s="146" t="s">
        <v>88</v>
      </c>
      <c r="D458" s="40" t="s">
        <v>87</v>
      </c>
      <c r="E458" s="73"/>
      <c r="F458" s="36">
        <v>100</v>
      </c>
      <c r="G458" s="36">
        <v>100</v>
      </c>
    </row>
    <row r="459" spans="1:7" ht="13.5" customHeight="1">
      <c r="A459" s="35"/>
      <c r="B459" s="277" t="s">
        <v>437</v>
      </c>
      <c r="C459" s="277"/>
      <c r="D459" s="277"/>
      <c r="E459" s="277"/>
      <c r="F459" s="74"/>
      <c r="G459" s="74"/>
    </row>
    <row r="460" spans="1:7" s="76" customFormat="1" ht="15" customHeight="1">
      <c r="A460" s="71">
        <v>1</v>
      </c>
      <c r="B460" s="78" t="s">
        <v>27</v>
      </c>
      <c r="C460" s="73"/>
      <c r="D460" s="73"/>
      <c r="E460" s="77"/>
      <c r="F460" s="74"/>
      <c r="G460" s="74"/>
    </row>
    <row r="461" spans="1:7" ht="42" customHeight="1">
      <c r="A461" s="35"/>
      <c r="B461" s="145" t="s">
        <v>438</v>
      </c>
      <c r="C461" s="40" t="s">
        <v>89</v>
      </c>
      <c r="D461" s="154" t="s">
        <v>463</v>
      </c>
      <c r="E461" s="77"/>
      <c r="F461" s="36">
        <v>600000</v>
      </c>
      <c r="G461" s="36">
        <f>F461</f>
        <v>600000</v>
      </c>
    </row>
    <row r="462" spans="1:7" s="76" customFormat="1" ht="15" customHeight="1">
      <c r="A462" s="71">
        <v>2</v>
      </c>
      <c r="B462" s="72" t="s">
        <v>28</v>
      </c>
      <c r="C462" s="40"/>
      <c r="D462" s="40"/>
      <c r="E462" s="77"/>
      <c r="F462" s="36"/>
      <c r="G462" s="36"/>
    </row>
    <row r="463" spans="1:7" ht="57" customHeight="1">
      <c r="A463" s="35"/>
      <c r="B463" s="145" t="s">
        <v>439</v>
      </c>
      <c r="C463" s="40" t="s">
        <v>180</v>
      </c>
      <c r="D463" s="40" t="s">
        <v>181</v>
      </c>
      <c r="E463" s="73"/>
      <c r="F463" s="41">
        <v>1</v>
      </c>
      <c r="G463" s="41">
        <f>F463</f>
        <v>1</v>
      </c>
    </row>
    <row r="464" spans="1:7" s="76" customFormat="1" ht="15" customHeight="1">
      <c r="A464" s="71">
        <v>3</v>
      </c>
      <c r="B464" s="72" t="s">
        <v>29</v>
      </c>
      <c r="C464" s="40"/>
      <c r="D464" s="40"/>
      <c r="E464" s="73"/>
      <c r="F464" s="36"/>
      <c r="G464" s="41"/>
    </row>
    <row r="465" spans="1:7" ht="51.75" customHeight="1">
      <c r="A465" s="35"/>
      <c r="B465" s="145" t="s">
        <v>440</v>
      </c>
      <c r="C465" s="40" t="s">
        <v>89</v>
      </c>
      <c r="D465" s="40" t="s">
        <v>87</v>
      </c>
      <c r="E465" s="73"/>
      <c r="F465" s="36">
        <f>F461/F463</f>
        <v>600000</v>
      </c>
      <c r="G465" s="36">
        <f>F465</f>
        <v>600000</v>
      </c>
    </row>
    <row r="466" spans="1:7" s="76" customFormat="1" ht="15" customHeight="1">
      <c r="A466" s="71">
        <v>4</v>
      </c>
      <c r="B466" s="72" t="s">
        <v>30</v>
      </c>
      <c r="C466" s="40"/>
      <c r="D466" s="40"/>
      <c r="E466" s="73"/>
      <c r="F466" s="36"/>
      <c r="G466" s="41"/>
    </row>
    <row r="467" spans="1:7" ht="44.25" customHeight="1">
      <c r="A467" s="35"/>
      <c r="B467" s="145" t="s">
        <v>442</v>
      </c>
      <c r="C467" s="146" t="s">
        <v>88</v>
      </c>
      <c r="D467" s="40" t="s">
        <v>87</v>
      </c>
      <c r="E467" s="73"/>
      <c r="F467" s="36">
        <v>100</v>
      </c>
      <c r="G467" s="36">
        <v>100</v>
      </c>
    </row>
    <row r="468" spans="1:7" ht="18" customHeight="1">
      <c r="A468" s="35"/>
      <c r="B468" s="267" t="s">
        <v>441</v>
      </c>
      <c r="C468" s="268"/>
      <c r="D468" s="268"/>
      <c r="E468" s="268"/>
      <c r="F468" s="269"/>
      <c r="G468" s="74"/>
    </row>
    <row r="469" spans="1:7" s="76" customFormat="1" ht="15" customHeight="1">
      <c r="A469" s="71">
        <v>1</v>
      </c>
      <c r="B469" s="78" t="s">
        <v>27</v>
      </c>
      <c r="C469" s="73"/>
      <c r="D469" s="73"/>
      <c r="E469" s="77"/>
      <c r="F469" s="74"/>
      <c r="G469" s="74"/>
    </row>
    <row r="470" spans="1:7" ht="49.5" customHeight="1">
      <c r="A470" s="35"/>
      <c r="B470" s="145" t="s">
        <v>427</v>
      </c>
      <c r="C470" s="40" t="s">
        <v>89</v>
      </c>
      <c r="D470" s="183" t="s">
        <v>497</v>
      </c>
      <c r="E470" s="77"/>
      <c r="F470" s="164">
        <v>210170</v>
      </c>
      <c r="G470" s="36">
        <f>F470</f>
        <v>210170</v>
      </c>
    </row>
    <row r="471" spans="1:7" s="76" customFormat="1" ht="15" customHeight="1">
      <c r="A471" s="71">
        <v>2</v>
      </c>
      <c r="B471" s="72" t="s">
        <v>28</v>
      </c>
      <c r="C471" s="40"/>
      <c r="D471" s="40"/>
      <c r="E471" s="77"/>
      <c r="F471" s="36"/>
      <c r="G471" s="36"/>
    </row>
    <row r="472" spans="1:7" ht="68.25" customHeight="1">
      <c r="A472" s="35"/>
      <c r="B472" s="145" t="s">
        <v>498</v>
      </c>
      <c r="C472" s="40" t="s">
        <v>180</v>
      </c>
      <c r="D472" s="40" t="s">
        <v>181</v>
      </c>
      <c r="E472" s="73"/>
      <c r="F472" s="41">
        <v>1</v>
      </c>
      <c r="G472" s="41">
        <f>F472</f>
        <v>1</v>
      </c>
    </row>
    <row r="473" spans="1:7" s="76" customFormat="1" ht="15" customHeight="1">
      <c r="A473" s="71">
        <v>3</v>
      </c>
      <c r="B473" s="72" t="s">
        <v>29</v>
      </c>
      <c r="C473" s="40"/>
      <c r="D473" s="40"/>
      <c r="E473" s="73"/>
      <c r="F473" s="36"/>
      <c r="G473" s="41"/>
    </row>
    <row r="474" spans="1:7" ht="69" customHeight="1">
      <c r="A474" s="35"/>
      <c r="B474" s="145" t="s">
        <v>499</v>
      </c>
      <c r="C474" s="40" t="s">
        <v>89</v>
      </c>
      <c r="D474" s="40" t="s">
        <v>87</v>
      </c>
      <c r="E474" s="73"/>
      <c r="F474" s="36">
        <f>F470/F472</f>
        <v>210170</v>
      </c>
      <c r="G474" s="36">
        <f>F474</f>
        <v>210170</v>
      </c>
    </row>
    <row r="475" spans="1:7" s="76" customFormat="1" ht="15" customHeight="1">
      <c r="A475" s="71">
        <v>4</v>
      </c>
      <c r="B475" s="72" t="s">
        <v>30</v>
      </c>
      <c r="C475" s="40"/>
      <c r="D475" s="40"/>
      <c r="E475" s="73"/>
      <c r="F475" s="36"/>
      <c r="G475" s="41"/>
    </row>
    <row r="476" spans="1:7" ht="57" customHeight="1">
      <c r="A476" s="35"/>
      <c r="B476" s="145" t="s">
        <v>428</v>
      </c>
      <c r="C476" s="146" t="s">
        <v>88</v>
      </c>
      <c r="D476" s="40" t="s">
        <v>87</v>
      </c>
      <c r="E476" s="73"/>
      <c r="F476" s="36">
        <v>100</v>
      </c>
      <c r="G476" s="36">
        <v>100</v>
      </c>
    </row>
    <row r="477" spans="1:7" ht="43.5" customHeight="1">
      <c r="A477" s="35"/>
      <c r="B477" s="267" t="s">
        <v>483</v>
      </c>
      <c r="C477" s="268"/>
      <c r="D477" s="268"/>
      <c r="E477" s="268"/>
      <c r="F477" s="269"/>
      <c r="G477" s="74"/>
    </row>
    <row r="478" spans="1:7" s="76" customFormat="1" ht="15" customHeight="1">
      <c r="A478" s="71">
        <v>1</v>
      </c>
      <c r="B478" s="78" t="s">
        <v>27</v>
      </c>
      <c r="C478" s="73"/>
      <c r="D478" s="73"/>
      <c r="E478" s="77"/>
      <c r="F478" s="74"/>
      <c r="G478" s="74"/>
    </row>
    <row r="479" spans="1:7" ht="74.25" customHeight="1">
      <c r="A479" s="35"/>
      <c r="B479" s="145" t="s">
        <v>484</v>
      </c>
      <c r="C479" s="40" t="s">
        <v>89</v>
      </c>
      <c r="D479" s="154" t="s">
        <v>481</v>
      </c>
      <c r="E479" s="77"/>
      <c r="F479" s="36">
        <v>850000</v>
      </c>
      <c r="G479" s="36">
        <f>F479</f>
        <v>850000</v>
      </c>
    </row>
    <row r="480" spans="1:7" s="76" customFormat="1" ht="15" customHeight="1">
      <c r="A480" s="71">
        <v>2</v>
      </c>
      <c r="B480" s="72" t="s">
        <v>28</v>
      </c>
      <c r="C480" s="40"/>
      <c r="D480" s="40"/>
      <c r="E480" s="77"/>
      <c r="F480" s="36"/>
      <c r="G480" s="36"/>
    </row>
    <row r="481" spans="1:8" ht="84.75" customHeight="1">
      <c r="A481" s="35"/>
      <c r="B481" s="145" t="s">
        <v>485</v>
      </c>
      <c r="C481" s="40" t="s">
        <v>180</v>
      </c>
      <c r="D481" s="40" t="s">
        <v>181</v>
      </c>
      <c r="E481" s="73"/>
      <c r="F481" s="41">
        <v>1</v>
      </c>
      <c r="G481" s="41">
        <f>F481</f>
        <v>1</v>
      </c>
    </row>
    <row r="482" spans="1:8" s="76" customFormat="1" ht="15" customHeight="1">
      <c r="A482" s="71">
        <v>3</v>
      </c>
      <c r="B482" s="72" t="s">
        <v>29</v>
      </c>
      <c r="C482" s="40"/>
      <c r="D482" s="40"/>
      <c r="E482" s="73"/>
      <c r="F482" s="36"/>
      <c r="G482" s="41"/>
    </row>
    <row r="483" spans="1:8" ht="94.5" customHeight="1">
      <c r="A483" s="35"/>
      <c r="B483" s="145" t="s">
        <v>486</v>
      </c>
      <c r="C483" s="40" t="s">
        <v>89</v>
      </c>
      <c r="D483" s="40" t="s">
        <v>87</v>
      </c>
      <c r="E483" s="73"/>
      <c r="F483" s="36">
        <f>F479/F481</f>
        <v>850000</v>
      </c>
      <c r="G483" s="36">
        <f>F483</f>
        <v>850000</v>
      </c>
    </row>
    <row r="484" spans="1:8" s="76" customFormat="1" ht="15" customHeight="1">
      <c r="A484" s="71">
        <v>4</v>
      </c>
      <c r="B484" s="72" t="s">
        <v>30</v>
      </c>
      <c r="C484" s="40"/>
      <c r="D484" s="40"/>
      <c r="E484" s="73"/>
      <c r="F484" s="36"/>
      <c r="G484" s="41"/>
    </row>
    <row r="485" spans="1:8" ht="97.5" customHeight="1">
      <c r="A485" s="35"/>
      <c r="B485" s="145" t="s">
        <v>487</v>
      </c>
      <c r="C485" s="146" t="s">
        <v>88</v>
      </c>
      <c r="D485" s="40" t="s">
        <v>87</v>
      </c>
      <c r="E485" s="73"/>
      <c r="F485" s="36">
        <v>100</v>
      </c>
      <c r="G485" s="36">
        <v>100</v>
      </c>
    </row>
    <row r="486" spans="1:8" ht="19.5" customHeight="1">
      <c r="A486" s="176"/>
      <c r="B486" s="177"/>
      <c r="C486" s="178"/>
      <c r="D486" s="179"/>
      <c r="E486" s="180"/>
      <c r="F486" s="181"/>
      <c r="G486" s="181"/>
    </row>
    <row r="487" spans="1:8" ht="16.5" customHeight="1">
      <c r="A487" s="270"/>
      <c r="B487" s="270"/>
      <c r="C487" s="270"/>
      <c r="D487" s="18"/>
    </row>
    <row r="488" spans="1:8" s="58" customFormat="1" ht="33" customHeight="1">
      <c r="A488" s="271" t="s">
        <v>502</v>
      </c>
      <c r="B488" s="271"/>
      <c r="C488" s="271"/>
      <c r="D488" s="97"/>
      <c r="E488" s="98"/>
      <c r="F488" s="272" t="s">
        <v>503</v>
      </c>
      <c r="G488" s="272"/>
    </row>
    <row r="489" spans="1:8" s="58" customFormat="1" ht="3" customHeight="1">
      <c r="A489" s="99"/>
      <c r="B489" s="100"/>
      <c r="D489" s="173" t="s">
        <v>31</v>
      </c>
      <c r="F489" s="266" t="s">
        <v>302</v>
      </c>
      <c r="G489" s="266"/>
    </row>
    <row r="490" spans="1:8" s="58" customFormat="1" ht="15.75" customHeight="1">
      <c r="A490" s="264" t="s">
        <v>32</v>
      </c>
      <c r="B490" s="264"/>
      <c r="C490" s="100"/>
      <c r="D490" s="100"/>
    </row>
    <row r="491" spans="1:8" s="58" customFormat="1" ht="18" customHeight="1">
      <c r="A491" s="165" t="s">
        <v>303</v>
      </c>
      <c r="B491" s="165"/>
      <c r="C491" s="165"/>
      <c r="D491" s="100"/>
    </row>
    <row r="492" spans="1:8" s="58" customFormat="1" ht="33" customHeight="1">
      <c r="A492" s="263" t="s">
        <v>304</v>
      </c>
      <c r="B492" s="264"/>
      <c r="C492" s="264"/>
      <c r="D492" s="97"/>
      <c r="E492" s="98"/>
      <c r="F492" s="265" t="s">
        <v>305</v>
      </c>
      <c r="G492" s="265"/>
    </row>
    <row r="493" spans="1:8" s="58" customFormat="1" ht="2.25" customHeight="1">
      <c r="B493" s="100"/>
      <c r="C493" s="100"/>
      <c r="D493" s="173" t="s">
        <v>31</v>
      </c>
      <c r="F493" s="266" t="s">
        <v>52</v>
      </c>
      <c r="G493" s="266"/>
    </row>
    <row r="494" spans="1:8" s="58" customFormat="1" ht="11.25" customHeight="1">
      <c r="A494" s="101" t="s">
        <v>306</v>
      </c>
      <c r="B494" s="101"/>
      <c r="C494" s="101"/>
      <c r="D494" s="101"/>
      <c r="E494" s="101"/>
      <c r="F494" s="101"/>
      <c r="G494" s="101"/>
      <c r="H494" s="101"/>
    </row>
    <row r="495" spans="1:8" s="58" customFormat="1" ht="3" hidden="1" customHeight="1">
      <c r="A495" s="102"/>
      <c r="B495" s="58" t="s">
        <v>83</v>
      </c>
    </row>
    <row r="496" spans="1:8" ht="12" customHeight="1">
      <c r="A496" s="33" t="s">
        <v>51</v>
      </c>
    </row>
  </sheetData>
  <mergeCells count="126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8:G38"/>
    <mergeCell ref="E40:E41"/>
    <mergeCell ref="B42:C42"/>
    <mergeCell ref="B43:C43"/>
    <mergeCell ref="B44:C44"/>
    <mergeCell ref="B24:G26"/>
    <mergeCell ref="B27:G27"/>
    <mergeCell ref="B29:G29"/>
    <mergeCell ref="B30:G30"/>
    <mergeCell ref="C33:G33"/>
    <mergeCell ref="B34:G34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93:G93"/>
    <mergeCell ref="B97:E97"/>
    <mergeCell ref="B98:E98"/>
    <mergeCell ref="B107:E107"/>
    <mergeCell ref="B116:D116"/>
    <mergeCell ref="B127:D127"/>
    <mergeCell ref="B81:C81"/>
    <mergeCell ref="B82:C82"/>
    <mergeCell ref="B83:C83"/>
    <mergeCell ref="A84:C84"/>
    <mergeCell ref="B86:G86"/>
    <mergeCell ref="A91:B91"/>
    <mergeCell ref="B192:D192"/>
    <mergeCell ref="B201:E201"/>
    <mergeCell ref="B202:E202"/>
    <mergeCell ref="B211:E211"/>
    <mergeCell ref="B220:E220"/>
    <mergeCell ref="B229:E229"/>
    <mergeCell ref="B136:D136"/>
    <mergeCell ref="B145:D145"/>
    <mergeCell ref="B156:D156"/>
    <mergeCell ref="B165:D165"/>
    <mergeCell ref="B174:D174"/>
    <mergeCell ref="B183:D183"/>
    <mergeCell ref="B284:E284"/>
    <mergeCell ref="B293:E293"/>
    <mergeCell ref="B302:E302"/>
    <mergeCell ref="B311:E311"/>
    <mergeCell ref="B320:E320"/>
    <mergeCell ref="B329:E329"/>
    <mergeCell ref="B238:E238"/>
    <mergeCell ref="B247:E247"/>
    <mergeCell ref="B256:E256"/>
    <mergeCell ref="B265:E265"/>
    <mergeCell ref="B274:E274"/>
    <mergeCell ref="B283:C283"/>
    <mergeCell ref="B400:E400"/>
    <mergeCell ref="B411:E411"/>
    <mergeCell ref="B422:E422"/>
    <mergeCell ref="B431:E431"/>
    <mergeCell ref="B440:E440"/>
    <mergeCell ref="B449:D449"/>
    <mergeCell ref="B338:E338"/>
    <mergeCell ref="B349:E349"/>
    <mergeCell ref="B360:E360"/>
    <mergeCell ref="B371:E371"/>
    <mergeCell ref="B380:E380"/>
    <mergeCell ref="B391:E391"/>
    <mergeCell ref="F489:G489"/>
    <mergeCell ref="A490:B490"/>
    <mergeCell ref="A492:C492"/>
    <mergeCell ref="F492:G492"/>
    <mergeCell ref="F493:G493"/>
    <mergeCell ref="B450:E450"/>
    <mergeCell ref="B459:E459"/>
    <mergeCell ref="B468:F468"/>
    <mergeCell ref="B477:F477"/>
    <mergeCell ref="A487:C487"/>
    <mergeCell ref="A488:C488"/>
    <mergeCell ref="F488:G488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4"/>
  <sheetViews>
    <sheetView view="pageBreakPreview" topLeftCell="A22" zoomScaleNormal="120" zoomScaleSheetLayoutView="100" workbookViewId="0">
      <selection activeCell="B24" sqref="B24:G26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16384" width="21.625" style="16"/>
  </cols>
  <sheetData>
    <row r="1" spans="1:10">
      <c r="F1" s="307" t="s">
        <v>72</v>
      </c>
      <c r="G1" s="308"/>
    </row>
    <row r="2" spans="1:10">
      <c r="F2" s="308"/>
      <c r="G2" s="308"/>
    </row>
    <row r="3" spans="1:10" ht="32.25" customHeight="1">
      <c r="F3" s="308"/>
      <c r="G3" s="308"/>
    </row>
    <row r="4" spans="1:10" ht="15.75">
      <c r="A4" s="15"/>
      <c r="E4" s="15" t="s">
        <v>0</v>
      </c>
    </row>
    <row r="5" spans="1:10" ht="15.75">
      <c r="A5" s="15"/>
      <c r="E5" s="309" t="s">
        <v>100</v>
      </c>
      <c r="F5" s="309"/>
      <c r="G5" s="309"/>
    </row>
    <row r="6" spans="1:10" ht="15.75">
      <c r="A6" s="15"/>
      <c r="B6" s="15"/>
      <c r="E6" s="315" t="s">
        <v>85</v>
      </c>
      <c r="F6" s="315"/>
      <c r="G6" s="315"/>
    </row>
    <row r="7" spans="1:10" ht="15" customHeight="1">
      <c r="A7" s="15"/>
      <c r="E7" s="302" t="s">
        <v>1</v>
      </c>
      <c r="F7" s="302"/>
      <c r="G7" s="302"/>
    </row>
    <row r="8" spans="1:10" ht="9.75" customHeight="1">
      <c r="A8" s="15"/>
      <c r="B8" s="15"/>
      <c r="E8" s="311"/>
      <c r="F8" s="311"/>
      <c r="G8" s="311"/>
    </row>
    <row r="9" spans="1:10" ht="9" customHeight="1">
      <c r="A9" s="15"/>
      <c r="E9" s="302"/>
      <c r="F9" s="302"/>
      <c r="G9" s="302"/>
    </row>
    <row r="10" spans="1:10" ht="15.75">
      <c r="A10" s="15"/>
      <c r="E10" s="283" t="s">
        <v>101</v>
      </c>
      <c r="F10" s="283"/>
      <c r="G10" s="283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126</v>
      </c>
      <c r="B14" s="312"/>
      <c r="C14" s="312"/>
      <c r="D14" s="312"/>
      <c r="E14" s="312"/>
      <c r="F14" s="312"/>
      <c r="G14" s="312"/>
    </row>
    <row r="15" spans="1:10" ht="9.75" customHeight="1"/>
    <row r="16" spans="1:10" ht="9" customHeight="1"/>
    <row r="17" spans="1:7" ht="41.4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51">
        <v>31692820</v>
      </c>
    </row>
    <row r="18" spans="1:7" ht="28.5" customHeight="1">
      <c r="A18" s="266" t="s">
        <v>81</v>
      </c>
      <c r="B18" s="266"/>
      <c r="C18" s="266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99" t="s">
        <v>85</v>
      </c>
      <c r="E19" s="299"/>
      <c r="F19" s="299"/>
      <c r="G19" s="51">
        <v>31692820</v>
      </c>
    </row>
    <row r="20" spans="1:7" ht="15.75" customHeight="1">
      <c r="A20" s="266" t="s">
        <v>77</v>
      </c>
      <c r="B20" s="266"/>
      <c r="C20" s="266"/>
      <c r="D20" s="300" t="s">
        <v>33</v>
      </c>
      <c r="E20" s="30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57" t="s">
        <v>90</v>
      </c>
      <c r="E21" s="301" t="s">
        <v>91</v>
      </c>
      <c r="F21" s="301"/>
      <c r="G21" s="57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66" t="s">
        <v>82</v>
      </c>
      <c r="F22" s="266"/>
      <c r="G22" s="60" t="s">
        <v>80</v>
      </c>
    </row>
    <row r="23" spans="1:7" ht="40.5" customHeight="1">
      <c r="A23" s="61" t="s">
        <v>7</v>
      </c>
      <c r="B23" s="264" t="s">
        <v>307</v>
      </c>
      <c r="C23" s="264"/>
      <c r="D23" s="264"/>
      <c r="E23" s="264"/>
      <c r="F23" s="264"/>
      <c r="G23" s="264"/>
    </row>
    <row r="24" spans="1:7" ht="110.25" customHeight="1">
      <c r="A24" s="61" t="s">
        <v>8</v>
      </c>
      <c r="B24" s="346" t="s">
        <v>311</v>
      </c>
      <c r="C24" s="346"/>
      <c r="D24" s="346"/>
      <c r="E24" s="346"/>
      <c r="F24" s="346"/>
      <c r="G24" s="346"/>
    </row>
    <row r="25" spans="1:7" ht="54.75" customHeight="1">
      <c r="A25" s="61"/>
      <c r="B25" s="346"/>
      <c r="C25" s="346"/>
      <c r="D25" s="346"/>
      <c r="E25" s="346"/>
      <c r="F25" s="346"/>
      <c r="G25" s="346"/>
    </row>
    <row r="26" spans="1:7" ht="82.5" customHeight="1">
      <c r="B26" s="346"/>
      <c r="C26" s="346"/>
      <c r="D26" s="346"/>
      <c r="E26" s="346"/>
      <c r="F26" s="346"/>
      <c r="G26" s="346"/>
    </row>
    <row r="27" spans="1:7" ht="19.5" customHeight="1">
      <c r="A27" s="18" t="s">
        <v>9</v>
      </c>
      <c r="B27" s="283" t="s">
        <v>46</v>
      </c>
      <c r="C27" s="283"/>
      <c r="D27" s="283"/>
      <c r="E27" s="283"/>
      <c r="F27" s="283"/>
      <c r="G27" s="283"/>
    </row>
    <row r="28" spans="1:7" ht="4.5" customHeight="1">
      <c r="A28" s="19"/>
    </row>
    <row r="29" spans="1:7" ht="19.5" customHeight="1">
      <c r="A29" s="48" t="s">
        <v>11</v>
      </c>
      <c r="B29" s="292" t="s">
        <v>47</v>
      </c>
      <c r="C29" s="292"/>
      <c r="D29" s="292"/>
      <c r="E29" s="292"/>
      <c r="F29" s="292"/>
      <c r="G29" s="292"/>
    </row>
    <row r="30" spans="1:7" ht="24" customHeight="1">
      <c r="A30" s="48">
        <v>1</v>
      </c>
      <c r="B30" s="304" t="s">
        <v>93</v>
      </c>
      <c r="C30" s="305"/>
      <c r="D30" s="305"/>
      <c r="E30" s="305"/>
      <c r="F30" s="305"/>
      <c r="G30" s="306"/>
    </row>
    <row r="31" spans="1:7" ht="15.75">
      <c r="A31" s="19"/>
    </row>
    <row r="32" spans="1:7" ht="23.25" customHeight="1">
      <c r="A32" s="20" t="s">
        <v>10</v>
      </c>
      <c r="B32" s="21" t="s">
        <v>86</v>
      </c>
      <c r="C32" s="297" t="s">
        <v>92</v>
      </c>
      <c r="D32" s="298"/>
      <c r="E32" s="298"/>
      <c r="F32" s="298"/>
      <c r="G32" s="298"/>
    </row>
    <row r="33" spans="1:9" ht="19.5" customHeight="1">
      <c r="A33" s="18" t="s">
        <v>13</v>
      </c>
      <c r="B33" s="283" t="s">
        <v>48</v>
      </c>
      <c r="C33" s="283"/>
      <c r="D33" s="283"/>
      <c r="E33" s="283"/>
      <c r="F33" s="283"/>
      <c r="G33" s="283"/>
    </row>
    <row r="34" spans="1:9" ht="4.5" customHeight="1">
      <c r="A34" s="18"/>
      <c r="B34" s="47"/>
      <c r="C34" s="47"/>
      <c r="D34" s="47"/>
      <c r="E34" s="47"/>
      <c r="F34" s="47"/>
      <c r="G34" s="47"/>
    </row>
    <row r="35" spans="1:9" ht="18.75" customHeight="1">
      <c r="A35" s="48" t="s">
        <v>11</v>
      </c>
      <c r="B35" s="292" t="s">
        <v>12</v>
      </c>
      <c r="C35" s="292"/>
      <c r="D35" s="292"/>
      <c r="E35" s="292"/>
      <c r="F35" s="292"/>
      <c r="G35" s="292"/>
    </row>
    <row r="36" spans="1:9" ht="19.5" customHeight="1">
      <c r="A36" s="91">
        <v>1</v>
      </c>
      <c r="B36" s="290" t="s">
        <v>94</v>
      </c>
      <c r="C36" s="290"/>
      <c r="D36" s="290"/>
      <c r="E36" s="290"/>
      <c r="F36" s="290"/>
      <c r="G36" s="290"/>
    </row>
    <row r="37" spans="1:9" ht="12.75" customHeight="1">
      <c r="A37" s="18"/>
      <c r="B37" s="47"/>
      <c r="C37" s="47"/>
      <c r="D37" s="47"/>
      <c r="E37" s="47"/>
      <c r="F37" s="47"/>
      <c r="G37" s="47"/>
    </row>
    <row r="38" spans="1:9" ht="15.75">
      <c r="A38" s="18" t="s">
        <v>19</v>
      </c>
      <c r="B38" s="22" t="s">
        <v>15</v>
      </c>
      <c r="C38" s="47"/>
      <c r="D38" s="47"/>
      <c r="E38" s="293" t="s">
        <v>49</v>
      </c>
      <c r="F38" s="47"/>
      <c r="G38" s="47"/>
    </row>
    <row r="39" spans="1:9" ht="8.25" customHeight="1">
      <c r="A39" s="19"/>
      <c r="E39" s="294"/>
    </row>
    <row r="40" spans="1:9" ht="23.25" customHeight="1">
      <c r="A40" s="48" t="s">
        <v>11</v>
      </c>
      <c r="B40" s="295" t="s">
        <v>15</v>
      </c>
      <c r="C40" s="289"/>
      <c r="D40" s="48" t="s">
        <v>16</v>
      </c>
      <c r="E40" s="48" t="s">
        <v>17</v>
      </c>
      <c r="F40" s="48" t="s">
        <v>18</v>
      </c>
    </row>
    <row r="41" spans="1:9" ht="12" customHeight="1">
      <c r="A41" s="90">
        <v>1</v>
      </c>
      <c r="B41" s="291">
        <v>2</v>
      </c>
      <c r="C41" s="282"/>
      <c r="D41" s="90">
        <v>3</v>
      </c>
      <c r="E41" s="90">
        <v>4</v>
      </c>
      <c r="F41" s="90">
        <v>5</v>
      </c>
    </row>
    <row r="42" spans="1:9" ht="18" customHeight="1">
      <c r="A42" s="48"/>
      <c r="B42" s="347" t="s">
        <v>95</v>
      </c>
      <c r="C42" s="348"/>
      <c r="E42" s="43">
        <f>E43+E44+E45+E46+E47+E48+E49+E50+E51+E52+E53</f>
        <v>2010000</v>
      </c>
      <c r="F42" s="26">
        <f>E42</f>
        <v>2010000</v>
      </c>
    </row>
    <row r="43" spans="1:9" ht="26.25" customHeight="1">
      <c r="A43" s="23" t="s">
        <v>102</v>
      </c>
      <c r="B43" s="350" t="s">
        <v>114</v>
      </c>
      <c r="C43" s="282"/>
      <c r="D43" s="24"/>
      <c r="E43" s="25">
        <v>860000</v>
      </c>
      <c r="F43" s="25">
        <f t="shared" ref="F43:F72" si="0">E43</f>
        <v>860000</v>
      </c>
    </row>
    <row r="44" spans="1:9" ht="29.25" customHeight="1">
      <c r="A44" s="23" t="s">
        <v>103</v>
      </c>
      <c r="B44" s="336" t="s">
        <v>110</v>
      </c>
      <c r="C44" s="282"/>
      <c r="D44" s="24"/>
      <c r="E44" s="25">
        <v>1150000</v>
      </c>
      <c r="F44" s="25">
        <f t="shared" ref="F44" si="1">E44</f>
        <v>1150000</v>
      </c>
    </row>
    <row r="45" spans="1:9" ht="30.75" hidden="1" customHeight="1">
      <c r="A45" s="23" t="s">
        <v>104</v>
      </c>
      <c r="B45" s="340" t="s">
        <v>121</v>
      </c>
      <c r="C45" s="341"/>
      <c r="D45" s="24"/>
      <c r="E45" s="105"/>
      <c r="F45" s="25">
        <f t="shared" si="0"/>
        <v>0</v>
      </c>
    </row>
    <row r="46" spans="1:9" ht="43.5" hidden="1" customHeight="1">
      <c r="A46" s="23" t="s">
        <v>106</v>
      </c>
      <c r="B46" s="340" t="s">
        <v>135</v>
      </c>
      <c r="C46" s="341"/>
      <c r="D46" s="104"/>
      <c r="E46" s="105"/>
      <c r="F46" s="25">
        <f>E46</f>
        <v>0</v>
      </c>
      <c r="I46" s="44"/>
    </row>
    <row r="47" spans="1:9" ht="27.75" hidden="1" customHeight="1">
      <c r="A47" s="23" t="s">
        <v>107</v>
      </c>
      <c r="B47" s="340" t="s">
        <v>127</v>
      </c>
      <c r="C47" s="341"/>
      <c r="D47" s="24"/>
      <c r="E47" s="105"/>
      <c r="F47" s="25">
        <f t="shared" si="0"/>
        <v>0</v>
      </c>
    </row>
    <row r="48" spans="1:9" ht="32.25" hidden="1" customHeight="1">
      <c r="A48" s="23" t="s">
        <v>108</v>
      </c>
      <c r="B48" s="340" t="s">
        <v>128</v>
      </c>
      <c r="C48" s="341"/>
      <c r="D48" s="24"/>
      <c r="E48" s="105"/>
      <c r="F48" s="25">
        <f t="shared" si="0"/>
        <v>0</v>
      </c>
    </row>
    <row r="49" spans="1:6" ht="26.25" hidden="1" customHeight="1">
      <c r="A49" s="23" t="s">
        <v>109</v>
      </c>
      <c r="B49" s="340" t="s">
        <v>129</v>
      </c>
      <c r="C49" s="341"/>
      <c r="D49" s="24"/>
      <c r="E49" s="105"/>
      <c r="F49" s="25">
        <f t="shared" si="0"/>
        <v>0</v>
      </c>
    </row>
    <row r="50" spans="1:6" ht="29.25" hidden="1" customHeight="1">
      <c r="A50" s="23" t="s">
        <v>157</v>
      </c>
      <c r="B50" s="340" t="s">
        <v>156</v>
      </c>
      <c r="C50" s="341"/>
      <c r="D50" s="24"/>
      <c r="E50" s="105">
        <f>F156</f>
        <v>0</v>
      </c>
      <c r="F50" s="25">
        <f t="shared" si="0"/>
        <v>0</v>
      </c>
    </row>
    <row r="51" spans="1:6" ht="25.5" hidden="1" customHeight="1">
      <c r="A51" s="23" t="s">
        <v>167</v>
      </c>
      <c r="B51" s="340" t="s">
        <v>168</v>
      </c>
      <c r="C51" s="341"/>
      <c r="D51" s="24"/>
      <c r="E51" s="105">
        <f>F165</f>
        <v>0</v>
      </c>
      <c r="F51" s="25">
        <f t="shared" si="0"/>
        <v>0</v>
      </c>
    </row>
    <row r="52" spans="1:6" ht="25.5" hidden="1" customHeight="1">
      <c r="A52" s="23" t="s">
        <v>175</v>
      </c>
      <c r="B52" s="340" t="s">
        <v>176</v>
      </c>
      <c r="C52" s="341"/>
      <c r="D52" s="24"/>
      <c r="E52" s="105">
        <f>F174</f>
        <v>0</v>
      </c>
      <c r="F52" s="25">
        <f t="shared" si="0"/>
        <v>0</v>
      </c>
    </row>
    <row r="53" spans="1:6" ht="32.25" hidden="1" customHeight="1">
      <c r="A53" s="23" t="s">
        <v>174</v>
      </c>
      <c r="B53" s="340" t="s">
        <v>274</v>
      </c>
      <c r="C53" s="341"/>
      <c r="D53" s="24"/>
      <c r="E53" s="105">
        <f>F183</f>
        <v>0</v>
      </c>
      <c r="F53" s="25">
        <f t="shared" si="0"/>
        <v>0</v>
      </c>
    </row>
    <row r="54" spans="1:6" ht="21" customHeight="1">
      <c r="A54" s="23"/>
      <c r="B54" s="296" t="s">
        <v>188</v>
      </c>
      <c r="C54" s="282"/>
      <c r="D54" s="24"/>
      <c r="E54" s="26">
        <f>E55+E56+E57+E58+E59+E60+E61+E62+E63+E64+E65+E66+E67+E69+E68</f>
        <v>4510000</v>
      </c>
      <c r="F54" s="26">
        <f>E54</f>
        <v>4510000</v>
      </c>
    </row>
    <row r="55" spans="1:6" ht="37.5" customHeight="1">
      <c r="A55" s="23" t="s">
        <v>248</v>
      </c>
      <c r="B55" s="336" t="s">
        <v>259</v>
      </c>
      <c r="C55" s="282"/>
      <c r="D55" s="24"/>
      <c r="E55" s="25">
        <f>F193</f>
        <v>500000</v>
      </c>
      <c r="F55" s="25">
        <f t="shared" si="0"/>
        <v>500000</v>
      </c>
    </row>
    <row r="56" spans="1:6" ht="38.25" customHeight="1">
      <c r="A56" s="23" t="s">
        <v>249</v>
      </c>
      <c r="B56" s="336" t="s">
        <v>260</v>
      </c>
      <c r="C56" s="282"/>
      <c r="D56" s="24"/>
      <c r="E56" s="25">
        <f>F202</f>
        <v>500000</v>
      </c>
      <c r="F56" s="25">
        <f t="shared" si="0"/>
        <v>500000</v>
      </c>
    </row>
    <row r="57" spans="1:6" ht="38.25" hidden="1" customHeight="1">
      <c r="A57" s="23" t="s">
        <v>250</v>
      </c>
      <c r="B57" s="340" t="s">
        <v>261</v>
      </c>
      <c r="C57" s="341"/>
      <c r="D57" s="24"/>
      <c r="E57" s="105">
        <f>F211</f>
        <v>0</v>
      </c>
      <c r="F57" s="25">
        <f t="shared" si="0"/>
        <v>0</v>
      </c>
    </row>
    <row r="58" spans="1:6" ht="42" hidden="1" customHeight="1">
      <c r="A58" s="23" t="s">
        <v>251</v>
      </c>
      <c r="B58" s="340" t="s">
        <v>262</v>
      </c>
      <c r="C58" s="341"/>
      <c r="D58" s="24"/>
      <c r="E58" s="105">
        <f>F220</f>
        <v>0</v>
      </c>
      <c r="F58" s="25">
        <f t="shared" si="0"/>
        <v>0</v>
      </c>
    </row>
    <row r="59" spans="1:6" ht="34.5" hidden="1" customHeight="1">
      <c r="A59" s="23" t="s">
        <v>252</v>
      </c>
      <c r="B59" s="340" t="s">
        <v>263</v>
      </c>
      <c r="C59" s="341"/>
      <c r="D59" s="24"/>
      <c r="E59" s="105">
        <f>F229</f>
        <v>0</v>
      </c>
      <c r="F59" s="25">
        <f t="shared" si="0"/>
        <v>0</v>
      </c>
    </row>
    <row r="60" spans="1:6" ht="29.25" customHeight="1">
      <c r="A60" s="23" t="s">
        <v>250</v>
      </c>
      <c r="B60" s="336" t="s">
        <v>264</v>
      </c>
      <c r="C60" s="282"/>
      <c r="D60" s="24"/>
      <c r="E60" s="25">
        <f>F238</f>
        <v>1500000</v>
      </c>
      <c r="F60" s="25">
        <f t="shared" si="0"/>
        <v>1500000</v>
      </c>
    </row>
    <row r="61" spans="1:6" ht="41.25" hidden="1" customHeight="1">
      <c r="A61" s="23" t="s">
        <v>254</v>
      </c>
      <c r="B61" s="340" t="s">
        <v>265</v>
      </c>
      <c r="C61" s="341"/>
      <c r="D61" s="24"/>
      <c r="E61" s="105">
        <f>F247</f>
        <v>0</v>
      </c>
      <c r="F61" s="25">
        <f t="shared" si="0"/>
        <v>0</v>
      </c>
    </row>
    <row r="62" spans="1:6" ht="28.5" hidden="1" customHeight="1">
      <c r="A62" s="23" t="s">
        <v>255</v>
      </c>
      <c r="B62" s="340" t="s">
        <v>266</v>
      </c>
      <c r="C62" s="341"/>
      <c r="D62" s="24"/>
      <c r="E62" s="105">
        <f>F256</f>
        <v>0</v>
      </c>
      <c r="F62" s="25">
        <f t="shared" si="0"/>
        <v>0</v>
      </c>
    </row>
    <row r="63" spans="1:6" ht="33.75" customHeight="1">
      <c r="A63" s="23" t="s">
        <v>251</v>
      </c>
      <c r="B63" s="336" t="s">
        <v>267</v>
      </c>
      <c r="C63" s="282"/>
      <c r="D63" s="24"/>
      <c r="E63" s="25">
        <f>F265</f>
        <v>100000</v>
      </c>
      <c r="F63" s="25">
        <f t="shared" si="0"/>
        <v>100000</v>
      </c>
    </row>
    <row r="64" spans="1:6" ht="30.75" customHeight="1">
      <c r="A64" s="23" t="s">
        <v>252</v>
      </c>
      <c r="B64" s="336" t="s">
        <v>268</v>
      </c>
      <c r="C64" s="282"/>
      <c r="D64" s="24"/>
      <c r="E64" s="25">
        <f>F274</f>
        <v>110000</v>
      </c>
      <c r="F64" s="25">
        <f t="shared" si="0"/>
        <v>110000</v>
      </c>
    </row>
    <row r="65" spans="1:7" ht="29.25" customHeight="1">
      <c r="A65" s="23" t="s">
        <v>253</v>
      </c>
      <c r="B65" s="336" t="s">
        <v>269</v>
      </c>
      <c r="C65" s="282"/>
      <c r="D65" s="24"/>
      <c r="E65" s="25">
        <f>F283</f>
        <v>1500000</v>
      </c>
      <c r="F65" s="25">
        <f t="shared" si="0"/>
        <v>1500000</v>
      </c>
    </row>
    <row r="66" spans="1:7" ht="28.5" hidden="1" customHeight="1">
      <c r="A66" s="23" t="s">
        <v>256</v>
      </c>
      <c r="B66" s="340" t="s">
        <v>270</v>
      </c>
      <c r="C66" s="341"/>
      <c r="D66" s="24"/>
      <c r="E66" s="105">
        <f>F292</f>
        <v>0</v>
      </c>
      <c r="F66" s="25">
        <f t="shared" si="0"/>
        <v>0</v>
      </c>
    </row>
    <row r="67" spans="1:7" ht="33" hidden="1" customHeight="1">
      <c r="A67" s="23" t="s">
        <v>257</v>
      </c>
      <c r="B67" s="340" t="s">
        <v>271</v>
      </c>
      <c r="C67" s="341"/>
      <c r="D67" s="24"/>
      <c r="E67" s="105">
        <f>F301</f>
        <v>0</v>
      </c>
      <c r="F67" s="25">
        <f t="shared" si="0"/>
        <v>0</v>
      </c>
    </row>
    <row r="68" spans="1:7" ht="33" hidden="1" customHeight="1">
      <c r="A68" s="23" t="s">
        <v>253</v>
      </c>
      <c r="B68" s="336" t="s">
        <v>272</v>
      </c>
      <c r="C68" s="282"/>
      <c r="D68" s="24"/>
      <c r="E68" s="25">
        <f>F310</f>
        <v>0</v>
      </c>
      <c r="F68" s="25">
        <f t="shared" ref="F68" si="2">E68</f>
        <v>0</v>
      </c>
    </row>
    <row r="69" spans="1:7" ht="35.25" customHeight="1">
      <c r="A69" s="23" t="s">
        <v>254</v>
      </c>
      <c r="B69" s="336" t="s">
        <v>284</v>
      </c>
      <c r="C69" s="282"/>
      <c r="D69" s="24"/>
      <c r="E69" s="25">
        <f>F319</f>
        <v>300000</v>
      </c>
      <c r="F69" s="25">
        <f t="shared" si="0"/>
        <v>300000</v>
      </c>
    </row>
    <row r="70" spans="1:7" ht="21.75" customHeight="1">
      <c r="A70" s="23"/>
      <c r="B70" s="296" t="s">
        <v>242</v>
      </c>
      <c r="C70" s="282"/>
      <c r="D70" s="24"/>
      <c r="E70" s="26">
        <f>E71+E72</f>
        <v>549000</v>
      </c>
      <c r="F70" s="26">
        <f>E70</f>
        <v>549000</v>
      </c>
    </row>
    <row r="71" spans="1:7" ht="23.25" customHeight="1">
      <c r="A71" s="23" t="s">
        <v>258</v>
      </c>
      <c r="B71" s="336" t="s">
        <v>273</v>
      </c>
      <c r="C71" s="282"/>
      <c r="D71" s="24"/>
      <c r="E71" s="25">
        <f>F329</f>
        <v>500000</v>
      </c>
      <c r="F71" s="25">
        <f t="shared" si="0"/>
        <v>500000</v>
      </c>
    </row>
    <row r="72" spans="1:7" ht="23.25" customHeight="1">
      <c r="A72" s="23" t="s">
        <v>301</v>
      </c>
      <c r="B72" s="336" t="s">
        <v>295</v>
      </c>
      <c r="C72" s="282"/>
      <c r="D72" s="24"/>
      <c r="E72" s="25">
        <f>F338</f>
        <v>49000</v>
      </c>
      <c r="F72" s="25">
        <f t="shared" si="0"/>
        <v>49000</v>
      </c>
    </row>
    <row r="73" spans="1:7" ht="20.25" customHeight="1">
      <c r="A73" s="281" t="s">
        <v>18</v>
      </c>
      <c r="B73" s="281"/>
      <c r="C73" s="282"/>
      <c r="D73" s="26"/>
      <c r="E73" s="26">
        <f>SUM(E43:E72)-E70-E54</f>
        <v>7069000</v>
      </c>
      <c r="F73" s="26">
        <f>D73+E73</f>
        <v>7069000</v>
      </c>
      <c r="G73" s="44"/>
    </row>
    <row r="74" spans="1:7" ht="18" customHeight="1">
      <c r="A74" s="19"/>
    </row>
    <row r="75" spans="1:7" ht="18.75" customHeight="1">
      <c r="A75" s="19" t="s">
        <v>22</v>
      </c>
      <c r="B75" s="283" t="s">
        <v>20</v>
      </c>
      <c r="C75" s="283"/>
      <c r="D75" s="283"/>
      <c r="E75" s="283"/>
      <c r="F75" s="283"/>
      <c r="G75" s="283"/>
    </row>
    <row r="76" spans="1:7" ht="11.25" customHeight="1">
      <c r="A76" s="19"/>
      <c r="E76" s="27" t="s">
        <v>14</v>
      </c>
    </row>
    <row r="77" spans="1:7" ht="25.5">
      <c r="A77" s="48" t="s">
        <v>11</v>
      </c>
      <c r="B77" s="90" t="s">
        <v>21</v>
      </c>
      <c r="C77" s="48" t="s">
        <v>16</v>
      </c>
      <c r="D77" s="48" t="s">
        <v>17</v>
      </c>
      <c r="E77" s="48" t="s">
        <v>18</v>
      </c>
    </row>
    <row r="78" spans="1:7" ht="11.25" customHeight="1">
      <c r="A78" s="90">
        <v>1</v>
      </c>
      <c r="B78" s="90">
        <v>2</v>
      </c>
      <c r="C78" s="90">
        <v>3</v>
      </c>
      <c r="D78" s="90">
        <v>4</v>
      </c>
      <c r="E78" s="90">
        <v>5</v>
      </c>
    </row>
    <row r="79" spans="1:7" ht="23.25" customHeight="1">
      <c r="A79" s="48"/>
      <c r="B79" s="28"/>
      <c r="C79" s="29"/>
      <c r="D79" s="48"/>
      <c r="E79" s="29"/>
    </row>
    <row r="80" spans="1:7" ht="19.5" customHeight="1">
      <c r="A80" s="281" t="s">
        <v>18</v>
      </c>
      <c r="B80" s="281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3" t="s">
        <v>23</v>
      </c>
      <c r="C82" s="283"/>
      <c r="D82" s="283"/>
      <c r="E82" s="283"/>
      <c r="F82" s="283"/>
      <c r="G82" s="283"/>
    </row>
    <row r="83" spans="1:7" ht="9.75" customHeight="1">
      <c r="A83" s="19"/>
    </row>
    <row r="84" spans="1:7" ht="25.5" customHeight="1">
      <c r="A84" s="48" t="s">
        <v>11</v>
      </c>
      <c r="B84" s="48" t="s">
        <v>24</v>
      </c>
      <c r="C84" s="91" t="s">
        <v>25</v>
      </c>
      <c r="D84" s="91" t="s">
        <v>26</v>
      </c>
      <c r="E84" s="48" t="s">
        <v>16</v>
      </c>
      <c r="F84" s="48" t="s">
        <v>17</v>
      </c>
      <c r="G84" s="48" t="s">
        <v>18</v>
      </c>
    </row>
    <row r="85" spans="1:7">
      <c r="A85" s="90">
        <v>1</v>
      </c>
      <c r="B85" s="90">
        <v>2</v>
      </c>
      <c r="C85" s="90">
        <v>3</v>
      </c>
      <c r="D85" s="90">
        <v>4</v>
      </c>
      <c r="E85" s="90">
        <v>5</v>
      </c>
      <c r="F85" s="90">
        <v>6</v>
      </c>
      <c r="G85" s="90">
        <v>7</v>
      </c>
    </row>
    <row r="86" spans="1:7" ht="17.25" customHeight="1">
      <c r="A86" s="48"/>
      <c r="B86" s="296" t="s">
        <v>95</v>
      </c>
      <c r="C86" s="296"/>
      <c r="D86" s="349"/>
      <c r="E86" s="48"/>
      <c r="F86" s="48"/>
      <c r="G86" s="48"/>
    </row>
    <row r="87" spans="1:7" ht="29.25" customHeight="1">
      <c r="A87" s="49"/>
      <c r="B87" s="330" t="s">
        <v>130</v>
      </c>
      <c r="C87" s="330"/>
      <c r="D87" s="330"/>
      <c r="E87" s="31"/>
      <c r="F87" s="32"/>
      <c r="G87" s="32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34.5" customHeight="1">
      <c r="A89" s="49"/>
      <c r="B89" s="45" t="s">
        <v>115</v>
      </c>
      <c r="C89" s="17" t="s">
        <v>96</v>
      </c>
      <c r="D89" s="34" t="s">
        <v>154</v>
      </c>
      <c r="E89" s="31"/>
      <c r="F89" s="32">
        <f>E43</f>
        <v>860000</v>
      </c>
      <c r="G89" s="32">
        <f>F89</f>
        <v>860000</v>
      </c>
    </row>
    <row r="90" spans="1:7" s="76" customFormat="1" ht="15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86"/>
      <c r="G90" s="86"/>
    </row>
    <row r="91" spans="1:7" ht="31.5" customHeight="1">
      <c r="A91" s="49"/>
      <c r="B91" s="45" t="s">
        <v>116</v>
      </c>
      <c r="C91" s="17" t="s">
        <v>97</v>
      </c>
      <c r="D91" s="17" t="s">
        <v>98</v>
      </c>
      <c r="E91" s="31"/>
      <c r="F91" s="32">
        <v>1</v>
      </c>
      <c r="G91" s="32">
        <f>F91</f>
        <v>1</v>
      </c>
    </row>
    <row r="92" spans="1:7" s="76" customFormat="1" ht="15" customHeight="1">
      <c r="A92" s="83">
        <v>3</v>
      </c>
      <c r="B92" s="84" t="s">
        <v>29</v>
      </c>
      <c r="C92" s="87"/>
      <c r="D92" s="87"/>
      <c r="E92" s="85"/>
      <c r="F92" s="86"/>
      <c r="G92" s="86"/>
    </row>
    <row r="93" spans="1:7" ht="27" customHeight="1">
      <c r="A93" s="49"/>
      <c r="B93" s="46" t="s">
        <v>117</v>
      </c>
      <c r="C93" s="17" t="s">
        <v>89</v>
      </c>
      <c r="D93" s="17" t="s">
        <v>87</v>
      </c>
      <c r="E93" s="31"/>
      <c r="F93" s="32">
        <f>F89/F91</f>
        <v>860000</v>
      </c>
      <c r="G93" s="32">
        <f>F93</f>
        <v>860000</v>
      </c>
    </row>
    <row r="94" spans="1:7" s="76" customFormat="1" ht="15" customHeight="1">
      <c r="A94" s="83">
        <v>4</v>
      </c>
      <c r="B94" s="84" t="s">
        <v>30</v>
      </c>
      <c r="C94" s="87"/>
      <c r="D94" s="87"/>
      <c r="E94" s="85"/>
      <c r="F94" s="86"/>
      <c r="G94" s="86"/>
    </row>
    <row r="95" spans="1:7" ht="38.25" customHeight="1">
      <c r="A95" s="49"/>
      <c r="B95" s="46" t="s">
        <v>118</v>
      </c>
      <c r="C95" s="17" t="s">
        <v>88</v>
      </c>
      <c r="D95" s="17" t="s">
        <v>87</v>
      </c>
      <c r="E95" s="31"/>
      <c r="F95" s="32">
        <v>100</v>
      </c>
      <c r="G95" s="32">
        <f>F95</f>
        <v>100</v>
      </c>
    </row>
    <row r="96" spans="1:7" ht="30" customHeight="1">
      <c r="A96" s="49"/>
      <c r="B96" s="330" t="s">
        <v>131</v>
      </c>
      <c r="C96" s="330"/>
      <c r="D96" s="330"/>
      <c r="E96" s="31"/>
      <c r="F96" s="32"/>
      <c r="G96" s="32"/>
    </row>
    <row r="97" spans="1:7" s="76" customFormat="1" ht="15" customHeight="1">
      <c r="A97" s="83">
        <v>1</v>
      </c>
      <c r="B97" s="84" t="s">
        <v>27</v>
      </c>
      <c r="C97" s="17"/>
      <c r="D97" s="17"/>
      <c r="E97" s="85"/>
      <c r="F97" s="86"/>
      <c r="G97" s="86"/>
    </row>
    <row r="98" spans="1:7" ht="31.5" customHeight="1">
      <c r="A98" s="49"/>
      <c r="B98" s="46" t="s">
        <v>111</v>
      </c>
      <c r="C98" s="17" t="s">
        <v>96</v>
      </c>
      <c r="D98" s="34" t="s">
        <v>154</v>
      </c>
      <c r="E98" s="31"/>
      <c r="F98" s="32">
        <f>E44</f>
        <v>1150000</v>
      </c>
      <c r="G98" s="32">
        <f>F98</f>
        <v>1150000</v>
      </c>
    </row>
    <row r="99" spans="1:7" s="76" customFormat="1" ht="15" customHeight="1">
      <c r="A99" s="83">
        <v>2</v>
      </c>
      <c r="B99" s="84" t="s">
        <v>28</v>
      </c>
      <c r="C99" s="17"/>
      <c r="D99" s="17"/>
      <c r="E99" s="85"/>
      <c r="F99" s="86"/>
      <c r="G99" s="86"/>
    </row>
    <row r="100" spans="1:7" ht="28.5" customHeight="1">
      <c r="A100" s="49"/>
      <c r="B100" s="46" t="s">
        <v>119</v>
      </c>
      <c r="C100" s="17" t="s">
        <v>113</v>
      </c>
      <c r="D100" s="17" t="s">
        <v>105</v>
      </c>
      <c r="E100" s="31"/>
      <c r="F100" s="32">
        <f>F98/F102</f>
        <v>575</v>
      </c>
      <c r="G100" s="32">
        <f>F100</f>
        <v>575</v>
      </c>
    </row>
    <row r="101" spans="1:7" s="76" customFormat="1" ht="15" customHeight="1">
      <c r="A101" s="83">
        <v>3</v>
      </c>
      <c r="B101" s="84" t="s">
        <v>29</v>
      </c>
      <c r="C101" s="17"/>
      <c r="D101" s="17"/>
      <c r="E101" s="85"/>
      <c r="F101" s="86"/>
      <c r="G101" s="86"/>
    </row>
    <row r="102" spans="1:7" ht="30.75" customHeight="1">
      <c r="A102" s="49"/>
      <c r="B102" s="46" t="s">
        <v>120</v>
      </c>
      <c r="C102" s="17" t="s">
        <v>89</v>
      </c>
      <c r="D102" s="17" t="s">
        <v>87</v>
      </c>
      <c r="E102" s="31"/>
      <c r="F102" s="32">
        <v>2000</v>
      </c>
      <c r="G102" s="32">
        <f>F102</f>
        <v>2000</v>
      </c>
    </row>
    <row r="103" spans="1:7" s="76" customFormat="1" ht="15" customHeight="1">
      <c r="A103" s="83">
        <v>4</v>
      </c>
      <c r="B103" s="84" t="s">
        <v>30</v>
      </c>
      <c r="C103" s="17"/>
      <c r="D103" s="17"/>
      <c r="E103" s="85"/>
      <c r="F103" s="86"/>
      <c r="G103" s="86"/>
    </row>
    <row r="104" spans="1:7" ht="35.25" customHeight="1">
      <c r="A104" s="49"/>
      <c r="B104" s="46" t="s">
        <v>112</v>
      </c>
      <c r="C104" s="17" t="s">
        <v>88</v>
      </c>
      <c r="D104" s="17" t="s">
        <v>87</v>
      </c>
      <c r="E104" s="31"/>
      <c r="F104" s="32">
        <v>100</v>
      </c>
      <c r="G104" s="32">
        <f>F104</f>
        <v>100</v>
      </c>
    </row>
    <row r="105" spans="1:7" ht="30" hidden="1" customHeight="1">
      <c r="A105" s="106"/>
      <c r="B105" s="339" t="s">
        <v>132</v>
      </c>
      <c r="C105" s="339"/>
      <c r="D105" s="339"/>
      <c r="E105" s="107"/>
      <c r="F105" s="108"/>
      <c r="G105" s="32"/>
    </row>
    <row r="106" spans="1:7" s="76" customFormat="1" ht="15" hidden="1" customHeight="1">
      <c r="A106" s="109">
        <v>1</v>
      </c>
      <c r="B106" s="110" t="s">
        <v>27</v>
      </c>
      <c r="C106" s="111"/>
      <c r="D106" s="111"/>
      <c r="E106" s="112"/>
      <c r="F106" s="113"/>
      <c r="G106" s="86"/>
    </row>
    <row r="107" spans="1:7" ht="37.5" hidden="1" customHeight="1">
      <c r="A107" s="106"/>
      <c r="B107" s="114" t="s">
        <v>122</v>
      </c>
      <c r="C107" s="111" t="s">
        <v>96</v>
      </c>
      <c r="D107" s="115" t="s">
        <v>154</v>
      </c>
      <c r="E107" s="107"/>
      <c r="F107" s="108"/>
      <c r="G107" s="32">
        <f>F107</f>
        <v>0</v>
      </c>
    </row>
    <row r="108" spans="1:7" s="76" customFormat="1" ht="15" hidden="1" customHeight="1">
      <c r="A108" s="109">
        <v>2</v>
      </c>
      <c r="B108" s="110" t="s">
        <v>28</v>
      </c>
      <c r="C108" s="111"/>
      <c r="D108" s="111"/>
      <c r="E108" s="112"/>
      <c r="F108" s="113"/>
      <c r="G108" s="86"/>
    </row>
    <row r="109" spans="1:7" ht="48" hidden="1" customHeight="1">
      <c r="A109" s="106"/>
      <c r="B109" s="114" t="s">
        <v>123</v>
      </c>
      <c r="C109" s="111" t="s">
        <v>97</v>
      </c>
      <c r="D109" s="111" t="s">
        <v>105</v>
      </c>
      <c r="E109" s="107"/>
      <c r="F109" s="108"/>
      <c r="G109" s="32">
        <f>F109</f>
        <v>0</v>
      </c>
    </row>
    <row r="110" spans="1:7" ht="30" hidden="1" customHeight="1">
      <c r="A110" s="106"/>
      <c r="B110" s="116" t="s">
        <v>133</v>
      </c>
      <c r="C110" s="111" t="s">
        <v>113</v>
      </c>
      <c r="D110" s="111" t="s">
        <v>105</v>
      </c>
      <c r="E110" s="107"/>
      <c r="F110" s="108"/>
      <c r="G110" s="32">
        <f>F110</f>
        <v>0</v>
      </c>
    </row>
    <row r="111" spans="1:7" s="76" customFormat="1" ht="15" hidden="1" customHeight="1">
      <c r="A111" s="109">
        <v>3</v>
      </c>
      <c r="B111" s="110" t="s">
        <v>29</v>
      </c>
      <c r="C111" s="111"/>
      <c r="D111" s="111"/>
      <c r="E111" s="112"/>
      <c r="F111" s="113"/>
      <c r="G111" s="86"/>
    </row>
    <row r="112" spans="1:7" ht="48" hidden="1" customHeight="1">
      <c r="A112" s="106"/>
      <c r="B112" s="114" t="s">
        <v>124</v>
      </c>
      <c r="C112" s="111" t="s">
        <v>89</v>
      </c>
      <c r="D112" s="111" t="s">
        <v>87</v>
      </c>
      <c r="E112" s="107"/>
      <c r="F112" s="108"/>
      <c r="G112" s="32">
        <f>F112</f>
        <v>0</v>
      </c>
    </row>
    <row r="113" spans="1:7" ht="27" hidden="1" customHeight="1">
      <c r="A113" s="106"/>
      <c r="B113" s="116" t="s">
        <v>134</v>
      </c>
      <c r="C113" s="111" t="s">
        <v>89</v>
      </c>
      <c r="D113" s="111" t="s">
        <v>87</v>
      </c>
      <c r="E113" s="107"/>
      <c r="F113" s="108"/>
      <c r="G113" s="32">
        <f>F113</f>
        <v>0</v>
      </c>
    </row>
    <row r="114" spans="1:7" s="76" customFormat="1" ht="15" hidden="1" customHeight="1">
      <c r="A114" s="109">
        <v>4</v>
      </c>
      <c r="B114" s="110" t="s">
        <v>30</v>
      </c>
      <c r="C114" s="111"/>
      <c r="D114" s="111"/>
      <c r="E114" s="112"/>
      <c r="F114" s="113"/>
      <c r="G114" s="86"/>
    </row>
    <row r="115" spans="1:7" ht="45" hidden="1" customHeight="1">
      <c r="A115" s="106"/>
      <c r="B115" s="116" t="s">
        <v>125</v>
      </c>
      <c r="C115" s="111" t="s">
        <v>88</v>
      </c>
      <c r="D115" s="111" t="s">
        <v>87</v>
      </c>
      <c r="E115" s="107"/>
      <c r="F115" s="108"/>
      <c r="G115" s="32">
        <f>F115</f>
        <v>0</v>
      </c>
    </row>
    <row r="116" spans="1:7" ht="45.75" hidden="1" customHeight="1">
      <c r="A116" s="106"/>
      <c r="B116" s="339" t="s">
        <v>155</v>
      </c>
      <c r="C116" s="339"/>
      <c r="D116" s="339"/>
      <c r="E116" s="107"/>
      <c r="F116" s="108"/>
      <c r="G116" s="32"/>
    </row>
    <row r="117" spans="1:7" s="76" customFormat="1" ht="15" hidden="1" customHeight="1">
      <c r="A117" s="109">
        <v>1</v>
      </c>
      <c r="B117" s="117" t="s">
        <v>27</v>
      </c>
      <c r="C117" s="111"/>
      <c r="D117" s="111"/>
      <c r="E117" s="112"/>
      <c r="F117" s="113"/>
      <c r="G117" s="86"/>
    </row>
    <row r="118" spans="1:7" ht="70.5" hidden="1" customHeight="1">
      <c r="A118" s="106"/>
      <c r="B118" s="114" t="s">
        <v>137</v>
      </c>
      <c r="C118" s="111" t="s">
        <v>96</v>
      </c>
      <c r="D118" s="115" t="s">
        <v>285</v>
      </c>
      <c r="E118" s="107"/>
      <c r="F118" s="108"/>
      <c r="G118" s="32">
        <f>F118</f>
        <v>0</v>
      </c>
    </row>
    <row r="119" spans="1:7" s="76" customFormat="1" ht="15" hidden="1" customHeight="1">
      <c r="A119" s="109">
        <v>2</v>
      </c>
      <c r="B119" s="117" t="s">
        <v>28</v>
      </c>
      <c r="C119" s="111"/>
      <c r="D119" s="111"/>
      <c r="E119" s="112"/>
      <c r="F119" s="113"/>
      <c r="G119" s="86"/>
    </row>
    <row r="120" spans="1:7" ht="62.25" hidden="1" customHeight="1">
      <c r="A120" s="106"/>
      <c r="B120" s="114" t="s">
        <v>136</v>
      </c>
      <c r="C120" s="111" t="s">
        <v>97</v>
      </c>
      <c r="D120" s="111" t="s">
        <v>105</v>
      </c>
      <c r="E120" s="107"/>
      <c r="F120" s="108"/>
      <c r="G120" s="32">
        <f>F120</f>
        <v>0</v>
      </c>
    </row>
    <row r="121" spans="1:7" s="76" customFormat="1" ht="15" hidden="1" customHeight="1">
      <c r="A121" s="109">
        <v>3</v>
      </c>
      <c r="B121" s="117" t="s">
        <v>29</v>
      </c>
      <c r="C121" s="111"/>
      <c r="D121" s="111"/>
      <c r="E121" s="112"/>
      <c r="F121" s="113"/>
      <c r="G121" s="86"/>
    </row>
    <row r="122" spans="1:7" ht="49.5" hidden="1" customHeight="1">
      <c r="A122" s="106"/>
      <c r="B122" s="114" t="s">
        <v>138</v>
      </c>
      <c r="C122" s="111" t="s">
        <v>89</v>
      </c>
      <c r="D122" s="111" t="s">
        <v>87</v>
      </c>
      <c r="E122" s="107"/>
      <c r="F122" s="108"/>
      <c r="G122" s="32">
        <f>F122</f>
        <v>0</v>
      </c>
    </row>
    <row r="123" spans="1:7" s="76" customFormat="1" ht="15" hidden="1" customHeight="1">
      <c r="A123" s="109">
        <v>4</v>
      </c>
      <c r="B123" s="117" t="s">
        <v>30</v>
      </c>
      <c r="C123" s="111"/>
      <c r="D123" s="111"/>
      <c r="E123" s="112"/>
      <c r="F123" s="113"/>
      <c r="G123" s="86"/>
    </row>
    <row r="124" spans="1:7" ht="36.75" hidden="1" customHeight="1">
      <c r="A124" s="106"/>
      <c r="B124" s="114" t="s">
        <v>139</v>
      </c>
      <c r="C124" s="111" t="s">
        <v>88</v>
      </c>
      <c r="D124" s="111" t="s">
        <v>87</v>
      </c>
      <c r="E124" s="107"/>
      <c r="F124" s="108"/>
      <c r="G124" s="32">
        <f>F124</f>
        <v>0</v>
      </c>
    </row>
    <row r="125" spans="1:7" ht="28.5" hidden="1" customHeight="1">
      <c r="A125" s="106"/>
      <c r="B125" s="339" t="s">
        <v>286</v>
      </c>
      <c r="C125" s="339"/>
      <c r="D125" s="339"/>
      <c r="E125" s="107"/>
      <c r="F125" s="108"/>
      <c r="G125" s="32"/>
    </row>
    <row r="126" spans="1:7" s="76" customFormat="1" ht="15" hidden="1" customHeight="1">
      <c r="A126" s="109">
        <v>1</v>
      </c>
      <c r="B126" s="110" t="s">
        <v>27</v>
      </c>
      <c r="C126" s="111"/>
      <c r="D126" s="111"/>
      <c r="E126" s="112"/>
      <c r="F126" s="113"/>
      <c r="G126" s="86"/>
    </row>
    <row r="127" spans="1:7" ht="33.75" hidden="1" customHeight="1">
      <c r="A127" s="106"/>
      <c r="B127" s="114" t="s">
        <v>140</v>
      </c>
      <c r="C127" s="111" t="s">
        <v>96</v>
      </c>
      <c r="D127" s="115" t="s">
        <v>154</v>
      </c>
      <c r="E127" s="107"/>
      <c r="F127" s="108"/>
      <c r="G127" s="32">
        <f>F127</f>
        <v>0</v>
      </c>
    </row>
    <row r="128" spans="1:7" s="76" customFormat="1" ht="15" hidden="1" customHeight="1">
      <c r="A128" s="109">
        <v>2</v>
      </c>
      <c r="B128" s="110" t="s">
        <v>28</v>
      </c>
      <c r="C128" s="111"/>
      <c r="D128" s="111"/>
      <c r="E128" s="112"/>
      <c r="F128" s="113"/>
      <c r="G128" s="86"/>
    </row>
    <row r="129" spans="1:7" ht="27.75" hidden="1" customHeight="1">
      <c r="A129" s="106"/>
      <c r="B129" s="118" t="s">
        <v>141</v>
      </c>
      <c r="C129" s="111" t="s">
        <v>97</v>
      </c>
      <c r="D129" s="111" t="s">
        <v>105</v>
      </c>
      <c r="E129" s="107"/>
      <c r="F129" s="108"/>
      <c r="G129" s="32">
        <f>F129</f>
        <v>0</v>
      </c>
    </row>
    <row r="130" spans="1:7" s="76" customFormat="1" ht="15" hidden="1" customHeight="1">
      <c r="A130" s="109">
        <v>3</v>
      </c>
      <c r="B130" s="110" t="s">
        <v>29</v>
      </c>
      <c r="C130" s="111"/>
      <c r="D130" s="111"/>
      <c r="E130" s="112"/>
      <c r="F130" s="113"/>
      <c r="G130" s="86"/>
    </row>
    <row r="131" spans="1:7" ht="31.5" hidden="1" customHeight="1">
      <c r="A131" s="106"/>
      <c r="B131" s="118" t="s">
        <v>141</v>
      </c>
      <c r="C131" s="111" t="s">
        <v>89</v>
      </c>
      <c r="D131" s="111" t="s">
        <v>87</v>
      </c>
      <c r="E131" s="107"/>
      <c r="F131" s="108"/>
      <c r="G131" s="32">
        <f>F131</f>
        <v>0</v>
      </c>
    </row>
    <row r="132" spans="1:7" s="76" customFormat="1" ht="15" hidden="1" customHeight="1">
      <c r="A132" s="109">
        <v>4</v>
      </c>
      <c r="B132" s="110" t="s">
        <v>30</v>
      </c>
      <c r="C132" s="111"/>
      <c r="D132" s="111"/>
      <c r="E132" s="112"/>
      <c r="F132" s="113"/>
      <c r="G132" s="86"/>
    </row>
    <row r="133" spans="1:7" ht="30.75" hidden="1" customHeight="1">
      <c r="A133" s="106"/>
      <c r="B133" s="114" t="s">
        <v>142</v>
      </c>
      <c r="C133" s="111" t="s">
        <v>88</v>
      </c>
      <c r="D133" s="111" t="s">
        <v>87</v>
      </c>
      <c r="E133" s="107"/>
      <c r="F133" s="108"/>
      <c r="G133" s="32">
        <f>F133</f>
        <v>0</v>
      </c>
    </row>
    <row r="134" spans="1:7" ht="32.25" hidden="1" customHeight="1">
      <c r="A134" s="106"/>
      <c r="B134" s="339" t="s">
        <v>143</v>
      </c>
      <c r="C134" s="339"/>
      <c r="D134" s="339"/>
      <c r="E134" s="107"/>
      <c r="F134" s="108"/>
      <c r="G134" s="32"/>
    </row>
    <row r="135" spans="1:7" s="76" customFormat="1" ht="15" hidden="1" customHeight="1">
      <c r="A135" s="109">
        <v>1</v>
      </c>
      <c r="B135" s="117" t="s">
        <v>27</v>
      </c>
      <c r="C135" s="111"/>
      <c r="D135" s="111"/>
      <c r="E135" s="112"/>
      <c r="F135" s="113"/>
      <c r="G135" s="86"/>
    </row>
    <row r="136" spans="1:7" ht="45" hidden="1" customHeight="1">
      <c r="A136" s="106"/>
      <c r="B136" s="114" t="s">
        <v>144</v>
      </c>
      <c r="C136" s="119" t="s">
        <v>96</v>
      </c>
      <c r="D136" s="115" t="s">
        <v>154</v>
      </c>
      <c r="E136" s="107"/>
      <c r="F136" s="108"/>
      <c r="G136" s="32">
        <f>F136</f>
        <v>0</v>
      </c>
    </row>
    <row r="137" spans="1:7" s="76" customFormat="1" ht="15" hidden="1" customHeight="1">
      <c r="A137" s="109">
        <v>2</v>
      </c>
      <c r="B137" s="110" t="s">
        <v>28</v>
      </c>
      <c r="C137" s="120"/>
      <c r="D137" s="120"/>
      <c r="E137" s="112"/>
      <c r="F137" s="113"/>
      <c r="G137" s="86"/>
    </row>
    <row r="138" spans="1:7" ht="59.25" hidden="1" customHeight="1">
      <c r="A138" s="106"/>
      <c r="B138" s="114" t="s">
        <v>145</v>
      </c>
      <c r="C138" s="121" t="s">
        <v>97</v>
      </c>
      <c r="D138" s="111" t="s">
        <v>105</v>
      </c>
      <c r="E138" s="107"/>
      <c r="F138" s="108"/>
      <c r="G138" s="32">
        <f>F138</f>
        <v>0</v>
      </c>
    </row>
    <row r="139" spans="1:7" ht="49.5" hidden="1" customHeight="1">
      <c r="A139" s="106"/>
      <c r="B139" s="118" t="s">
        <v>150</v>
      </c>
      <c r="C139" s="121" t="s">
        <v>113</v>
      </c>
      <c r="D139" s="111" t="s">
        <v>105</v>
      </c>
      <c r="E139" s="107"/>
      <c r="F139" s="108"/>
      <c r="G139" s="32">
        <f>F139</f>
        <v>0</v>
      </c>
    </row>
    <row r="140" spans="1:7" s="76" customFormat="1" ht="15" hidden="1" customHeight="1">
      <c r="A140" s="109">
        <v>3</v>
      </c>
      <c r="B140" s="110" t="s">
        <v>29</v>
      </c>
      <c r="C140" s="111"/>
      <c r="D140" s="111"/>
      <c r="E140" s="112"/>
      <c r="F140" s="113"/>
      <c r="G140" s="86"/>
    </row>
    <row r="141" spans="1:7" ht="55.5" hidden="1" customHeight="1">
      <c r="A141" s="106"/>
      <c r="B141" s="114" t="s">
        <v>147</v>
      </c>
      <c r="C141" s="121" t="s">
        <v>89</v>
      </c>
      <c r="D141" s="111" t="s">
        <v>148</v>
      </c>
      <c r="E141" s="107"/>
      <c r="F141" s="108"/>
      <c r="G141" s="32">
        <f>F141</f>
        <v>0</v>
      </c>
    </row>
    <row r="142" spans="1:7" ht="39" hidden="1" customHeight="1">
      <c r="A142" s="106"/>
      <c r="B142" s="118" t="s">
        <v>146</v>
      </c>
      <c r="C142" s="121" t="s">
        <v>89</v>
      </c>
      <c r="D142" s="111" t="s">
        <v>148</v>
      </c>
      <c r="E142" s="107"/>
      <c r="F142" s="108"/>
      <c r="G142" s="32">
        <f>F142</f>
        <v>0</v>
      </c>
    </row>
    <row r="143" spans="1:7" s="76" customFormat="1" ht="15" hidden="1" customHeight="1">
      <c r="A143" s="109">
        <v>4</v>
      </c>
      <c r="B143" s="110" t="s">
        <v>30</v>
      </c>
      <c r="C143" s="120"/>
      <c r="D143" s="120"/>
      <c r="E143" s="112"/>
      <c r="F143" s="113"/>
      <c r="G143" s="86"/>
    </row>
    <row r="144" spans="1:7" ht="43.5" hidden="1" customHeight="1">
      <c r="A144" s="106"/>
      <c r="B144" s="114" t="s">
        <v>149</v>
      </c>
      <c r="C144" s="119" t="s">
        <v>88</v>
      </c>
      <c r="D144" s="122" t="s">
        <v>148</v>
      </c>
      <c r="E144" s="107"/>
      <c r="F144" s="108"/>
      <c r="G144" s="32">
        <f>F144</f>
        <v>0</v>
      </c>
    </row>
    <row r="145" spans="1:7" ht="33.75" hidden="1" customHeight="1">
      <c r="A145" s="106"/>
      <c r="B145" s="339" t="s">
        <v>151</v>
      </c>
      <c r="C145" s="339"/>
      <c r="D145" s="339"/>
      <c r="E145" s="107"/>
      <c r="F145" s="108"/>
      <c r="G145" s="32"/>
    </row>
    <row r="146" spans="1:7" s="76" customFormat="1" ht="15" hidden="1" customHeight="1">
      <c r="A146" s="109">
        <v>1</v>
      </c>
      <c r="B146" s="117" t="s">
        <v>27</v>
      </c>
      <c r="C146" s="111"/>
      <c r="D146" s="111"/>
      <c r="E146" s="112"/>
      <c r="F146" s="113"/>
      <c r="G146" s="86"/>
    </row>
    <row r="147" spans="1:7" ht="44.25" hidden="1" customHeight="1">
      <c r="A147" s="106"/>
      <c r="B147" s="118" t="s">
        <v>152</v>
      </c>
      <c r="C147" s="111" t="s">
        <v>96</v>
      </c>
      <c r="D147" s="115" t="s">
        <v>285</v>
      </c>
      <c r="E147" s="107"/>
      <c r="F147" s="108"/>
      <c r="G147" s="32">
        <f>F147</f>
        <v>0</v>
      </c>
    </row>
    <row r="148" spans="1:7" s="76" customFormat="1" ht="15" hidden="1" customHeight="1">
      <c r="A148" s="109">
        <v>2</v>
      </c>
      <c r="B148" s="117" t="s">
        <v>28</v>
      </c>
      <c r="C148" s="111"/>
      <c r="D148" s="111"/>
      <c r="E148" s="112"/>
      <c r="F148" s="113"/>
      <c r="G148" s="86"/>
    </row>
    <row r="149" spans="1:7" ht="56.25" hidden="1" customHeight="1">
      <c r="A149" s="106"/>
      <c r="B149" s="114" t="s">
        <v>293</v>
      </c>
      <c r="C149" s="121" t="s">
        <v>97</v>
      </c>
      <c r="D149" s="111" t="s">
        <v>105</v>
      </c>
      <c r="E149" s="107"/>
      <c r="F149" s="108"/>
      <c r="G149" s="32">
        <f>F149</f>
        <v>0</v>
      </c>
    </row>
    <row r="150" spans="1:7" s="76" customFormat="1" ht="15" hidden="1" customHeight="1">
      <c r="A150" s="109">
        <v>3</v>
      </c>
      <c r="B150" s="110" t="s">
        <v>29</v>
      </c>
      <c r="C150" s="111"/>
      <c r="D150" s="111"/>
      <c r="E150" s="112"/>
      <c r="F150" s="113"/>
      <c r="G150" s="86"/>
    </row>
    <row r="151" spans="1:7" ht="48.75" hidden="1" customHeight="1">
      <c r="A151" s="106"/>
      <c r="B151" s="114" t="s">
        <v>294</v>
      </c>
      <c r="C151" s="121" t="s">
        <v>89</v>
      </c>
      <c r="D151" s="111" t="s">
        <v>148</v>
      </c>
      <c r="E151" s="107"/>
      <c r="F151" s="108"/>
      <c r="G151" s="32">
        <f>F151</f>
        <v>0</v>
      </c>
    </row>
    <row r="152" spans="1:7" s="76" customFormat="1" ht="15" hidden="1" customHeight="1">
      <c r="A152" s="109">
        <v>4</v>
      </c>
      <c r="B152" s="110" t="s">
        <v>30</v>
      </c>
      <c r="C152" s="120"/>
      <c r="D152" s="120"/>
      <c r="E152" s="112"/>
      <c r="F152" s="113"/>
      <c r="G152" s="86"/>
    </row>
    <row r="153" spans="1:7" ht="43.5" hidden="1" customHeight="1">
      <c r="A153" s="106"/>
      <c r="B153" s="114" t="s">
        <v>153</v>
      </c>
      <c r="C153" s="119" t="s">
        <v>88</v>
      </c>
      <c r="D153" s="122" t="s">
        <v>148</v>
      </c>
      <c r="E153" s="107"/>
      <c r="F153" s="108"/>
      <c r="G153" s="32">
        <f>F153</f>
        <v>0</v>
      </c>
    </row>
    <row r="154" spans="1:7" ht="35.25" hidden="1" customHeight="1">
      <c r="A154" s="106"/>
      <c r="B154" s="339" t="s">
        <v>288</v>
      </c>
      <c r="C154" s="339"/>
      <c r="D154" s="339"/>
      <c r="E154" s="107"/>
      <c r="F154" s="108"/>
      <c r="G154" s="32"/>
    </row>
    <row r="155" spans="1:7" s="76" customFormat="1" ht="15" hidden="1" customHeight="1">
      <c r="A155" s="109">
        <v>1</v>
      </c>
      <c r="B155" s="117" t="s">
        <v>27</v>
      </c>
      <c r="C155" s="111"/>
      <c r="D155" s="111"/>
      <c r="E155" s="112"/>
      <c r="F155" s="113"/>
      <c r="G155" s="86"/>
    </row>
    <row r="156" spans="1:7" ht="28.5" hidden="1" customHeight="1">
      <c r="A156" s="106"/>
      <c r="B156" s="118" t="s">
        <v>158</v>
      </c>
      <c r="C156" s="111" t="s">
        <v>96</v>
      </c>
      <c r="D156" s="123" t="s">
        <v>159</v>
      </c>
      <c r="E156" s="107"/>
      <c r="F156" s="108"/>
      <c r="G156" s="32">
        <f>F156</f>
        <v>0</v>
      </c>
    </row>
    <row r="157" spans="1:7" s="76" customFormat="1" ht="15" hidden="1" customHeight="1">
      <c r="A157" s="109">
        <v>2</v>
      </c>
      <c r="B157" s="117" t="s">
        <v>28</v>
      </c>
      <c r="C157" s="111"/>
      <c r="D157" s="111"/>
      <c r="E157" s="112"/>
      <c r="F157" s="113"/>
      <c r="G157" s="86"/>
    </row>
    <row r="158" spans="1:7" ht="39.75" hidden="1" customHeight="1">
      <c r="A158" s="106"/>
      <c r="B158" s="118" t="s">
        <v>161</v>
      </c>
      <c r="C158" s="111" t="s">
        <v>97</v>
      </c>
      <c r="D158" s="111" t="s">
        <v>105</v>
      </c>
      <c r="E158" s="107"/>
      <c r="F158" s="108"/>
      <c r="G158" s="32">
        <f>F158</f>
        <v>0</v>
      </c>
    </row>
    <row r="159" spans="1:7" s="76" customFormat="1" ht="15" hidden="1" customHeight="1">
      <c r="A159" s="109">
        <v>3</v>
      </c>
      <c r="B159" s="117" t="s">
        <v>29</v>
      </c>
      <c r="C159" s="111"/>
      <c r="D159" s="111"/>
      <c r="E159" s="112"/>
      <c r="F159" s="113"/>
      <c r="G159" s="86"/>
    </row>
    <row r="160" spans="1:7" ht="42.75" hidden="1" customHeight="1">
      <c r="A160" s="106"/>
      <c r="B160" s="118" t="s">
        <v>162</v>
      </c>
      <c r="C160" s="111" t="s">
        <v>89</v>
      </c>
      <c r="D160" s="111" t="s">
        <v>87</v>
      </c>
      <c r="E160" s="107"/>
      <c r="F160" s="108"/>
      <c r="G160" s="32">
        <f>F160</f>
        <v>0</v>
      </c>
    </row>
    <row r="161" spans="1:7" s="76" customFormat="1" ht="15" hidden="1" customHeight="1">
      <c r="A161" s="109">
        <v>4</v>
      </c>
      <c r="B161" s="117" t="s">
        <v>30</v>
      </c>
      <c r="C161" s="111"/>
      <c r="D161" s="111"/>
      <c r="E161" s="112"/>
      <c r="F161" s="113"/>
      <c r="G161" s="86"/>
    </row>
    <row r="162" spans="1:7" ht="34.5" hidden="1" customHeight="1">
      <c r="A162" s="106"/>
      <c r="B162" s="118" t="s">
        <v>160</v>
      </c>
      <c r="C162" s="111" t="s">
        <v>88</v>
      </c>
      <c r="D162" s="111" t="s">
        <v>87</v>
      </c>
      <c r="E162" s="107"/>
      <c r="F162" s="108"/>
      <c r="G162" s="32">
        <f>F162</f>
        <v>0</v>
      </c>
    </row>
    <row r="163" spans="1:7" ht="27" hidden="1" customHeight="1">
      <c r="A163" s="106"/>
      <c r="B163" s="339" t="s">
        <v>287</v>
      </c>
      <c r="C163" s="339"/>
      <c r="D163" s="339"/>
      <c r="E163" s="107"/>
      <c r="F163" s="108"/>
      <c r="G163" s="32"/>
    </row>
    <row r="164" spans="1:7" s="76" customFormat="1" ht="15" hidden="1" customHeight="1">
      <c r="A164" s="109">
        <v>1</v>
      </c>
      <c r="B164" s="117" t="s">
        <v>27</v>
      </c>
      <c r="C164" s="111"/>
      <c r="D164" s="111"/>
      <c r="E164" s="112"/>
      <c r="F164" s="113"/>
      <c r="G164" s="86"/>
    </row>
    <row r="165" spans="1:7" ht="30" hidden="1" customHeight="1">
      <c r="A165" s="106"/>
      <c r="B165" s="118" t="s">
        <v>163</v>
      </c>
      <c r="C165" s="111" t="s">
        <v>96</v>
      </c>
      <c r="D165" s="111" t="s">
        <v>159</v>
      </c>
      <c r="E165" s="107"/>
      <c r="F165" s="108"/>
      <c r="G165" s="32">
        <f>F165</f>
        <v>0</v>
      </c>
    </row>
    <row r="166" spans="1:7" s="76" customFormat="1" ht="15" hidden="1" customHeight="1">
      <c r="A166" s="109">
        <v>2</v>
      </c>
      <c r="B166" s="117" t="s">
        <v>28</v>
      </c>
      <c r="C166" s="111"/>
      <c r="D166" s="111"/>
      <c r="E166" s="112"/>
      <c r="F166" s="113"/>
      <c r="G166" s="86"/>
    </row>
    <row r="167" spans="1:7" ht="39" hidden="1" customHeight="1">
      <c r="A167" s="106"/>
      <c r="B167" s="118" t="s">
        <v>165</v>
      </c>
      <c r="C167" s="111" t="s">
        <v>97</v>
      </c>
      <c r="D167" s="111" t="s">
        <v>105</v>
      </c>
      <c r="E167" s="107"/>
      <c r="F167" s="108"/>
      <c r="G167" s="32">
        <f>F167</f>
        <v>0</v>
      </c>
    </row>
    <row r="168" spans="1:7" s="76" customFormat="1" ht="15" hidden="1" customHeight="1">
      <c r="A168" s="109">
        <v>3</v>
      </c>
      <c r="B168" s="117" t="s">
        <v>29</v>
      </c>
      <c r="C168" s="111"/>
      <c r="D168" s="111"/>
      <c r="E168" s="112"/>
      <c r="F168" s="113"/>
      <c r="G168" s="86"/>
    </row>
    <row r="169" spans="1:7" ht="41.25" hidden="1" customHeight="1">
      <c r="A169" s="106"/>
      <c r="B169" s="118" t="s">
        <v>166</v>
      </c>
      <c r="C169" s="111" t="s">
        <v>89</v>
      </c>
      <c r="D169" s="111" t="s">
        <v>87</v>
      </c>
      <c r="E169" s="107"/>
      <c r="F169" s="108"/>
      <c r="G169" s="32">
        <f>F169</f>
        <v>0</v>
      </c>
    </row>
    <row r="170" spans="1:7" s="76" customFormat="1" ht="15" hidden="1" customHeight="1">
      <c r="A170" s="109">
        <v>4</v>
      </c>
      <c r="B170" s="117" t="s">
        <v>30</v>
      </c>
      <c r="C170" s="111"/>
      <c r="D170" s="111"/>
      <c r="E170" s="112"/>
      <c r="F170" s="113"/>
      <c r="G170" s="86"/>
    </row>
    <row r="171" spans="1:7" ht="33" hidden="1" customHeight="1">
      <c r="A171" s="106"/>
      <c r="B171" s="118" t="s">
        <v>164</v>
      </c>
      <c r="C171" s="111" t="s">
        <v>88</v>
      </c>
      <c r="D171" s="111" t="s">
        <v>87</v>
      </c>
      <c r="E171" s="107"/>
      <c r="F171" s="108"/>
      <c r="G171" s="32">
        <f>F171</f>
        <v>0</v>
      </c>
    </row>
    <row r="172" spans="1:7" ht="29.25" hidden="1" customHeight="1">
      <c r="A172" s="106"/>
      <c r="B172" s="339" t="s">
        <v>171</v>
      </c>
      <c r="C172" s="339"/>
      <c r="D172" s="339"/>
      <c r="E172" s="107"/>
      <c r="F172" s="108"/>
      <c r="G172" s="32"/>
    </row>
    <row r="173" spans="1:7" s="76" customFormat="1" ht="15" hidden="1" customHeight="1">
      <c r="A173" s="109">
        <v>1</v>
      </c>
      <c r="B173" s="110" t="s">
        <v>27</v>
      </c>
      <c r="C173" s="111"/>
      <c r="D173" s="111"/>
      <c r="E173" s="112"/>
      <c r="F173" s="113"/>
      <c r="G173" s="86"/>
    </row>
    <row r="174" spans="1:7" ht="33" hidden="1" customHeight="1">
      <c r="A174" s="106"/>
      <c r="B174" s="114" t="s">
        <v>169</v>
      </c>
      <c r="C174" s="111" t="s">
        <v>96</v>
      </c>
      <c r="D174" s="111" t="s">
        <v>159</v>
      </c>
      <c r="E174" s="107"/>
      <c r="F174" s="108"/>
      <c r="G174" s="32">
        <f>F174</f>
        <v>0</v>
      </c>
    </row>
    <row r="175" spans="1:7" s="76" customFormat="1" ht="15" hidden="1" customHeight="1">
      <c r="A175" s="109">
        <v>2</v>
      </c>
      <c r="B175" s="110" t="s">
        <v>28</v>
      </c>
      <c r="C175" s="111"/>
      <c r="D175" s="111"/>
      <c r="E175" s="112"/>
      <c r="F175" s="113"/>
      <c r="G175" s="86"/>
    </row>
    <row r="176" spans="1:7" ht="45.75" hidden="1" customHeight="1">
      <c r="A176" s="106"/>
      <c r="B176" s="114" t="s">
        <v>279</v>
      </c>
      <c r="C176" s="111" t="s">
        <v>97</v>
      </c>
      <c r="D176" s="111" t="s">
        <v>105</v>
      </c>
      <c r="E176" s="107"/>
      <c r="F176" s="108"/>
      <c r="G176" s="32">
        <f>F176</f>
        <v>0</v>
      </c>
    </row>
    <row r="177" spans="1:7" s="76" customFormat="1" ht="15" hidden="1" customHeight="1">
      <c r="A177" s="109">
        <v>3</v>
      </c>
      <c r="B177" s="110" t="s">
        <v>29</v>
      </c>
      <c r="C177" s="111"/>
      <c r="D177" s="111"/>
      <c r="E177" s="112"/>
      <c r="F177" s="113"/>
      <c r="G177" s="86"/>
    </row>
    <row r="178" spans="1:7" ht="40.5" hidden="1" customHeight="1">
      <c r="A178" s="106"/>
      <c r="B178" s="114" t="s">
        <v>172</v>
      </c>
      <c r="C178" s="111" t="s">
        <v>89</v>
      </c>
      <c r="D178" s="111" t="s">
        <v>87</v>
      </c>
      <c r="E178" s="107"/>
      <c r="F178" s="108"/>
      <c r="G178" s="32">
        <f>F178</f>
        <v>0</v>
      </c>
    </row>
    <row r="179" spans="1:7" s="76" customFormat="1" ht="15" hidden="1" customHeight="1">
      <c r="A179" s="109">
        <v>4</v>
      </c>
      <c r="B179" s="110" t="s">
        <v>30</v>
      </c>
      <c r="C179" s="111"/>
      <c r="D179" s="111"/>
      <c r="E179" s="112"/>
      <c r="F179" s="113"/>
      <c r="G179" s="86"/>
    </row>
    <row r="180" spans="1:7" ht="36" hidden="1" customHeight="1">
      <c r="A180" s="106"/>
      <c r="B180" s="116" t="s">
        <v>170</v>
      </c>
      <c r="C180" s="111" t="s">
        <v>88</v>
      </c>
      <c r="D180" s="111" t="s">
        <v>87</v>
      </c>
      <c r="E180" s="107"/>
      <c r="F180" s="108"/>
      <c r="G180" s="32">
        <f>F180</f>
        <v>0</v>
      </c>
    </row>
    <row r="181" spans="1:7" ht="31.5" hidden="1" customHeight="1">
      <c r="A181" s="106"/>
      <c r="B181" s="339" t="s">
        <v>275</v>
      </c>
      <c r="C181" s="339"/>
      <c r="D181" s="339"/>
      <c r="E181" s="107"/>
      <c r="F181" s="108"/>
      <c r="G181" s="32"/>
    </row>
    <row r="182" spans="1:7" s="76" customFormat="1" ht="15" hidden="1" customHeight="1">
      <c r="A182" s="109">
        <v>1</v>
      </c>
      <c r="B182" s="117" t="s">
        <v>27</v>
      </c>
      <c r="C182" s="111"/>
      <c r="D182" s="111"/>
      <c r="E182" s="112"/>
      <c r="F182" s="113"/>
      <c r="G182" s="86"/>
    </row>
    <row r="183" spans="1:7" ht="37.5" hidden="1" customHeight="1">
      <c r="A183" s="106"/>
      <c r="B183" s="118" t="s">
        <v>276</v>
      </c>
      <c r="C183" s="111" t="s">
        <v>96</v>
      </c>
      <c r="D183" s="111" t="s">
        <v>159</v>
      </c>
      <c r="E183" s="107"/>
      <c r="F183" s="108"/>
      <c r="G183" s="32">
        <f>F183</f>
        <v>0</v>
      </c>
    </row>
    <row r="184" spans="1:7" s="76" customFormat="1" ht="15" hidden="1" customHeight="1">
      <c r="A184" s="109">
        <v>2</v>
      </c>
      <c r="B184" s="117" t="s">
        <v>28</v>
      </c>
      <c r="C184" s="111"/>
      <c r="D184" s="111"/>
      <c r="E184" s="112"/>
      <c r="F184" s="113"/>
      <c r="G184" s="86"/>
    </row>
    <row r="185" spans="1:7" ht="33" hidden="1" customHeight="1">
      <c r="A185" s="106"/>
      <c r="B185" s="118" t="s">
        <v>277</v>
      </c>
      <c r="C185" s="111" t="s">
        <v>113</v>
      </c>
      <c r="D185" s="111" t="s">
        <v>105</v>
      </c>
      <c r="E185" s="107"/>
      <c r="F185" s="108"/>
      <c r="G185" s="32">
        <f>F185</f>
        <v>0</v>
      </c>
    </row>
    <row r="186" spans="1:7" s="76" customFormat="1" ht="15" hidden="1" customHeight="1">
      <c r="A186" s="109">
        <v>3</v>
      </c>
      <c r="B186" s="117" t="s">
        <v>29</v>
      </c>
      <c r="C186" s="111"/>
      <c r="D186" s="111"/>
      <c r="E186" s="112"/>
      <c r="F186" s="113"/>
      <c r="G186" s="86"/>
    </row>
    <row r="187" spans="1:7" ht="27.75" hidden="1" customHeight="1">
      <c r="A187" s="106"/>
      <c r="B187" s="118" t="s">
        <v>173</v>
      </c>
      <c r="C187" s="111" t="s">
        <v>89</v>
      </c>
      <c r="D187" s="111" t="s">
        <v>87</v>
      </c>
      <c r="E187" s="107"/>
      <c r="F187" s="105"/>
      <c r="G187" s="25">
        <f>F187</f>
        <v>0</v>
      </c>
    </row>
    <row r="188" spans="1:7" s="76" customFormat="1" ht="15" hidden="1" customHeight="1">
      <c r="A188" s="109">
        <v>4</v>
      </c>
      <c r="B188" s="117" t="s">
        <v>30</v>
      </c>
      <c r="C188" s="111"/>
      <c r="D188" s="111"/>
      <c r="E188" s="112"/>
      <c r="F188" s="113"/>
      <c r="G188" s="86"/>
    </row>
    <row r="189" spans="1:7" ht="33" hidden="1" customHeight="1">
      <c r="A189" s="106"/>
      <c r="B189" s="118" t="s">
        <v>278</v>
      </c>
      <c r="C189" s="111" t="s">
        <v>88</v>
      </c>
      <c r="D189" s="111" t="s">
        <v>87</v>
      </c>
      <c r="E189" s="107"/>
      <c r="F189" s="108"/>
      <c r="G189" s="32">
        <f>F189</f>
        <v>0</v>
      </c>
    </row>
    <row r="190" spans="1:7" ht="20.25" customHeight="1">
      <c r="A190" s="96"/>
      <c r="B190" s="342" t="s">
        <v>188</v>
      </c>
      <c r="C190" s="342"/>
      <c r="D190" s="342"/>
      <c r="E190" s="31"/>
      <c r="F190" s="62">
        <f>F193+F202+F211+F220+F229+F238+F247+F256+F265+F274+F283+F292+F301+F310+F319</f>
        <v>4510000</v>
      </c>
      <c r="G190" s="62">
        <f>F190</f>
        <v>4510000</v>
      </c>
    </row>
    <row r="191" spans="1:7" ht="33.75" customHeight="1">
      <c r="A191" s="63"/>
      <c r="B191" s="280" t="s">
        <v>190</v>
      </c>
      <c r="C191" s="280"/>
      <c r="D191" s="280"/>
      <c r="E191" s="280"/>
      <c r="F191" s="64"/>
      <c r="G191" s="65"/>
    </row>
    <row r="192" spans="1:7" s="76" customFormat="1" ht="15" customHeight="1">
      <c r="A192" s="79">
        <v>1</v>
      </c>
      <c r="B192" s="82" t="s">
        <v>27</v>
      </c>
      <c r="C192" s="69"/>
      <c r="D192" s="69"/>
      <c r="E192" s="80"/>
      <c r="F192" s="80"/>
      <c r="G192" s="80"/>
    </row>
    <row r="193" spans="1:7" ht="48.75" customHeight="1">
      <c r="A193" s="63"/>
      <c r="B193" s="88" t="s">
        <v>189</v>
      </c>
      <c r="C193" s="68" t="s">
        <v>89</v>
      </c>
      <c r="D193" s="69" t="s">
        <v>178</v>
      </c>
      <c r="E193" s="67"/>
      <c r="F193" s="64">
        <f>500000</f>
        <v>500000</v>
      </c>
      <c r="G193" s="64">
        <f>F193</f>
        <v>500000</v>
      </c>
    </row>
    <row r="194" spans="1:7" s="76" customFormat="1" ht="15" customHeight="1">
      <c r="A194" s="79">
        <v>2</v>
      </c>
      <c r="B194" s="95" t="s">
        <v>28</v>
      </c>
      <c r="C194" s="69"/>
      <c r="D194" s="69"/>
      <c r="E194" s="80"/>
      <c r="F194" s="80"/>
      <c r="G194" s="80"/>
    </row>
    <row r="195" spans="1:7" ht="63.75" customHeight="1">
      <c r="A195" s="63"/>
      <c r="B195" s="88" t="s">
        <v>191</v>
      </c>
      <c r="C195" s="68" t="s">
        <v>180</v>
      </c>
      <c r="D195" s="68" t="s">
        <v>181</v>
      </c>
      <c r="E195" s="66"/>
      <c r="F195" s="64">
        <v>1</v>
      </c>
      <c r="G195" s="70">
        <f>F195</f>
        <v>1</v>
      </c>
    </row>
    <row r="196" spans="1:7" s="76" customFormat="1" ht="15" customHeight="1">
      <c r="A196" s="79">
        <v>3</v>
      </c>
      <c r="B196" s="95" t="s">
        <v>29</v>
      </c>
      <c r="C196" s="69"/>
      <c r="D196" s="69"/>
      <c r="E196" s="69"/>
      <c r="F196" s="80"/>
      <c r="G196" s="81"/>
    </row>
    <row r="197" spans="1:7" ht="69.75" customHeight="1">
      <c r="A197" s="63"/>
      <c r="B197" s="88" t="s">
        <v>192</v>
      </c>
      <c r="C197" s="68" t="s">
        <v>89</v>
      </c>
      <c r="D197" s="68" t="s">
        <v>87</v>
      </c>
      <c r="E197" s="66"/>
      <c r="F197" s="64">
        <f>F193/F195</f>
        <v>500000</v>
      </c>
      <c r="G197" s="70">
        <f>F197</f>
        <v>500000</v>
      </c>
    </row>
    <row r="198" spans="1:7" s="76" customFormat="1" ht="15" customHeight="1">
      <c r="A198" s="79">
        <v>4</v>
      </c>
      <c r="B198" s="95" t="s">
        <v>30</v>
      </c>
      <c r="C198" s="69"/>
      <c r="D198" s="69"/>
      <c r="E198" s="69"/>
      <c r="F198" s="80"/>
      <c r="G198" s="81"/>
    </row>
    <row r="199" spans="1:7" ht="60.75" customHeight="1">
      <c r="A199" s="63"/>
      <c r="B199" s="88" t="s">
        <v>193</v>
      </c>
      <c r="C199" s="68" t="s">
        <v>88</v>
      </c>
      <c r="D199" s="68"/>
      <c r="E199" s="66"/>
      <c r="F199" s="64">
        <v>100</v>
      </c>
      <c r="G199" s="70">
        <f>F199</f>
        <v>100</v>
      </c>
    </row>
    <row r="200" spans="1:7" ht="45" customHeight="1">
      <c r="A200" s="63"/>
      <c r="B200" s="280" t="s">
        <v>225</v>
      </c>
      <c r="C200" s="280"/>
      <c r="D200" s="280"/>
      <c r="E200" s="280"/>
      <c r="F200" s="64"/>
      <c r="G200" s="65"/>
    </row>
    <row r="201" spans="1:7" s="76" customFormat="1" ht="15" customHeight="1">
      <c r="A201" s="79">
        <v>1</v>
      </c>
      <c r="B201" s="82" t="s">
        <v>27</v>
      </c>
      <c r="C201" s="69"/>
      <c r="D201" s="69"/>
      <c r="E201" s="80"/>
      <c r="F201" s="80"/>
      <c r="G201" s="80"/>
    </row>
    <row r="202" spans="1:7" ht="61.5" customHeight="1">
      <c r="A202" s="63"/>
      <c r="B202" s="88" t="s">
        <v>226</v>
      </c>
      <c r="C202" s="68" t="s">
        <v>89</v>
      </c>
      <c r="D202" s="69" t="s">
        <v>178</v>
      </c>
      <c r="E202" s="67"/>
      <c r="F202" s="64">
        <f>500000</f>
        <v>500000</v>
      </c>
      <c r="G202" s="64">
        <f>F202</f>
        <v>500000</v>
      </c>
    </row>
    <row r="203" spans="1:7" s="76" customFormat="1" ht="15" customHeight="1">
      <c r="A203" s="79">
        <v>2</v>
      </c>
      <c r="B203" s="92" t="s">
        <v>28</v>
      </c>
      <c r="C203" s="69"/>
      <c r="D203" s="69"/>
      <c r="E203" s="80"/>
      <c r="F203" s="80"/>
      <c r="G203" s="80"/>
    </row>
    <row r="204" spans="1:7" ht="84.75" customHeight="1">
      <c r="A204" s="63"/>
      <c r="B204" s="88" t="s">
        <v>227</v>
      </c>
      <c r="C204" s="68" t="s">
        <v>180</v>
      </c>
      <c r="D204" s="68" t="s">
        <v>181</v>
      </c>
      <c r="E204" s="66"/>
      <c r="F204" s="64">
        <v>1</v>
      </c>
      <c r="G204" s="70">
        <f>F204</f>
        <v>1</v>
      </c>
    </row>
    <row r="205" spans="1:7" s="76" customFormat="1" ht="15" customHeight="1">
      <c r="A205" s="79">
        <v>3</v>
      </c>
      <c r="B205" s="92" t="s">
        <v>29</v>
      </c>
      <c r="C205" s="69"/>
      <c r="D205" s="69"/>
      <c r="E205" s="69"/>
      <c r="F205" s="80"/>
      <c r="G205" s="81"/>
    </row>
    <row r="206" spans="1:7" ht="72" customHeight="1">
      <c r="A206" s="63"/>
      <c r="B206" s="88" t="s">
        <v>228</v>
      </c>
      <c r="C206" s="68" t="s">
        <v>89</v>
      </c>
      <c r="D206" s="68" t="s">
        <v>87</v>
      </c>
      <c r="E206" s="66"/>
      <c r="F206" s="64">
        <f>F202/F204</f>
        <v>500000</v>
      </c>
      <c r="G206" s="70">
        <f>F206</f>
        <v>500000</v>
      </c>
    </row>
    <row r="207" spans="1:7" s="76" customFormat="1" ht="15" customHeight="1">
      <c r="A207" s="79">
        <v>4</v>
      </c>
      <c r="B207" s="92" t="s">
        <v>30</v>
      </c>
      <c r="C207" s="69"/>
      <c r="D207" s="69"/>
      <c r="E207" s="69"/>
      <c r="F207" s="80"/>
      <c r="G207" s="81"/>
    </row>
    <row r="208" spans="1:7" ht="73.5" customHeight="1">
      <c r="A208" s="63"/>
      <c r="B208" s="88" t="s">
        <v>229</v>
      </c>
      <c r="C208" s="68" t="s">
        <v>88</v>
      </c>
      <c r="D208" s="68"/>
      <c r="E208" s="66"/>
      <c r="F208" s="64">
        <v>100</v>
      </c>
      <c r="G208" s="70">
        <f>F208</f>
        <v>100</v>
      </c>
    </row>
    <row r="209" spans="1:7" s="136" customFormat="1" ht="32.25" hidden="1" customHeight="1">
      <c r="A209" s="124"/>
      <c r="B209" s="338" t="s">
        <v>194</v>
      </c>
      <c r="C209" s="338"/>
      <c r="D209" s="338"/>
      <c r="E209" s="338"/>
      <c r="F209" s="125"/>
      <c r="G209" s="135"/>
    </row>
    <row r="210" spans="1:7" s="137" customFormat="1" ht="15" hidden="1" customHeight="1">
      <c r="A210" s="126">
        <v>1</v>
      </c>
      <c r="B210" s="127" t="s">
        <v>27</v>
      </c>
      <c r="C210" s="128"/>
      <c r="D210" s="128"/>
      <c r="E210" s="129"/>
      <c r="F210" s="129"/>
      <c r="G210" s="129"/>
    </row>
    <row r="211" spans="1:7" s="136" customFormat="1" ht="54" hidden="1" customHeight="1">
      <c r="A211" s="124"/>
      <c r="B211" s="130" t="s">
        <v>177</v>
      </c>
      <c r="C211" s="131" t="s">
        <v>89</v>
      </c>
      <c r="D211" s="128" t="s">
        <v>178</v>
      </c>
      <c r="E211" s="132"/>
      <c r="F211" s="125"/>
      <c r="G211" s="125">
        <f>F211</f>
        <v>0</v>
      </c>
    </row>
    <row r="212" spans="1:7" s="137" customFormat="1" ht="15" hidden="1" customHeight="1">
      <c r="A212" s="126">
        <v>2</v>
      </c>
      <c r="B212" s="133" t="s">
        <v>28</v>
      </c>
      <c r="C212" s="128"/>
      <c r="D212" s="128"/>
      <c r="E212" s="129"/>
      <c r="F212" s="129"/>
      <c r="G212" s="129"/>
    </row>
    <row r="213" spans="1:7" s="136" customFormat="1" ht="63" hidden="1" customHeight="1">
      <c r="A213" s="124"/>
      <c r="B213" s="130" t="s">
        <v>179</v>
      </c>
      <c r="C213" s="131" t="s">
        <v>180</v>
      </c>
      <c r="D213" s="131" t="s">
        <v>181</v>
      </c>
      <c r="E213" s="134"/>
      <c r="F213" s="125"/>
      <c r="G213" s="138">
        <f>F213</f>
        <v>0</v>
      </c>
    </row>
    <row r="214" spans="1:7" s="137" customFormat="1" ht="15" hidden="1" customHeight="1">
      <c r="A214" s="126">
        <v>3</v>
      </c>
      <c r="B214" s="133" t="s">
        <v>29</v>
      </c>
      <c r="C214" s="128"/>
      <c r="D214" s="128"/>
      <c r="E214" s="128"/>
      <c r="F214" s="129"/>
      <c r="G214" s="139"/>
    </row>
    <row r="215" spans="1:7" s="136" customFormat="1" ht="63" hidden="1" customHeight="1">
      <c r="A215" s="124"/>
      <c r="B215" s="130" t="s">
        <v>182</v>
      </c>
      <c r="C215" s="131" t="s">
        <v>89</v>
      </c>
      <c r="D215" s="131" t="s">
        <v>87</v>
      </c>
      <c r="E215" s="134"/>
      <c r="F215" s="125"/>
      <c r="G215" s="138">
        <f>F215</f>
        <v>0</v>
      </c>
    </row>
    <row r="216" spans="1:7" s="137" customFormat="1" ht="15" hidden="1" customHeight="1">
      <c r="A216" s="126">
        <v>4</v>
      </c>
      <c r="B216" s="133" t="s">
        <v>30</v>
      </c>
      <c r="C216" s="128"/>
      <c r="D216" s="128"/>
      <c r="E216" s="128"/>
      <c r="F216" s="129"/>
      <c r="G216" s="139"/>
    </row>
    <row r="217" spans="1:7" s="136" customFormat="1" ht="50.25" hidden="1" customHeight="1">
      <c r="A217" s="124"/>
      <c r="B217" s="130" t="s">
        <v>183</v>
      </c>
      <c r="C217" s="131" t="s">
        <v>88</v>
      </c>
      <c r="D217" s="131"/>
      <c r="E217" s="134"/>
      <c r="F217" s="125"/>
      <c r="G217" s="138">
        <f>F217</f>
        <v>0</v>
      </c>
    </row>
    <row r="218" spans="1:7" s="136" customFormat="1" ht="38.25" hidden="1" customHeight="1">
      <c r="A218" s="124"/>
      <c r="B218" s="338" t="s">
        <v>195</v>
      </c>
      <c r="C218" s="338"/>
      <c r="D218" s="338"/>
      <c r="E218" s="338"/>
      <c r="F218" s="125"/>
      <c r="G218" s="138"/>
    </row>
    <row r="219" spans="1:7" s="137" customFormat="1" ht="15" hidden="1" customHeight="1">
      <c r="A219" s="126">
        <v>1</v>
      </c>
      <c r="B219" s="127" t="s">
        <v>27</v>
      </c>
      <c r="C219" s="128"/>
      <c r="D219" s="128"/>
      <c r="E219" s="129"/>
      <c r="F219" s="129"/>
      <c r="G219" s="129"/>
    </row>
    <row r="220" spans="1:7" s="136" customFormat="1" ht="52.5" hidden="1" customHeight="1">
      <c r="A220" s="124"/>
      <c r="B220" s="130" t="s">
        <v>184</v>
      </c>
      <c r="C220" s="131" t="s">
        <v>89</v>
      </c>
      <c r="D220" s="128" t="s">
        <v>178</v>
      </c>
      <c r="E220" s="132"/>
      <c r="F220" s="125"/>
      <c r="G220" s="125">
        <f>F220</f>
        <v>0</v>
      </c>
    </row>
    <row r="221" spans="1:7" s="137" customFormat="1" ht="15" hidden="1" customHeight="1">
      <c r="A221" s="126">
        <v>2</v>
      </c>
      <c r="B221" s="133" t="s">
        <v>28</v>
      </c>
      <c r="C221" s="128"/>
      <c r="D221" s="128"/>
      <c r="E221" s="129"/>
      <c r="F221" s="129"/>
      <c r="G221" s="129"/>
    </row>
    <row r="222" spans="1:7" s="136" customFormat="1" ht="60.75" hidden="1" customHeight="1">
      <c r="A222" s="124"/>
      <c r="B222" s="130" t="s">
        <v>185</v>
      </c>
      <c r="C222" s="131" t="s">
        <v>180</v>
      </c>
      <c r="D222" s="131" t="s">
        <v>181</v>
      </c>
      <c r="E222" s="134"/>
      <c r="F222" s="125"/>
      <c r="G222" s="138">
        <f>F222</f>
        <v>0</v>
      </c>
    </row>
    <row r="223" spans="1:7" s="137" customFormat="1" ht="15" hidden="1" customHeight="1">
      <c r="A223" s="126">
        <v>3</v>
      </c>
      <c r="B223" s="133" t="s">
        <v>29</v>
      </c>
      <c r="C223" s="128"/>
      <c r="D223" s="128"/>
      <c r="E223" s="128"/>
      <c r="F223" s="129"/>
      <c r="G223" s="139"/>
    </row>
    <row r="224" spans="1:7" s="136" customFormat="1" ht="65.25" hidden="1" customHeight="1">
      <c r="A224" s="124"/>
      <c r="B224" s="130" t="s">
        <v>186</v>
      </c>
      <c r="C224" s="131" t="s">
        <v>89</v>
      </c>
      <c r="D224" s="131" t="s">
        <v>87</v>
      </c>
      <c r="E224" s="134"/>
      <c r="F224" s="125"/>
      <c r="G224" s="138">
        <f>F224</f>
        <v>0</v>
      </c>
    </row>
    <row r="225" spans="1:7" s="137" customFormat="1" ht="15" hidden="1" customHeight="1">
      <c r="A225" s="126">
        <v>4</v>
      </c>
      <c r="B225" s="133" t="s">
        <v>30</v>
      </c>
      <c r="C225" s="128"/>
      <c r="D225" s="128"/>
      <c r="E225" s="128"/>
      <c r="F225" s="129"/>
      <c r="G225" s="139"/>
    </row>
    <row r="226" spans="1:7" s="136" customFormat="1" ht="57" hidden="1" customHeight="1">
      <c r="A226" s="124"/>
      <c r="B226" s="130" t="s">
        <v>187</v>
      </c>
      <c r="C226" s="131"/>
      <c r="D226" s="131"/>
      <c r="E226" s="134"/>
      <c r="F226" s="125"/>
      <c r="G226" s="138">
        <f>F226</f>
        <v>0</v>
      </c>
    </row>
    <row r="227" spans="1:7" s="136" customFormat="1" ht="38.25" hidden="1" customHeight="1">
      <c r="A227" s="124"/>
      <c r="B227" s="338" t="s">
        <v>196</v>
      </c>
      <c r="C227" s="338"/>
      <c r="D227" s="338"/>
      <c r="E227" s="338"/>
      <c r="F227" s="125"/>
      <c r="G227" s="138"/>
    </row>
    <row r="228" spans="1:7" s="137" customFormat="1" ht="15" hidden="1" customHeight="1">
      <c r="A228" s="126">
        <v>1</v>
      </c>
      <c r="B228" s="127" t="s">
        <v>27</v>
      </c>
      <c r="C228" s="128"/>
      <c r="D228" s="128"/>
      <c r="E228" s="129"/>
      <c r="F228" s="129"/>
      <c r="G228" s="129"/>
    </row>
    <row r="229" spans="1:7" s="136" customFormat="1" ht="54" hidden="1" customHeight="1">
      <c r="A229" s="124"/>
      <c r="B229" s="130" t="s">
        <v>197</v>
      </c>
      <c r="C229" s="131" t="s">
        <v>89</v>
      </c>
      <c r="D229" s="128" t="s">
        <v>178</v>
      </c>
      <c r="E229" s="132"/>
      <c r="F229" s="125"/>
      <c r="G229" s="125">
        <f>F229</f>
        <v>0</v>
      </c>
    </row>
    <row r="230" spans="1:7" s="137" customFormat="1" ht="15" hidden="1" customHeight="1">
      <c r="A230" s="126">
        <v>2</v>
      </c>
      <c r="B230" s="133" t="s">
        <v>28</v>
      </c>
      <c r="C230" s="128"/>
      <c r="D230" s="128"/>
      <c r="E230" s="129"/>
      <c r="F230" s="129"/>
      <c r="G230" s="129"/>
    </row>
    <row r="231" spans="1:7" s="136" customFormat="1" ht="61.5" hidden="1" customHeight="1">
      <c r="A231" s="124"/>
      <c r="B231" s="130" t="s">
        <v>198</v>
      </c>
      <c r="C231" s="131" t="s">
        <v>180</v>
      </c>
      <c r="D231" s="131" t="s">
        <v>181</v>
      </c>
      <c r="E231" s="134"/>
      <c r="F231" s="125"/>
      <c r="G231" s="138">
        <f>F231</f>
        <v>0</v>
      </c>
    </row>
    <row r="232" spans="1:7" s="137" customFormat="1" ht="15" hidden="1" customHeight="1">
      <c r="A232" s="126">
        <v>3</v>
      </c>
      <c r="B232" s="133" t="s">
        <v>29</v>
      </c>
      <c r="C232" s="128"/>
      <c r="D232" s="128"/>
      <c r="E232" s="128"/>
      <c r="F232" s="129"/>
      <c r="G232" s="139"/>
    </row>
    <row r="233" spans="1:7" s="136" customFormat="1" ht="60.75" hidden="1" customHeight="1">
      <c r="A233" s="124"/>
      <c r="B233" s="130" t="s">
        <v>199</v>
      </c>
      <c r="C233" s="131" t="s">
        <v>89</v>
      </c>
      <c r="D233" s="131" t="s">
        <v>87</v>
      </c>
      <c r="E233" s="134"/>
      <c r="F233" s="125"/>
      <c r="G233" s="138">
        <f>F233</f>
        <v>0</v>
      </c>
    </row>
    <row r="234" spans="1:7" s="137" customFormat="1" ht="15" hidden="1" customHeight="1">
      <c r="A234" s="126">
        <v>4</v>
      </c>
      <c r="B234" s="133" t="s">
        <v>30</v>
      </c>
      <c r="C234" s="128"/>
      <c r="D234" s="128"/>
      <c r="E234" s="128"/>
      <c r="F234" s="129"/>
      <c r="G234" s="139"/>
    </row>
    <row r="235" spans="1:7" s="136" customFormat="1" ht="52.5" hidden="1" customHeight="1">
      <c r="A235" s="124"/>
      <c r="B235" s="130" t="s">
        <v>200</v>
      </c>
      <c r="C235" s="131" t="s">
        <v>88</v>
      </c>
      <c r="D235" s="131"/>
      <c r="E235" s="134"/>
      <c r="F235" s="125"/>
      <c r="G235" s="138">
        <f>F235</f>
        <v>0</v>
      </c>
    </row>
    <row r="236" spans="1:7" ht="37.5" customHeight="1">
      <c r="A236" s="63"/>
      <c r="B236" s="280" t="s">
        <v>308</v>
      </c>
      <c r="C236" s="280"/>
      <c r="D236" s="280"/>
      <c r="E236" s="280"/>
      <c r="F236" s="64"/>
      <c r="G236" s="70"/>
    </row>
    <row r="237" spans="1:7" s="76" customFormat="1" ht="15.75" customHeight="1">
      <c r="A237" s="79">
        <v>1</v>
      </c>
      <c r="B237" s="82" t="s">
        <v>27</v>
      </c>
      <c r="C237" s="69"/>
      <c r="D237" s="69"/>
      <c r="E237" s="80"/>
      <c r="F237" s="80"/>
      <c r="G237" s="80"/>
    </row>
    <row r="238" spans="1:7" ht="39.75" customHeight="1">
      <c r="A238" s="63"/>
      <c r="B238" s="88" t="s">
        <v>201</v>
      </c>
      <c r="C238" s="68" t="s">
        <v>89</v>
      </c>
      <c r="D238" s="69" t="s">
        <v>178</v>
      </c>
      <c r="E238" s="67"/>
      <c r="F238" s="64">
        <f>1500000</f>
        <v>1500000</v>
      </c>
      <c r="G238" s="64">
        <f>F238</f>
        <v>1500000</v>
      </c>
    </row>
    <row r="239" spans="1:7" s="76" customFormat="1" ht="15" customHeight="1">
      <c r="A239" s="79">
        <v>2</v>
      </c>
      <c r="B239" s="92" t="s">
        <v>28</v>
      </c>
      <c r="C239" s="69"/>
      <c r="D239" s="69"/>
      <c r="E239" s="80"/>
      <c r="F239" s="80"/>
      <c r="G239" s="80"/>
    </row>
    <row r="240" spans="1:7" ht="54" customHeight="1">
      <c r="A240" s="63"/>
      <c r="B240" s="88" t="s">
        <v>202</v>
      </c>
      <c r="C240" s="68" t="s">
        <v>180</v>
      </c>
      <c r="D240" s="68" t="s">
        <v>181</v>
      </c>
      <c r="E240" s="66"/>
      <c r="F240" s="64">
        <v>1</v>
      </c>
      <c r="G240" s="70">
        <f>F240</f>
        <v>1</v>
      </c>
    </row>
    <row r="241" spans="1:7" s="76" customFormat="1" ht="15" customHeight="1">
      <c r="A241" s="79">
        <v>3</v>
      </c>
      <c r="B241" s="92" t="s">
        <v>29</v>
      </c>
      <c r="C241" s="69"/>
      <c r="D241" s="69"/>
      <c r="E241" s="69"/>
      <c r="F241" s="80"/>
      <c r="G241" s="81"/>
    </row>
    <row r="242" spans="1:7" ht="51.75" customHeight="1">
      <c r="A242" s="63"/>
      <c r="B242" s="88" t="s">
        <v>203</v>
      </c>
      <c r="C242" s="68" t="s">
        <v>89</v>
      </c>
      <c r="D242" s="68" t="s">
        <v>87</v>
      </c>
      <c r="E242" s="66"/>
      <c r="F242" s="64">
        <f>F238/F240</f>
        <v>1500000</v>
      </c>
      <c r="G242" s="70">
        <f>F242</f>
        <v>1500000</v>
      </c>
    </row>
    <row r="243" spans="1:7" s="76" customFormat="1" ht="15" customHeight="1">
      <c r="A243" s="79">
        <v>4</v>
      </c>
      <c r="B243" s="92" t="s">
        <v>30</v>
      </c>
      <c r="C243" s="69"/>
      <c r="D243" s="69"/>
      <c r="E243" s="69"/>
      <c r="F243" s="80"/>
      <c r="G243" s="81"/>
    </row>
    <row r="244" spans="1:7" ht="42.75" customHeight="1">
      <c r="A244" s="63"/>
      <c r="B244" s="88" t="s">
        <v>204</v>
      </c>
      <c r="C244" s="68" t="s">
        <v>88</v>
      </c>
      <c r="D244" s="68"/>
      <c r="E244" s="66"/>
      <c r="F244" s="64">
        <v>100</v>
      </c>
      <c r="G244" s="70">
        <f>F244</f>
        <v>100</v>
      </c>
    </row>
    <row r="245" spans="1:7" s="136" customFormat="1" ht="30.75" hidden="1" customHeight="1">
      <c r="A245" s="124"/>
      <c r="B245" s="338" t="s">
        <v>289</v>
      </c>
      <c r="C245" s="338"/>
      <c r="D245" s="338"/>
      <c r="E245" s="338"/>
      <c r="F245" s="125"/>
      <c r="G245" s="138"/>
    </row>
    <row r="246" spans="1:7" s="137" customFormat="1" ht="15" hidden="1" customHeight="1">
      <c r="A246" s="126">
        <v>1</v>
      </c>
      <c r="B246" s="127" t="s">
        <v>27</v>
      </c>
      <c r="C246" s="128"/>
      <c r="D246" s="128"/>
      <c r="E246" s="129"/>
      <c r="F246" s="129"/>
      <c r="G246" s="129"/>
    </row>
    <row r="247" spans="1:7" s="136" customFormat="1" ht="50.25" hidden="1" customHeight="1">
      <c r="A247" s="124"/>
      <c r="B247" s="130" t="s">
        <v>205</v>
      </c>
      <c r="C247" s="131" t="s">
        <v>89</v>
      </c>
      <c r="D247" s="128" t="s">
        <v>178</v>
      </c>
      <c r="E247" s="132"/>
      <c r="F247" s="125"/>
      <c r="G247" s="125">
        <f>F247</f>
        <v>0</v>
      </c>
    </row>
    <row r="248" spans="1:7" s="137" customFormat="1" ht="15" hidden="1" customHeight="1">
      <c r="A248" s="126">
        <v>2</v>
      </c>
      <c r="B248" s="133" t="s">
        <v>28</v>
      </c>
      <c r="C248" s="128"/>
      <c r="D248" s="128"/>
      <c r="E248" s="129"/>
      <c r="F248" s="129"/>
      <c r="G248" s="129"/>
    </row>
    <row r="249" spans="1:7" s="136" customFormat="1" ht="60.75" hidden="1" customHeight="1">
      <c r="A249" s="124"/>
      <c r="B249" s="130" t="s">
        <v>206</v>
      </c>
      <c r="C249" s="131" t="s">
        <v>180</v>
      </c>
      <c r="D249" s="131" t="s">
        <v>181</v>
      </c>
      <c r="E249" s="134"/>
      <c r="F249" s="125"/>
      <c r="G249" s="138">
        <f>F249</f>
        <v>0</v>
      </c>
    </row>
    <row r="250" spans="1:7" s="137" customFormat="1" ht="15" hidden="1" customHeight="1">
      <c r="A250" s="126">
        <v>3</v>
      </c>
      <c r="B250" s="133" t="s">
        <v>29</v>
      </c>
      <c r="C250" s="128"/>
      <c r="D250" s="128"/>
      <c r="E250" s="128"/>
      <c r="F250" s="129"/>
      <c r="G250" s="139"/>
    </row>
    <row r="251" spans="1:7" s="136" customFormat="1" ht="57.75" hidden="1" customHeight="1">
      <c r="A251" s="124"/>
      <c r="B251" s="130" t="s">
        <v>207</v>
      </c>
      <c r="C251" s="131" t="s">
        <v>89</v>
      </c>
      <c r="D251" s="131" t="s">
        <v>87</v>
      </c>
      <c r="E251" s="134"/>
      <c r="F251" s="125"/>
      <c r="G251" s="138">
        <f>F251</f>
        <v>0</v>
      </c>
    </row>
    <row r="252" spans="1:7" s="137" customFormat="1" ht="15" hidden="1" customHeight="1">
      <c r="A252" s="126">
        <v>4</v>
      </c>
      <c r="B252" s="133" t="s">
        <v>30</v>
      </c>
      <c r="C252" s="128"/>
      <c r="D252" s="128"/>
      <c r="E252" s="128"/>
      <c r="F252" s="129"/>
      <c r="G252" s="139"/>
    </row>
    <row r="253" spans="1:7" s="136" customFormat="1" ht="52.5" hidden="1" customHeight="1">
      <c r="A253" s="124"/>
      <c r="B253" s="130" t="s">
        <v>208</v>
      </c>
      <c r="C253" s="131" t="s">
        <v>88</v>
      </c>
      <c r="D253" s="131"/>
      <c r="E253" s="134"/>
      <c r="F253" s="125"/>
      <c r="G253" s="138">
        <f>F253</f>
        <v>0</v>
      </c>
    </row>
    <row r="254" spans="1:7" s="136" customFormat="1" ht="30" hidden="1" customHeight="1">
      <c r="A254" s="124"/>
      <c r="B254" s="338" t="s">
        <v>290</v>
      </c>
      <c r="C254" s="338"/>
      <c r="D254" s="338"/>
      <c r="E254" s="338"/>
      <c r="F254" s="125"/>
      <c r="G254" s="138"/>
    </row>
    <row r="255" spans="1:7" s="137" customFormat="1" ht="15" hidden="1" customHeight="1">
      <c r="A255" s="126">
        <v>1</v>
      </c>
      <c r="B255" s="127" t="s">
        <v>27</v>
      </c>
      <c r="C255" s="128"/>
      <c r="D255" s="128"/>
      <c r="E255" s="129"/>
      <c r="F255" s="129"/>
      <c r="G255" s="129"/>
    </row>
    <row r="256" spans="1:7" s="136" customFormat="1" ht="41.25" hidden="1" customHeight="1">
      <c r="A256" s="124"/>
      <c r="B256" s="130" t="s">
        <v>209</v>
      </c>
      <c r="C256" s="131" t="s">
        <v>89</v>
      </c>
      <c r="D256" s="128" t="s">
        <v>178</v>
      </c>
      <c r="E256" s="132"/>
      <c r="F256" s="125"/>
      <c r="G256" s="125">
        <f>F256</f>
        <v>0</v>
      </c>
    </row>
    <row r="257" spans="1:7" s="137" customFormat="1" ht="15" hidden="1" customHeight="1">
      <c r="A257" s="126">
        <v>2</v>
      </c>
      <c r="B257" s="133" t="s">
        <v>28</v>
      </c>
      <c r="C257" s="128"/>
      <c r="D257" s="128"/>
      <c r="E257" s="129"/>
      <c r="F257" s="129"/>
      <c r="G257" s="129"/>
    </row>
    <row r="258" spans="1:7" s="136" customFormat="1" ht="49.5" hidden="1" customHeight="1">
      <c r="A258" s="124"/>
      <c r="B258" s="130" t="s">
        <v>210</v>
      </c>
      <c r="C258" s="131" t="s">
        <v>180</v>
      </c>
      <c r="D258" s="131" t="s">
        <v>181</v>
      </c>
      <c r="E258" s="134"/>
      <c r="F258" s="125"/>
      <c r="G258" s="138">
        <f>F258</f>
        <v>0</v>
      </c>
    </row>
    <row r="259" spans="1:7" s="137" customFormat="1" ht="15" hidden="1" customHeight="1">
      <c r="A259" s="126">
        <v>3</v>
      </c>
      <c r="B259" s="133" t="s">
        <v>29</v>
      </c>
      <c r="C259" s="128"/>
      <c r="D259" s="128"/>
      <c r="E259" s="128"/>
      <c r="F259" s="129"/>
      <c r="G259" s="139"/>
    </row>
    <row r="260" spans="1:7" s="136" customFormat="1" ht="49.5" hidden="1" customHeight="1">
      <c r="A260" s="124"/>
      <c r="B260" s="130" t="s">
        <v>211</v>
      </c>
      <c r="C260" s="131" t="s">
        <v>89</v>
      </c>
      <c r="D260" s="131" t="s">
        <v>87</v>
      </c>
      <c r="E260" s="134"/>
      <c r="F260" s="125"/>
      <c r="G260" s="138">
        <f>F260</f>
        <v>0</v>
      </c>
    </row>
    <row r="261" spans="1:7" s="137" customFormat="1" ht="15" hidden="1" customHeight="1">
      <c r="A261" s="126">
        <v>4</v>
      </c>
      <c r="B261" s="133" t="s">
        <v>30</v>
      </c>
      <c r="C261" s="128"/>
      <c r="D261" s="128"/>
      <c r="E261" s="128"/>
      <c r="F261" s="129"/>
      <c r="G261" s="139"/>
    </row>
    <row r="262" spans="1:7" s="136" customFormat="1" ht="43.5" hidden="1" customHeight="1">
      <c r="A262" s="124"/>
      <c r="B262" s="130" t="s">
        <v>212</v>
      </c>
      <c r="C262" s="131" t="s">
        <v>88</v>
      </c>
      <c r="D262" s="131"/>
      <c r="E262" s="134"/>
      <c r="F262" s="125"/>
      <c r="G262" s="138">
        <f>F262</f>
        <v>0</v>
      </c>
    </row>
    <row r="263" spans="1:7" s="136" customFormat="1" ht="33.75" customHeight="1">
      <c r="A263" s="63"/>
      <c r="B263" s="280" t="s">
        <v>312</v>
      </c>
      <c r="C263" s="280"/>
      <c r="D263" s="280"/>
      <c r="E263" s="280"/>
      <c r="F263" s="64"/>
      <c r="G263" s="70"/>
    </row>
    <row r="264" spans="1:7" s="137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s="136" customFormat="1" ht="42" customHeight="1">
      <c r="A265" s="63"/>
      <c r="B265" s="88" t="s">
        <v>213</v>
      </c>
      <c r="C265" s="68" t="s">
        <v>89</v>
      </c>
      <c r="D265" s="69" t="s">
        <v>178</v>
      </c>
      <c r="E265" s="67"/>
      <c r="F265" s="64">
        <v>100000</v>
      </c>
      <c r="G265" s="64">
        <f>F265</f>
        <v>100000</v>
      </c>
    </row>
    <row r="266" spans="1:7" s="137" customFormat="1" ht="15" customHeight="1">
      <c r="A266" s="79">
        <v>2</v>
      </c>
      <c r="B266" s="103" t="s">
        <v>28</v>
      </c>
      <c r="C266" s="69"/>
      <c r="D266" s="69"/>
      <c r="E266" s="80"/>
      <c r="F266" s="80"/>
      <c r="G266" s="80"/>
    </row>
    <row r="267" spans="1:7" s="136" customFormat="1" ht="60" customHeight="1">
      <c r="A267" s="63"/>
      <c r="B267" s="88" t="s">
        <v>214</v>
      </c>
      <c r="C267" s="68" t="s">
        <v>180</v>
      </c>
      <c r="D267" s="68" t="s">
        <v>181</v>
      </c>
      <c r="E267" s="66"/>
      <c r="F267" s="64">
        <v>1</v>
      </c>
      <c r="G267" s="70">
        <f>F267</f>
        <v>1</v>
      </c>
    </row>
    <row r="268" spans="1:7" s="137" customFormat="1" ht="15" customHeight="1">
      <c r="A268" s="79">
        <v>3</v>
      </c>
      <c r="B268" s="103" t="s">
        <v>29</v>
      </c>
      <c r="C268" s="69"/>
      <c r="D268" s="69"/>
      <c r="E268" s="69"/>
      <c r="F268" s="80"/>
      <c r="G268" s="81"/>
    </row>
    <row r="269" spans="1:7" s="136" customFormat="1" ht="60" customHeight="1">
      <c r="A269" s="63"/>
      <c r="B269" s="88" t="s">
        <v>215</v>
      </c>
      <c r="C269" s="68" t="s">
        <v>89</v>
      </c>
      <c r="D269" s="68" t="s">
        <v>87</v>
      </c>
      <c r="E269" s="66"/>
      <c r="F269" s="64">
        <v>100000</v>
      </c>
      <c r="G269" s="70">
        <f>F269</f>
        <v>100000</v>
      </c>
    </row>
    <row r="270" spans="1:7" s="137" customFormat="1" ht="15" customHeight="1">
      <c r="A270" s="79">
        <v>4</v>
      </c>
      <c r="B270" s="103" t="s">
        <v>30</v>
      </c>
      <c r="C270" s="69"/>
      <c r="D270" s="69"/>
      <c r="E270" s="69"/>
      <c r="F270" s="80"/>
      <c r="G270" s="81"/>
    </row>
    <row r="271" spans="1:7" s="136" customFormat="1" ht="49.5" customHeight="1">
      <c r="A271" s="63"/>
      <c r="B271" s="88" t="s">
        <v>216</v>
      </c>
      <c r="C271" s="68" t="s">
        <v>88</v>
      </c>
      <c r="D271" s="68"/>
      <c r="E271" s="66"/>
      <c r="F271" s="64">
        <v>100</v>
      </c>
      <c r="G271" s="70">
        <f>F271</f>
        <v>100</v>
      </c>
    </row>
    <row r="272" spans="1:7" ht="33" customHeight="1">
      <c r="A272" s="63"/>
      <c r="B272" s="280" t="s">
        <v>313</v>
      </c>
      <c r="C272" s="280"/>
      <c r="D272" s="280"/>
      <c r="E272" s="280"/>
      <c r="F272" s="64"/>
      <c r="G272" s="70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47.25" customHeight="1">
      <c r="A274" s="63"/>
      <c r="B274" s="88" t="s">
        <v>217</v>
      </c>
      <c r="C274" s="68" t="s">
        <v>89</v>
      </c>
      <c r="D274" s="69" t="s">
        <v>178</v>
      </c>
      <c r="E274" s="67"/>
      <c r="F274" s="64">
        <f>60000+50000</f>
        <v>110000</v>
      </c>
      <c r="G274" s="64">
        <f>F274</f>
        <v>110000</v>
      </c>
    </row>
    <row r="275" spans="1:7" s="76" customFormat="1" ht="15" customHeight="1">
      <c r="A275" s="79">
        <v>2</v>
      </c>
      <c r="B275" s="92" t="s">
        <v>28</v>
      </c>
      <c r="C275" s="69"/>
      <c r="D275" s="69"/>
      <c r="E275" s="80"/>
      <c r="F275" s="80"/>
      <c r="G275" s="80"/>
    </row>
    <row r="276" spans="1:7" ht="59.25" customHeight="1">
      <c r="A276" s="63"/>
      <c r="B276" s="88" t="s">
        <v>218</v>
      </c>
      <c r="C276" s="68" t="s">
        <v>180</v>
      </c>
      <c r="D276" s="68" t="s">
        <v>181</v>
      </c>
      <c r="E276" s="66"/>
      <c r="F276" s="64">
        <v>1</v>
      </c>
      <c r="G276" s="70">
        <f>F276</f>
        <v>1</v>
      </c>
    </row>
    <row r="277" spans="1:7" s="76" customFormat="1" ht="15" customHeight="1">
      <c r="A277" s="79">
        <v>3</v>
      </c>
      <c r="B277" s="92" t="s">
        <v>29</v>
      </c>
      <c r="C277" s="69"/>
      <c r="D277" s="69"/>
      <c r="E277" s="69"/>
      <c r="F277" s="80"/>
      <c r="G277" s="81"/>
    </row>
    <row r="278" spans="1:7" ht="57.75" customHeight="1">
      <c r="A278" s="63"/>
      <c r="B278" s="88" t="s">
        <v>219</v>
      </c>
      <c r="C278" s="68" t="s">
        <v>89</v>
      </c>
      <c r="D278" s="68" t="s">
        <v>87</v>
      </c>
      <c r="E278" s="66"/>
      <c r="F278" s="64">
        <f>F274/F276</f>
        <v>110000</v>
      </c>
      <c r="G278" s="70">
        <f>F278</f>
        <v>110000</v>
      </c>
    </row>
    <row r="279" spans="1:7" s="76" customFormat="1" ht="15" customHeight="1">
      <c r="A279" s="79">
        <v>4</v>
      </c>
      <c r="B279" s="92" t="s">
        <v>30</v>
      </c>
      <c r="C279" s="69"/>
      <c r="D279" s="69"/>
      <c r="E279" s="69"/>
      <c r="F279" s="80"/>
      <c r="G279" s="81"/>
    </row>
    <row r="280" spans="1:7" ht="56.25" customHeight="1">
      <c r="A280" s="63"/>
      <c r="B280" s="88" t="s">
        <v>220</v>
      </c>
      <c r="C280" s="68" t="s">
        <v>88</v>
      </c>
      <c r="D280" s="68"/>
      <c r="E280" s="66"/>
      <c r="F280" s="64">
        <v>100</v>
      </c>
      <c r="G280" s="70">
        <f>F280</f>
        <v>100</v>
      </c>
    </row>
    <row r="281" spans="1:7" ht="33.75" customHeight="1">
      <c r="A281" s="63"/>
      <c r="B281" s="280" t="s">
        <v>314</v>
      </c>
      <c r="C281" s="280"/>
      <c r="D281" s="280"/>
      <c r="E281" s="280"/>
      <c r="F281" s="64"/>
      <c r="G281" s="70"/>
    </row>
    <row r="282" spans="1:7" s="76" customFormat="1" ht="15" customHeight="1">
      <c r="A282" s="79">
        <v>1</v>
      </c>
      <c r="B282" s="82" t="s">
        <v>27</v>
      </c>
      <c r="C282" s="69"/>
      <c r="D282" s="69"/>
      <c r="E282" s="80"/>
      <c r="F282" s="80"/>
      <c r="G282" s="80"/>
    </row>
    <row r="283" spans="1:7" ht="39.75" customHeight="1">
      <c r="A283" s="63"/>
      <c r="B283" s="88" t="s">
        <v>221</v>
      </c>
      <c r="C283" s="68" t="s">
        <v>89</v>
      </c>
      <c r="D283" s="69" t="s">
        <v>178</v>
      </c>
      <c r="E283" s="67"/>
      <c r="F283" s="64">
        <f>1500000</f>
        <v>1500000</v>
      </c>
      <c r="G283" s="64">
        <f>F283</f>
        <v>1500000</v>
      </c>
    </row>
    <row r="284" spans="1:7" s="76" customFormat="1" ht="15" customHeight="1">
      <c r="A284" s="79">
        <v>2</v>
      </c>
      <c r="B284" s="92" t="s">
        <v>28</v>
      </c>
      <c r="C284" s="69"/>
      <c r="D284" s="69"/>
      <c r="E284" s="80"/>
      <c r="F284" s="80"/>
      <c r="G284" s="80"/>
    </row>
    <row r="285" spans="1:7" ht="51" customHeight="1">
      <c r="A285" s="63"/>
      <c r="B285" s="88" t="s">
        <v>222</v>
      </c>
      <c r="C285" s="68" t="s">
        <v>180</v>
      </c>
      <c r="D285" s="68" t="s">
        <v>181</v>
      </c>
      <c r="E285" s="66"/>
      <c r="F285" s="64">
        <v>1</v>
      </c>
      <c r="G285" s="70">
        <f>F285</f>
        <v>1</v>
      </c>
    </row>
    <row r="286" spans="1:7" s="76" customFormat="1" ht="15" customHeight="1">
      <c r="A286" s="79">
        <v>3</v>
      </c>
      <c r="B286" s="92" t="s">
        <v>29</v>
      </c>
      <c r="C286" s="69"/>
      <c r="D286" s="69"/>
      <c r="E286" s="69"/>
      <c r="F286" s="80"/>
      <c r="G286" s="81"/>
    </row>
    <row r="287" spans="1:7" ht="48.75" customHeight="1">
      <c r="A287" s="63"/>
      <c r="B287" s="88" t="s">
        <v>223</v>
      </c>
      <c r="C287" s="68" t="s">
        <v>89</v>
      </c>
      <c r="D287" s="68" t="s">
        <v>87</v>
      </c>
      <c r="E287" s="66"/>
      <c r="F287" s="64">
        <f>F283/F285</f>
        <v>1500000</v>
      </c>
      <c r="G287" s="70">
        <f>F287</f>
        <v>1500000</v>
      </c>
    </row>
    <row r="288" spans="1:7" s="76" customFormat="1" ht="15" customHeight="1">
      <c r="A288" s="79">
        <v>4</v>
      </c>
      <c r="B288" s="92" t="s">
        <v>30</v>
      </c>
      <c r="C288" s="69"/>
      <c r="D288" s="69"/>
      <c r="E288" s="69"/>
      <c r="F288" s="80"/>
      <c r="G288" s="81"/>
    </row>
    <row r="289" spans="1:7" ht="45" customHeight="1">
      <c r="A289" s="63"/>
      <c r="B289" s="88" t="s">
        <v>224</v>
      </c>
      <c r="C289" s="68" t="s">
        <v>88</v>
      </c>
      <c r="D289" s="68"/>
      <c r="E289" s="66"/>
      <c r="F289" s="64">
        <v>100</v>
      </c>
      <c r="G289" s="70">
        <f>F289</f>
        <v>100</v>
      </c>
    </row>
    <row r="290" spans="1:7" s="136" customFormat="1" ht="33.75" hidden="1" customHeight="1">
      <c r="A290" s="124"/>
      <c r="B290" s="338" t="s">
        <v>291</v>
      </c>
      <c r="C290" s="338"/>
      <c r="D290" s="338"/>
      <c r="E290" s="338"/>
      <c r="F290" s="125"/>
      <c r="G290" s="138"/>
    </row>
    <row r="291" spans="1:7" s="137" customFormat="1" ht="15" hidden="1" customHeight="1">
      <c r="A291" s="126">
        <v>1</v>
      </c>
      <c r="B291" s="127" t="s">
        <v>27</v>
      </c>
      <c r="C291" s="128"/>
      <c r="D291" s="128"/>
      <c r="E291" s="129"/>
      <c r="F291" s="129"/>
      <c r="G291" s="129"/>
    </row>
    <row r="292" spans="1:7" s="136" customFormat="1" ht="41.25" hidden="1" customHeight="1">
      <c r="A292" s="124"/>
      <c r="B292" s="130" t="s">
        <v>230</v>
      </c>
      <c r="C292" s="131" t="s">
        <v>89</v>
      </c>
      <c r="D292" s="128" t="s">
        <v>178</v>
      </c>
      <c r="E292" s="132"/>
      <c r="F292" s="125"/>
      <c r="G292" s="125">
        <f>F292</f>
        <v>0</v>
      </c>
    </row>
    <row r="293" spans="1:7" s="137" customFormat="1" ht="15" hidden="1" customHeight="1">
      <c r="A293" s="126">
        <v>2</v>
      </c>
      <c r="B293" s="133" t="s">
        <v>28</v>
      </c>
      <c r="C293" s="128"/>
      <c r="D293" s="128"/>
      <c r="E293" s="129"/>
      <c r="F293" s="129"/>
      <c r="G293" s="129"/>
    </row>
    <row r="294" spans="1:7" s="136" customFormat="1" ht="49.5" hidden="1" customHeight="1">
      <c r="A294" s="124"/>
      <c r="B294" s="130" t="s">
        <v>231</v>
      </c>
      <c r="C294" s="131" t="s">
        <v>180</v>
      </c>
      <c r="D294" s="131" t="s">
        <v>181</v>
      </c>
      <c r="E294" s="134"/>
      <c r="F294" s="125"/>
      <c r="G294" s="138">
        <f>F294</f>
        <v>0</v>
      </c>
    </row>
    <row r="295" spans="1:7" s="137" customFormat="1" ht="15" hidden="1" customHeight="1">
      <c r="A295" s="126">
        <v>3</v>
      </c>
      <c r="B295" s="133" t="s">
        <v>29</v>
      </c>
      <c r="C295" s="128"/>
      <c r="D295" s="128"/>
      <c r="E295" s="128"/>
      <c r="F295" s="129"/>
      <c r="G295" s="139"/>
    </row>
    <row r="296" spans="1:7" s="136" customFormat="1" ht="52.5" hidden="1" customHeight="1">
      <c r="A296" s="124"/>
      <c r="B296" s="130" t="s">
        <v>232</v>
      </c>
      <c r="C296" s="131" t="s">
        <v>89</v>
      </c>
      <c r="D296" s="131" t="s">
        <v>87</v>
      </c>
      <c r="E296" s="134"/>
      <c r="F296" s="125"/>
      <c r="G296" s="138">
        <f>F296</f>
        <v>0</v>
      </c>
    </row>
    <row r="297" spans="1:7" s="137" customFormat="1" ht="15" hidden="1" customHeight="1">
      <c r="A297" s="126">
        <v>4</v>
      </c>
      <c r="B297" s="133" t="s">
        <v>30</v>
      </c>
      <c r="C297" s="128"/>
      <c r="D297" s="128"/>
      <c r="E297" s="128"/>
      <c r="F297" s="129"/>
      <c r="G297" s="139"/>
    </row>
    <row r="298" spans="1:7" s="136" customFormat="1" ht="45" hidden="1" customHeight="1">
      <c r="A298" s="124"/>
      <c r="B298" s="130" t="s">
        <v>233</v>
      </c>
      <c r="C298" s="131" t="s">
        <v>88</v>
      </c>
      <c r="D298" s="131"/>
      <c r="E298" s="134"/>
      <c r="F298" s="125"/>
      <c r="G298" s="138">
        <f>F298</f>
        <v>0</v>
      </c>
    </row>
    <row r="299" spans="1:7" s="136" customFormat="1" ht="33" hidden="1" customHeight="1">
      <c r="A299" s="124"/>
      <c r="B299" s="338" t="s">
        <v>292</v>
      </c>
      <c r="C299" s="338"/>
      <c r="D299" s="338"/>
      <c r="E299" s="338"/>
      <c r="F299" s="125"/>
      <c r="G299" s="138"/>
    </row>
    <row r="300" spans="1:7" s="137" customFormat="1" ht="15" hidden="1" customHeight="1">
      <c r="A300" s="126">
        <v>1</v>
      </c>
      <c r="B300" s="127" t="s">
        <v>27</v>
      </c>
      <c r="C300" s="128"/>
      <c r="D300" s="128"/>
      <c r="E300" s="129"/>
      <c r="F300" s="129"/>
      <c r="G300" s="129"/>
    </row>
    <row r="301" spans="1:7" s="136" customFormat="1" ht="47.25" hidden="1" customHeight="1">
      <c r="A301" s="124"/>
      <c r="B301" s="130" t="s">
        <v>234</v>
      </c>
      <c r="C301" s="131" t="s">
        <v>89</v>
      </c>
      <c r="D301" s="128" t="s">
        <v>178</v>
      </c>
      <c r="E301" s="132"/>
      <c r="F301" s="125"/>
      <c r="G301" s="125">
        <f>F301</f>
        <v>0</v>
      </c>
    </row>
    <row r="302" spans="1:7" s="137" customFormat="1" ht="15" hidden="1" customHeight="1">
      <c r="A302" s="126">
        <v>2</v>
      </c>
      <c r="B302" s="133" t="s">
        <v>28</v>
      </c>
      <c r="C302" s="128"/>
      <c r="D302" s="128"/>
      <c r="E302" s="129"/>
      <c r="F302" s="129"/>
      <c r="G302" s="129"/>
    </row>
    <row r="303" spans="1:7" s="136" customFormat="1" ht="57.75" hidden="1" customHeight="1">
      <c r="A303" s="124"/>
      <c r="B303" s="130" t="s">
        <v>235</v>
      </c>
      <c r="C303" s="131" t="s">
        <v>180</v>
      </c>
      <c r="D303" s="131" t="s">
        <v>181</v>
      </c>
      <c r="E303" s="134"/>
      <c r="F303" s="125"/>
      <c r="G303" s="138">
        <f>F303</f>
        <v>0</v>
      </c>
    </row>
    <row r="304" spans="1:7" s="137" customFormat="1" ht="15" hidden="1" customHeight="1">
      <c r="A304" s="126">
        <v>3</v>
      </c>
      <c r="B304" s="133" t="s">
        <v>29</v>
      </c>
      <c r="C304" s="128"/>
      <c r="D304" s="128"/>
      <c r="E304" s="128"/>
      <c r="F304" s="129"/>
      <c r="G304" s="139"/>
    </row>
    <row r="305" spans="1:7" s="136" customFormat="1" ht="59.25" hidden="1" customHeight="1">
      <c r="A305" s="124"/>
      <c r="B305" s="130" t="s">
        <v>236</v>
      </c>
      <c r="C305" s="131" t="s">
        <v>89</v>
      </c>
      <c r="D305" s="131" t="s">
        <v>87</v>
      </c>
      <c r="E305" s="134"/>
      <c r="F305" s="125"/>
      <c r="G305" s="138">
        <f>F305</f>
        <v>0</v>
      </c>
    </row>
    <row r="306" spans="1:7" s="137" customFormat="1" ht="15" hidden="1" customHeight="1">
      <c r="A306" s="126">
        <v>4</v>
      </c>
      <c r="B306" s="133" t="s">
        <v>30</v>
      </c>
      <c r="C306" s="128"/>
      <c r="D306" s="128"/>
      <c r="E306" s="128"/>
      <c r="F306" s="129"/>
      <c r="G306" s="139"/>
    </row>
    <row r="307" spans="1:7" s="136" customFormat="1" ht="51.75" hidden="1" customHeight="1">
      <c r="A307" s="124"/>
      <c r="B307" s="130" t="s">
        <v>237</v>
      </c>
      <c r="C307" s="131" t="s">
        <v>88</v>
      </c>
      <c r="D307" s="131"/>
      <c r="E307" s="134"/>
      <c r="F307" s="125"/>
      <c r="G307" s="138">
        <f>F307</f>
        <v>0</v>
      </c>
    </row>
    <row r="308" spans="1:7" ht="39" hidden="1" customHeight="1">
      <c r="A308" s="63"/>
      <c r="B308" s="316" t="s">
        <v>309</v>
      </c>
      <c r="C308" s="316"/>
      <c r="D308" s="316"/>
      <c r="E308" s="316"/>
      <c r="F308" s="64"/>
      <c r="G308" s="70"/>
    </row>
    <row r="309" spans="1:7" s="76" customFormat="1" ht="15" hidden="1" customHeight="1">
      <c r="A309" s="79">
        <v>1</v>
      </c>
      <c r="B309" s="82" t="s">
        <v>27</v>
      </c>
      <c r="C309" s="69"/>
      <c r="D309" s="69"/>
      <c r="E309" s="80"/>
      <c r="F309" s="80"/>
      <c r="G309" s="80"/>
    </row>
    <row r="310" spans="1:7" ht="45" hidden="1" customHeight="1">
      <c r="A310" s="63"/>
      <c r="B310" s="88" t="s">
        <v>238</v>
      </c>
      <c r="C310" s="68" t="s">
        <v>89</v>
      </c>
      <c r="D310" s="69" t="s">
        <v>178</v>
      </c>
      <c r="E310" s="67"/>
      <c r="F310" s="64"/>
      <c r="G310" s="64">
        <f>F310</f>
        <v>0</v>
      </c>
    </row>
    <row r="311" spans="1:7" s="76" customFormat="1" ht="15" hidden="1" customHeight="1">
      <c r="A311" s="79">
        <v>2</v>
      </c>
      <c r="B311" s="92" t="s">
        <v>28</v>
      </c>
      <c r="C311" s="69"/>
      <c r="D311" s="69"/>
      <c r="E311" s="80"/>
      <c r="F311" s="80"/>
      <c r="G311" s="80"/>
    </row>
    <row r="312" spans="1:7" ht="49.5" hidden="1" customHeight="1">
      <c r="A312" s="63"/>
      <c r="B312" s="88" t="s">
        <v>239</v>
      </c>
      <c r="C312" s="68" t="s">
        <v>180</v>
      </c>
      <c r="D312" s="68" t="s">
        <v>181</v>
      </c>
      <c r="E312" s="66"/>
      <c r="F312" s="64"/>
      <c r="G312" s="70">
        <f>F312</f>
        <v>0</v>
      </c>
    </row>
    <row r="313" spans="1:7" s="76" customFormat="1" ht="15" hidden="1" customHeight="1">
      <c r="A313" s="79">
        <v>3</v>
      </c>
      <c r="B313" s="92" t="s">
        <v>29</v>
      </c>
      <c r="C313" s="69"/>
      <c r="D313" s="69"/>
      <c r="E313" s="69"/>
      <c r="F313" s="80"/>
      <c r="G313" s="81"/>
    </row>
    <row r="314" spans="1:7" ht="51" hidden="1" customHeight="1">
      <c r="A314" s="63"/>
      <c r="B314" s="88" t="s">
        <v>240</v>
      </c>
      <c r="C314" s="68" t="s">
        <v>89</v>
      </c>
      <c r="D314" s="68" t="s">
        <v>87</v>
      </c>
      <c r="E314" s="66"/>
      <c r="F314" s="64"/>
      <c r="G314" s="70">
        <f>F314</f>
        <v>0</v>
      </c>
    </row>
    <row r="315" spans="1:7" s="76" customFormat="1" ht="15" hidden="1" customHeight="1">
      <c r="A315" s="79">
        <v>4</v>
      </c>
      <c r="B315" s="92" t="s">
        <v>30</v>
      </c>
      <c r="C315" s="69"/>
      <c r="D315" s="69"/>
      <c r="E315" s="69"/>
      <c r="F315" s="80"/>
      <c r="G315" s="81"/>
    </row>
    <row r="316" spans="1:7" ht="42.75" hidden="1" customHeight="1">
      <c r="A316" s="63"/>
      <c r="B316" s="88" t="s">
        <v>241</v>
      </c>
      <c r="C316" s="68" t="s">
        <v>88</v>
      </c>
      <c r="D316" s="68"/>
      <c r="E316" s="66"/>
      <c r="F316" s="64"/>
      <c r="G316" s="70">
        <f>F316</f>
        <v>0</v>
      </c>
    </row>
    <row r="317" spans="1:7" ht="25.5" customHeight="1">
      <c r="A317" s="63"/>
      <c r="B317" s="280" t="s">
        <v>310</v>
      </c>
      <c r="C317" s="280"/>
      <c r="D317" s="280"/>
      <c r="E317" s="280"/>
      <c r="F317" s="64"/>
      <c r="G317" s="70"/>
    </row>
    <row r="318" spans="1:7" s="76" customFormat="1" ht="15" customHeight="1">
      <c r="A318" s="79">
        <v>1</v>
      </c>
      <c r="B318" s="82" t="s">
        <v>27</v>
      </c>
      <c r="C318" s="69"/>
      <c r="D318" s="69"/>
      <c r="E318" s="80"/>
      <c r="F318" s="80"/>
      <c r="G318" s="80"/>
    </row>
    <row r="319" spans="1:7" ht="40.5" customHeight="1">
      <c r="A319" s="63"/>
      <c r="B319" s="88" t="s">
        <v>280</v>
      </c>
      <c r="C319" s="68" t="s">
        <v>89</v>
      </c>
      <c r="D319" s="69" t="s">
        <v>178</v>
      </c>
      <c r="E319" s="67"/>
      <c r="F319" s="64">
        <f>300000</f>
        <v>300000</v>
      </c>
      <c r="G319" s="64">
        <f>F319</f>
        <v>300000</v>
      </c>
    </row>
    <row r="320" spans="1:7" s="76" customFormat="1" ht="15" customHeight="1">
      <c r="A320" s="79">
        <v>2</v>
      </c>
      <c r="B320" s="92" t="s">
        <v>28</v>
      </c>
      <c r="C320" s="69"/>
      <c r="D320" s="69"/>
      <c r="E320" s="80"/>
      <c r="F320" s="80"/>
      <c r="G320" s="80"/>
    </row>
    <row r="321" spans="1:7" ht="49.5" customHeight="1">
      <c r="A321" s="63"/>
      <c r="B321" s="88" t="s">
        <v>281</v>
      </c>
      <c r="C321" s="68" t="s">
        <v>180</v>
      </c>
      <c r="D321" s="68" t="s">
        <v>181</v>
      </c>
      <c r="E321" s="66"/>
      <c r="F321" s="64">
        <v>1</v>
      </c>
      <c r="G321" s="70">
        <f>F321</f>
        <v>1</v>
      </c>
    </row>
    <row r="322" spans="1:7" s="76" customFormat="1" ht="15" customHeight="1">
      <c r="A322" s="79">
        <v>3</v>
      </c>
      <c r="B322" s="92" t="s">
        <v>29</v>
      </c>
      <c r="C322" s="69"/>
      <c r="D322" s="69"/>
      <c r="E322" s="69"/>
      <c r="F322" s="80"/>
      <c r="G322" s="81"/>
    </row>
    <row r="323" spans="1:7" ht="51" customHeight="1">
      <c r="A323" s="63"/>
      <c r="B323" s="88" t="s">
        <v>282</v>
      </c>
      <c r="C323" s="68" t="s">
        <v>89</v>
      </c>
      <c r="D323" s="68" t="s">
        <v>87</v>
      </c>
      <c r="E323" s="66"/>
      <c r="F323" s="64">
        <f>F319/F321</f>
        <v>300000</v>
      </c>
      <c r="G323" s="70">
        <f>F323</f>
        <v>300000</v>
      </c>
    </row>
    <row r="324" spans="1:7" s="76" customFormat="1" ht="15" customHeight="1">
      <c r="A324" s="79">
        <v>4</v>
      </c>
      <c r="B324" s="92" t="s">
        <v>30</v>
      </c>
      <c r="C324" s="69"/>
      <c r="D324" s="69"/>
      <c r="E324" s="69"/>
      <c r="F324" s="80"/>
      <c r="G324" s="81"/>
    </row>
    <row r="325" spans="1:7" ht="42.75" customHeight="1">
      <c r="A325" s="63"/>
      <c r="B325" s="88" t="s">
        <v>283</v>
      </c>
      <c r="C325" s="68" t="s">
        <v>88</v>
      </c>
      <c r="D325" s="68"/>
      <c r="E325" s="66"/>
      <c r="F325" s="64">
        <v>100</v>
      </c>
      <c r="G325" s="70">
        <f>F325</f>
        <v>100</v>
      </c>
    </row>
    <row r="326" spans="1:7" ht="25.5" customHeight="1">
      <c r="A326" s="63"/>
      <c r="B326" s="331" t="s">
        <v>242</v>
      </c>
      <c r="C326" s="331"/>
      <c r="D326" s="331"/>
      <c r="E326" s="66"/>
      <c r="F326" s="65">
        <f>F333+F338</f>
        <v>549000</v>
      </c>
      <c r="G326" s="65">
        <f>G333+G338</f>
        <v>549000</v>
      </c>
    </row>
    <row r="327" spans="1:7" ht="21" customHeight="1">
      <c r="A327" s="35"/>
      <c r="B327" s="277" t="s">
        <v>243</v>
      </c>
      <c r="C327" s="277"/>
      <c r="D327" s="277"/>
      <c r="E327" s="277"/>
      <c r="F327" s="36"/>
      <c r="G327" s="36"/>
    </row>
    <row r="328" spans="1:7" s="76" customFormat="1" ht="15" customHeight="1">
      <c r="A328" s="71">
        <v>1</v>
      </c>
      <c r="B328" s="78" t="s">
        <v>27</v>
      </c>
      <c r="C328" s="73"/>
      <c r="D328" s="73"/>
      <c r="E328" s="77"/>
      <c r="F328" s="74"/>
      <c r="G328" s="74"/>
    </row>
    <row r="329" spans="1:7" ht="30" customHeight="1">
      <c r="A329" s="35"/>
      <c r="B329" s="89" t="s">
        <v>244</v>
      </c>
      <c r="C329" s="39" t="s">
        <v>89</v>
      </c>
      <c r="D329" s="40" t="s">
        <v>178</v>
      </c>
      <c r="E329" s="38"/>
      <c r="F329" s="36">
        <f>500000</f>
        <v>500000</v>
      </c>
      <c r="G329" s="36">
        <f>F329</f>
        <v>500000</v>
      </c>
    </row>
    <row r="330" spans="1:7" s="76" customFormat="1" ht="15" customHeight="1">
      <c r="A330" s="71">
        <v>2</v>
      </c>
      <c r="B330" s="72" t="s">
        <v>28</v>
      </c>
      <c r="C330" s="40"/>
      <c r="D330" s="40"/>
      <c r="E330" s="77"/>
      <c r="F330" s="74"/>
      <c r="G330" s="74"/>
    </row>
    <row r="331" spans="1:7" ht="42.75" customHeight="1">
      <c r="A331" s="35"/>
      <c r="B331" s="89" t="s">
        <v>245</v>
      </c>
      <c r="C331" s="39" t="s">
        <v>180</v>
      </c>
      <c r="D331" s="39" t="s">
        <v>181</v>
      </c>
      <c r="E331" s="37"/>
      <c r="F331" s="36">
        <v>1</v>
      </c>
      <c r="G331" s="41">
        <f>F331</f>
        <v>1</v>
      </c>
    </row>
    <row r="332" spans="1:7" s="76" customFormat="1" ht="15" customHeight="1">
      <c r="A332" s="71">
        <v>3</v>
      </c>
      <c r="B332" s="72" t="s">
        <v>29</v>
      </c>
      <c r="C332" s="40"/>
      <c r="D332" s="40"/>
      <c r="E332" s="73"/>
      <c r="F332" s="74"/>
      <c r="G332" s="75"/>
    </row>
    <row r="333" spans="1:7" ht="34.5" customHeight="1">
      <c r="A333" s="35"/>
      <c r="B333" s="89" t="s">
        <v>246</v>
      </c>
      <c r="C333" s="39" t="s">
        <v>89</v>
      </c>
      <c r="D333" s="39" t="s">
        <v>87</v>
      </c>
      <c r="E333" s="37"/>
      <c r="F333" s="36">
        <f>F329/F331</f>
        <v>500000</v>
      </c>
      <c r="G333" s="41">
        <f>F333</f>
        <v>500000</v>
      </c>
    </row>
    <row r="334" spans="1:7" s="76" customFormat="1" ht="15" customHeight="1">
      <c r="A334" s="71">
        <v>4</v>
      </c>
      <c r="B334" s="72" t="s">
        <v>30</v>
      </c>
      <c r="C334" s="40"/>
      <c r="D334" s="40"/>
      <c r="E334" s="73"/>
      <c r="F334" s="74"/>
      <c r="G334" s="75"/>
    </row>
    <row r="335" spans="1:7" ht="38.25" customHeight="1">
      <c r="A335" s="35"/>
      <c r="B335" s="89" t="s">
        <v>247</v>
      </c>
      <c r="C335" s="42" t="s">
        <v>88</v>
      </c>
      <c r="D335" s="39" t="s">
        <v>87</v>
      </c>
      <c r="E335" s="37"/>
      <c r="F335" s="36">
        <v>100</v>
      </c>
      <c r="G335" s="41">
        <f>F335</f>
        <v>100</v>
      </c>
    </row>
    <row r="336" spans="1:7" ht="26.25" customHeight="1">
      <c r="A336" s="35"/>
      <c r="B336" s="343" t="s">
        <v>300</v>
      </c>
      <c r="C336" s="344"/>
      <c r="D336" s="344"/>
      <c r="E336" s="344"/>
      <c r="F336" s="345"/>
      <c r="G336" s="36"/>
    </row>
    <row r="337" spans="1:8" ht="14.25" customHeight="1">
      <c r="A337" s="71">
        <v>1</v>
      </c>
      <c r="B337" s="78" t="s">
        <v>27</v>
      </c>
      <c r="C337" s="73"/>
      <c r="D337" s="73"/>
      <c r="E337" s="77"/>
      <c r="F337" s="74"/>
      <c r="G337" s="74"/>
    </row>
    <row r="338" spans="1:8" ht="38.25" customHeight="1">
      <c r="A338" s="35"/>
      <c r="B338" s="89" t="s">
        <v>296</v>
      </c>
      <c r="C338" s="39" t="s">
        <v>89</v>
      </c>
      <c r="D338" s="40" t="s">
        <v>178</v>
      </c>
      <c r="E338" s="38"/>
      <c r="F338" s="36">
        <v>49000</v>
      </c>
      <c r="G338" s="36">
        <f>F338</f>
        <v>49000</v>
      </c>
    </row>
    <row r="339" spans="1:8" ht="20.25" customHeight="1">
      <c r="A339" s="71">
        <v>2</v>
      </c>
      <c r="B339" s="72" t="s">
        <v>28</v>
      </c>
      <c r="C339" s="40"/>
      <c r="D339" s="40"/>
      <c r="E339" s="77"/>
      <c r="F339" s="74"/>
      <c r="G339" s="74"/>
    </row>
    <row r="340" spans="1:8" ht="60" customHeight="1">
      <c r="A340" s="35"/>
      <c r="B340" s="89" t="s">
        <v>297</v>
      </c>
      <c r="C340" s="39" t="s">
        <v>180</v>
      </c>
      <c r="D340" s="39" t="s">
        <v>181</v>
      </c>
      <c r="E340" s="37"/>
      <c r="F340" s="36">
        <v>1</v>
      </c>
      <c r="G340" s="41">
        <f>F340</f>
        <v>1</v>
      </c>
    </row>
    <row r="341" spans="1:8" ht="20.25" customHeight="1">
      <c r="A341" s="71">
        <v>3</v>
      </c>
      <c r="B341" s="72" t="s">
        <v>29</v>
      </c>
      <c r="C341" s="40"/>
      <c r="D341" s="40"/>
      <c r="E341" s="73"/>
      <c r="F341" s="74"/>
      <c r="G341" s="75"/>
    </row>
    <row r="342" spans="1:8" ht="46.5" customHeight="1">
      <c r="A342" s="35"/>
      <c r="B342" s="89" t="s">
        <v>298</v>
      </c>
      <c r="C342" s="39" t="s">
        <v>89</v>
      </c>
      <c r="D342" s="39" t="s">
        <v>87</v>
      </c>
      <c r="E342" s="37"/>
      <c r="F342" s="36">
        <f>F338/F340</f>
        <v>49000</v>
      </c>
      <c r="G342" s="41">
        <f>F342</f>
        <v>49000</v>
      </c>
    </row>
    <row r="343" spans="1:8" ht="16.5" customHeight="1">
      <c r="A343" s="71">
        <v>4</v>
      </c>
      <c r="B343" s="72" t="s">
        <v>30</v>
      </c>
      <c r="C343" s="40"/>
      <c r="D343" s="40"/>
      <c r="E343" s="73"/>
      <c r="F343" s="74"/>
      <c r="G343" s="75"/>
    </row>
    <row r="344" spans="1:8" ht="44.25" customHeight="1">
      <c r="A344" s="35"/>
      <c r="B344" s="89" t="s">
        <v>299</v>
      </c>
      <c r="C344" s="42" t="s">
        <v>88</v>
      </c>
      <c r="D344" s="39" t="s">
        <v>87</v>
      </c>
      <c r="E344" s="37"/>
      <c r="F344" s="36">
        <v>100</v>
      </c>
      <c r="G344" s="41">
        <f>F344</f>
        <v>100</v>
      </c>
    </row>
    <row r="345" spans="1:8" ht="22.5" customHeight="1">
      <c r="A345" s="270"/>
      <c r="B345" s="270"/>
      <c r="C345" s="270"/>
      <c r="D345" s="18"/>
    </row>
    <row r="346" spans="1:8" s="58" customFormat="1" ht="33" customHeight="1">
      <c r="A346" s="271" t="s">
        <v>315</v>
      </c>
      <c r="B346" s="271"/>
      <c r="C346" s="271"/>
      <c r="D346" s="97"/>
      <c r="E346" s="98"/>
      <c r="F346" s="272" t="s">
        <v>316</v>
      </c>
      <c r="G346" s="272"/>
    </row>
    <row r="347" spans="1:8" s="58" customFormat="1" ht="12.75" customHeight="1">
      <c r="A347" s="99"/>
      <c r="B347" s="100"/>
      <c r="D347" s="94" t="s">
        <v>31</v>
      </c>
      <c r="F347" s="266" t="s">
        <v>302</v>
      </c>
      <c r="G347" s="266"/>
    </row>
    <row r="348" spans="1:8" s="58" customFormat="1" ht="15.75" customHeight="1">
      <c r="A348" s="264" t="s">
        <v>32</v>
      </c>
      <c r="B348" s="264"/>
      <c r="C348" s="100"/>
      <c r="D348" s="100"/>
    </row>
    <row r="349" spans="1:8" s="58" customFormat="1" ht="34.5" customHeight="1">
      <c r="A349" s="337" t="s">
        <v>303</v>
      </c>
      <c r="B349" s="337"/>
      <c r="C349" s="337"/>
      <c r="D349" s="100"/>
    </row>
    <row r="350" spans="1:8" s="58" customFormat="1" ht="33" customHeight="1">
      <c r="A350" s="263" t="s">
        <v>304</v>
      </c>
      <c r="B350" s="264"/>
      <c r="C350" s="264"/>
      <c r="D350" s="97"/>
      <c r="E350" s="98"/>
      <c r="F350" s="265" t="s">
        <v>305</v>
      </c>
      <c r="G350" s="265"/>
    </row>
    <row r="351" spans="1:8" s="58" customFormat="1" ht="9.75" customHeight="1">
      <c r="B351" s="100"/>
      <c r="C351" s="100"/>
      <c r="D351" s="94" t="s">
        <v>31</v>
      </c>
      <c r="F351" s="266" t="s">
        <v>52</v>
      </c>
      <c r="G351" s="266"/>
    </row>
    <row r="352" spans="1:8" s="58" customFormat="1" ht="14.25" customHeight="1">
      <c r="A352" s="101" t="s">
        <v>306</v>
      </c>
      <c r="B352" s="101"/>
      <c r="C352" s="101"/>
      <c r="D352" s="101"/>
      <c r="E352" s="101"/>
      <c r="F352" s="101"/>
      <c r="G352" s="101"/>
      <c r="H352" s="101"/>
    </row>
    <row r="353" spans="1:2" s="58" customFormat="1" ht="3" customHeight="1">
      <c r="A353" s="102"/>
      <c r="B353" s="58" t="s">
        <v>83</v>
      </c>
    </row>
    <row r="354" spans="1:2" ht="12" customHeight="1">
      <c r="A354" s="33" t="s">
        <v>51</v>
      </c>
    </row>
  </sheetData>
  <mergeCells count="104">
    <mergeCell ref="B35:G35"/>
    <mergeCell ref="C32:G32"/>
    <mergeCell ref="A18:C18"/>
    <mergeCell ref="D18:E18"/>
    <mergeCell ref="B44:C44"/>
    <mergeCell ref="B45:C45"/>
    <mergeCell ref="B46:C46"/>
    <mergeCell ref="B47:C47"/>
    <mergeCell ref="D20:E20"/>
    <mergeCell ref="B200:E200"/>
    <mergeCell ref="F1:G3"/>
    <mergeCell ref="E5:G5"/>
    <mergeCell ref="E6:G6"/>
    <mergeCell ref="E7:G7"/>
    <mergeCell ref="E8:G8"/>
    <mergeCell ref="E9:G9"/>
    <mergeCell ref="B30:G30"/>
    <mergeCell ref="E22:F22"/>
    <mergeCell ref="E38:E39"/>
    <mergeCell ref="E10:G10"/>
    <mergeCell ref="A13:G13"/>
    <mergeCell ref="A14:G14"/>
    <mergeCell ref="D17:F17"/>
    <mergeCell ref="D19:F19"/>
    <mergeCell ref="B23:G23"/>
    <mergeCell ref="B27:G27"/>
    <mergeCell ref="B29:G29"/>
    <mergeCell ref="B33:G33"/>
    <mergeCell ref="B87:D87"/>
    <mergeCell ref="B116:D116"/>
    <mergeCell ref="B125:D125"/>
    <mergeCell ref="B134:D134"/>
    <mergeCell ref="B145:D145"/>
    <mergeCell ref="B218:E218"/>
    <mergeCell ref="B190:D190"/>
    <mergeCell ref="B191:E191"/>
    <mergeCell ref="B336:F336"/>
    <mergeCell ref="A20:C20"/>
    <mergeCell ref="B327:E327"/>
    <mergeCell ref="B254:E254"/>
    <mergeCell ref="B263:E263"/>
    <mergeCell ref="B272:E272"/>
    <mergeCell ref="B281:E281"/>
    <mergeCell ref="B290:E290"/>
    <mergeCell ref="E21:F21"/>
    <mergeCell ref="B24:G26"/>
    <mergeCell ref="B42:C42"/>
    <mergeCell ref="B36:G36"/>
    <mergeCell ref="B86:D86"/>
    <mergeCell ref="B48:C48"/>
    <mergeCell ref="B49:C49"/>
    <mergeCell ref="B50:C50"/>
    <mergeCell ref="B51:C51"/>
    <mergeCell ref="B52:C52"/>
    <mergeCell ref="B40:C40"/>
    <mergeCell ref="B41:C41"/>
    <mergeCell ref="B43:C43"/>
    <mergeCell ref="B154:D154"/>
    <mergeCell ref="B163:D163"/>
    <mergeCell ref="B172:D172"/>
    <mergeCell ref="B181:D181"/>
    <mergeCell ref="B58:C58"/>
    <mergeCell ref="B59:C59"/>
    <mergeCell ref="B60:C60"/>
    <mergeCell ref="B61:C61"/>
    <mergeCell ref="B53:C53"/>
    <mergeCell ref="B54:C54"/>
    <mergeCell ref="B55:C55"/>
    <mergeCell ref="B56:C56"/>
    <mergeCell ref="B57:C57"/>
    <mergeCell ref="B67:C67"/>
    <mergeCell ref="B69:C69"/>
    <mergeCell ref="B70:C70"/>
    <mergeCell ref="B71:C71"/>
    <mergeCell ref="B62:C62"/>
    <mergeCell ref="B63:C63"/>
    <mergeCell ref="B64:C64"/>
    <mergeCell ref="B65:C65"/>
    <mergeCell ref="B66:C66"/>
    <mergeCell ref="B68:C68"/>
    <mergeCell ref="F351:G351"/>
    <mergeCell ref="B72:C72"/>
    <mergeCell ref="A346:C346"/>
    <mergeCell ref="F346:G346"/>
    <mergeCell ref="F347:G347"/>
    <mergeCell ref="A348:B348"/>
    <mergeCell ref="A349:C349"/>
    <mergeCell ref="A350:C350"/>
    <mergeCell ref="F350:G350"/>
    <mergeCell ref="A73:C73"/>
    <mergeCell ref="B227:E227"/>
    <mergeCell ref="B236:E236"/>
    <mergeCell ref="B245:E245"/>
    <mergeCell ref="B308:E308"/>
    <mergeCell ref="B75:G75"/>
    <mergeCell ref="B82:G82"/>
    <mergeCell ref="A80:B80"/>
    <mergeCell ref="B96:D96"/>
    <mergeCell ref="B105:D105"/>
    <mergeCell ref="B209:E209"/>
    <mergeCell ref="B299:E299"/>
    <mergeCell ref="B317:E317"/>
    <mergeCell ref="B326:D326"/>
    <mergeCell ref="A345:C345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Z75"/>
  <sheetViews>
    <sheetView topLeftCell="A22" workbookViewId="0">
      <selection activeCell="S13" sqref="S13"/>
    </sheetView>
  </sheetViews>
  <sheetFormatPr defaultColWidth="9.125" defaultRowHeight="15.75"/>
  <cols>
    <col min="1" max="1" width="4.375" style="6" customWidth="1"/>
    <col min="2" max="2" width="12.25" style="6" customWidth="1"/>
    <col min="3" max="3" width="11.375" style="6" customWidth="1"/>
    <col min="4" max="4" width="9.125" style="6"/>
    <col min="5" max="13" width="13" style="6" customWidth="1"/>
    <col min="14" max="16384" width="9.125" style="6"/>
  </cols>
  <sheetData>
    <row r="1" spans="1:13" ht="15.75" customHeight="1">
      <c r="J1" s="351" t="s">
        <v>71</v>
      </c>
      <c r="K1" s="351"/>
      <c r="L1" s="351"/>
      <c r="M1" s="351"/>
    </row>
    <row r="2" spans="1:13">
      <c r="J2" s="351"/>
      <c r="K2" s="351"/>
      <c r="L2" s="351"/>
      <c r="M2" s="351"/>
    </row>
    <row r="3" spans="1:13">
      <c r="J3" s="351"/>
      <c r="K3" s="351"/>
      <c r="L3" s="351"/>
      <c r="M3" s="351"/>
    </row>
    <row r="4" spans="1:13">
      <c r="J4" s="351"/>
      <c r="K4" s="351"/>
      <c r="L4" s="351"/>
      <c r="M4" s="351"/>
    </row>
    <row r="5" spans="1:13">
      <c r="A5" s="357" t="s">
        <v>36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</row>
    <row r="6" spans="1:13">
      <c r="A6" s="357" t="s">
        <v>53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</row>
    <row r="7" spans="1:13">
      <c r="A7" s="352" t="s">
        <v>3</v>
      </c>
      <c r="B7" s="5"/>
      <c r="C7" s="3"/>
      <c r="E7" s="354"/>
      <c r="F7" s="354"/>
      <c r="G7" s="354"/>
      <c r="H7" s="354"/>
      <c r="I7" s="354"/>
      <c r="J7" s="354"/>
      <c r="K7" s="354"/>
      <c r="L7" s="354"/>
      <c r="M7" s="354"/>
    </row>
    <row r="8" spans="1:13" ht="15" customHeight="1">
      <c r="A8" s="352"/>
      <c r="B8" s="11" t="s">
        <v>45</v>
      </c>
      <c r="C8" s="13"/>
      <c r="D8" s="14"/>
      <c r="E8" s="355" t="s">
        <v>34</v>
      </c>
      <c r="F8" s="355"/>
      <c r="G8" s="355"/>
      <c r="H8" s="355"/>
      <c r="I8" s="355"/>
      <c r="J8" s="355"/>
      <c r="K8" s="355"/>
      <c r="L8" s="355"/>
      <c r="M8" s="355"/>
    </row>
    <row r="9" spans="1:13">
      <c r="A9" s="352" t="s">
        <v>4</v>
      </c>
      <c r="B9" s="5"/>
      <c r="C9" s="3"/>
      <c r="E9" s="354"/>
      <c r="F9" s="354"/>
      <c r="G9" s="354"/>
      <c r="H9" s="354"/>
      <c r="I9" s="354"/>
      <c r="J9" s="354"/>
      <c r="K9" s="354"/>
      <c r="L9" s="354"/>
      <c r="M9" s="354"/>
    </row>
    <row r="10" spans="1:13" ht="15" customHeight="1">
      <c r="A10" s="352"/>
      <c r="B10" s="11" t="s">
        <v>45</v>
      </c>
      <c r="C10" s="13"/>
      <c r="D10" s="14"/>
      <c r="E10" s="358" t="s">
        <v>33</v>
      </c>
      <c r="F10" s="358"/>
      <c r="G10" s="358"/>
      <c r="H10" s="358"/>
      <c r="I10" s="358"/>
      <c r="J10" s="358"/>
      <c r="K10" s="358"/>
      <c r="L10" s="358"/>
      <c r="M10" s="358"/>
    </row>
    <row r="11" spans="1:13">
      <c r="A11" s="352" t="s">
        <v>5</v>
      </c>
      <c r="B11" s="5"/>
      <c r="C11" s="5"/>
      <c r="E11" s="354"/>
      <c r="F11" s="354"/>
      <c r="G11" s="354"/>
      <c r="H11" s="354"/>
      <c r="I11" s="354"/>
      <c r="J11" s="354"/>
      <c r="K11" s="354"/>
      <c r="L11" s="354"/>
      <c r="M11" s="354"/>
    </row>
    <row r="12" spans="1:13" ht="15" customHeight="1">
      <c r="A12" s="352"/>
      <c r="B12" s="11" t="s">
        <v>45</v>
      </c>
      <c r="C12" s="2" t="s">
        <v>6</v>
      </c>
      <c r="D12" s="14"/>
      <c r="E12" s="355" t="s">
        <v>35</v>
      </c>
      <c r="F12" s="355"/>
      <c r="G12" s="355"/>
      <c r="H12" s="355"/>
      <c r="I12" s="355"/>
      <c r="J12" s="355"/>
      <c r="K12" s="355"/>
      <c r="L12" s="355"/>
      <c r="M12" s="355"/>
    </row>
    <row r="13" spans="1:13" ht="19.5" customHeight="1">
      <c r="A13" s="359" t="s">
        <v>54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</row>
    <row r="14" spans="1:13">
      <c r="A14" s="1"/>
    </row>
    <row r="15" spans="1:13" ht="31.5">
      <c r="A15" s="4" t="s">
        <v>44</v>
      </c>
      <c r="B15" s="356" t="s">
        <v>47</v>
      </c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</row>
    <row r="16" spans="1:13">
      <c r="A16" s="4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</row>
    <row r="17" spans="1:26">
      <c r="A17" s="4"/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</row>
    <row r="18" spans="1:26">
      <c r="A18" s="1"/>
    </row>
    <row r="19" spans="1:26">
      <c r="A19" s="7" t="s">
        <v>55</v>
      </c>
    </row>
    <row r="20" spans="1:26">
      <c r="A20" s="3"/>
    </row>
    <row r="21" spans="1:26">
      <c r="A21" s="7" t="s">
        <v>56</v>
      </c>
    </row>
    <row r="22" spans="1:26">
      <c r="A22" s="1"/>
    </row>
    <row r="23" spans="1:26" ht="32.25" customHeight="1">
      <c r="A23" s="4" t="s">
        <v>44</v>
      </c>
      <c r="B23" s="356" t="s">
        <v>12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</row>
    <row r="24" spans="1:26">
      <c r="A24" s="4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</row>
    <row r="25" spans="1:26">
      <c r="A25" s="4"/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</row>
    <row r="26" spans="1:26">
      <c r="A26" s="1"/>
    </row>
    <row r="27" spans="1:26">
      <c r="A27" s="7" t="s">
        <v>57</v>
      </c>
    </row>
    <row r="28" spans="1:26" ht="15.75" customHeight="1">
      <c r="B28" s="12"/>
      <c r="L28" s="12" t="s">
        <v>49</v>
      </c>
    </row>
    <row r="29" spans="1:26">
      <c r="A29" s="1"/>
    </row>
    <row r="30" spans="1:26" ht="30" customHeight="1">
      <c r="A30" s="356" t="s">
        <v>44</v>
      </c>
      <c r="B30" s="356" t="s">
        <v>58</v>
      </c>
      <c r="C30" s="356"/>
      <c r="D30" s="356"/>
      <c r="E30" s="356" t="s">
        <v>37</v>
      </c>
      <c r="F30" s="356"/>
      <c r="G30" s="356"/>
      <c r="H30" s="356" t="s">
        <v>59</v>
      </c>
      <c r="I30" s="356"/>
      <c r="J30" s="356"/>
      <c r="K30" s="356" t="s">
        <v>38</v>
      </c>
      <c r="L30" s="356"/>
      <c r="M30" s="356"/>
      <c r="R30" s="353"/>
      <c r="S30" s="353"/>
      <c r="T30" s="353"/>
      <c r="U30" s="353"/>
      <c r="V30" s="353"/>
      <c r="W30" s="353"/>
      <c r="X30" s="353"/>
      <c r="Y30" s="353"/>
      <c r="Z30" s="353"/>
    </row>
    <row r="31" spans="1:26" ht="33" customHeight="1">
      <c r="A31" s="356"/>
      <c r="B31" s="356"/>
      <c r="C31" s="356"/>
      <c r="D31" s="356"/>
      <c r="E31" s="4" t="s">
        <v>39</v>
      </c>
      <c r="F31" s="4" t="s">
        <v>40</v>
      </c>
      <c r="G31" s="4" t="s">
        <v>41</v>
      </c>
      <c r="H31" s="4" t="s">
        <v>39</v>
      </c>
      <c r="I31" s="4" t="s">
        <v>40</v>
      </c>
      <c r="J31" s="4" t="s">
        <v>41</v>
      </c>
      <c r="K31" s="4" t="s">
        <v>39</v>
      </c>
      <c r="L31" s="4" t="s">
        <v>40</v>
      </c>
      <c r="M31" s="4" t="s">
        <v>41</v>
      </c>
      <c r="R31" s="8"/>
      <c r="S31" s="8"/>
      <c r="T31" s="8"/>
      <c r="U31" s="8"/>
      <c r="V31" s="8"/>
      <c r="W31" s="8"/>
      <c r="X31" s="8"/>
      <c r="Y31" s="8"/>
      <c r="Z31" s="8"/>
    </row>
    <row r="32" spans="1:26">
      <c r="A32" s="4">
        <v>1</v>
      </c>
      <c r="B32" s="356">
        <v>2</v>
      </c>
      <c r="C32" s="356"/>
      <c r="D32" s="356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4"/>
      <c r="B33" s="356" t="s">
        <v>18</v>
      </c>
      <c r="C33" s="356"/>
      <c r="D33" s="356"/>
      <c r="E33" s="4"/>
      <c r="F33" s="4"/>
      <c r="G33" s="4"/>
      <c r="H33" s="4"/>
      <c r="I33" s="4"/>
      <c r="J33" s="4"/>
      <c r="K33" s="4"/>
      <c r="L33" s="4"/>
      <c r="M33" s="4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4"/>
      <c r="B34" s="356"/>
      <c r="C34" s="356"/>
      <c r="D34" s="356"/>
      <c r="E34" s="4"/>
      <c r="F34" s="4"/>
      <c r="G34" s="4"/>
      <c r="H34" s="4"/>
      <c r="I34" s="4"/>
      <c r="J34" s="4"/>
      <c r="K34" s="4"/>
      <c r="L34" s="4"/>
      <c r="M34" s="4"/>
      <c r="R34" s="8"/>
      <c r="S34" s="8"/>
      <c r="T34" s="8"/>
      <c r="U34" s="8"/>
      <c r="V34" s="8"/>
      <c r="W34" s="8"/>
      <c r="X34" s="8"/>
      <c r="Y34" s="8"/>
      <c r="Z34" s="8"/>
    </row>
    <row r="35" spans="1:26" ht="32.25" customHeight="1">
      <c r="A35" s="361" t="s">
        <v>60</v>
      </c>
      <c r="B35" s="362"/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</row>
    <row r="36" spans="1:26">
      <c r="A36" s="1"/>
    </row>
    <row r="37" spans="1:26" ht="33" customHeight="1">
      <c r="A37" s="363" t="s">
        <v>61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</row>
    <row r="38" spans="1:26">
      <c r="K38" s="3" t="s">
        <v>49</v>
      </c>
    </row>
    <row r="39" spans="1:26">
      <c r="A39" s="1"/>
    </row>
    <row r="40" spans="1:26" ht="31.5" customHeight="1">
      <c r="A40" s="356" t="s">
        <v>11</v>
      </c>
      <c r="B40" s="356" t="s">
        <v>62</v>
      </c>
      <c r="C40" s="356"/>
      <c r="D40" s="356"/>
      <c r="E40" s="356" t="s">
        <v>37</v>
      </c>
      <c r="F40" s="356"/>
      <c r="G40" s="356"/>
      <c r="H40" s="356" t="s">
        <v>59</v>
      </c>
      <c r="I40" s="356"/>
      <c r="J40" s="356"/>
      <c r="K40" s="356" t="s">
        <v>38</v>
      </c>
      <c r="L40" s="356"/>
      <c r="M40" s="356"/>
    </row>
    <row r="41" spans="1:26" ht="33.75" customHeight="1">
      <c r="A41" s="356"/>
      <c r="B41" s="356"/>
      <c r="C41" s="356"/>
      <c r="D41" s="356"/>
      <c r="E41" s="4" t="s">
        <v>39</v>
      </c>
      <c r="F41" s="4" t="s">
        <v>40</v>
      </c>
      <c r="G41" s="4" t="s">
        <v>41</v>
      </c>
      <c r="H41" s="4" t="s">
        <v>39</v>
      </c>
      <c r="I41" s="4" t="s">
        <v>40</v>
      </c>
      <c r="J41" s="4" t="s">
        <v>41</v>
      </c>
      <c r="K41" s="4" t="s">
        <v>39</v>
      </c>
      <c r="L41" s="4" t="s">
        <v>40</v>
      </c>
      <c r="M41" s="4" t="s">
        <v>41</v>
      </c>
    </row>
    <row r="42" spans="1:26">
      <c r="A42" s="4">
        <v>1</v>
      </c>
      <c r="B42" s="356">
        <v>2</v>
      </c>
      <c r="C42" s="356"/>
      <c r="D42" s="356"/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</row>
    <row r="43" spans="1:26">
      <c r="A43" s="4"/>
      <c r="B43" s="356"/>
      <c r="C43" s="356"/>
      <c r="D43" s="356"/>
      <c r="E43" s="4"/>
      <c r="F43" s="4"/>
      <c r="G43" s="4"/>
      <c r="H43" s="4"/>
      <c r="I43" s="4"/>
      <c r="J43" s="4"/>
      <c r="K43" s="4"/>
      <c r="L43" s="4"/>
      <c r="M43" s="4"/>
    </row>
    <row r="44" spans="1:26">
      <c r="A44" s="1"/>
    </row>
    <row r="45" spans="1:26">
      <c r="A45" s="7" t="s">
        <v>63</v>
      </c>
    </row>
    <row r="46" spans="1:26">
      <c r="A46" s="1"/>
    </row>
    <row r="47" spans="1:26" ht="53.25" customHeight="1">
      <c r="A47" s="356" t="s">
        <v>11</v>
      </c>
      <c r="B47" s="356" t="s">
        <v>42</v>
      </c>
      <c r="C47" s="356" t="s">
        <v>25</v>
      </c>
      <c r="D47" s="356" t="s">
        <v>26</v>
      </c>
      <c r="E47" s="356" t="s">
        <v>37</v>
      </c>
      <c r="F47" s="356"/>
      <c r="G47" s="356"/>
      <c r="H47" s="356" t="s">
        <v>64</v>
      </c>
      <c r="I47" s="356"/>
      <c r="J47" s="356"/>
      <c r="K47" s="356" t="s">
        <v>38</v>
      </c>
      <c r="L47" s="356"/>
      <c r="M47" s="356"/>
    </row>
    <row r="48" spans="1:26" ht="30.75" customHeight="1">
      <c r="A48" s="356"/>
      <c r="B48" s="356"/>
      <c r="C48" s="356"/>
      <c r="D48" s="356"/>
      <c r="E48" s="4" t="s">
        <v>39</v>
      </c>
      <c r="F48" s="4" t="s">
        <v>40</v>
      </c>
      <c r="G48" s="4" t="s">
        <v>41</v>
      </c>
      <c r="H48" s="4" t="s">
        <v>39</v>
      </c>
      <c r="I48" s="4" t="s">
        <v>40</v>
      </c>
      <c r="J48" s="4" t="s">
        <v>41</v>
      </c>
      <c r="K48" s="4" t="s">
        <v>39</v>
      </c>
      <c r="L48" s="4" t="s">
        <v>40</v>
      </c>
      <c r="M48" s="4" t="s">
        <v>41</v>
      </c>
    </row>
    <row r="49" spans="1:13">
      <c r="A49" s="4">
        <v>1</v>
      </c>
      <c r="B49" s="4">
        <v>2</v>
      </c>
      <c r="C49" s="4">
        <v>3</v>
      </c>
      <c r="D49" s="4">
        <v>4</v>
      </c>
      <c r="E49" s="4">
        <v>5</v>
      </c>
      <c r="F49" s="4">
        <v>6</v>
      </c>
      <c r="G49" s="4">
        <v>7</v>
      </c>
      <c r="H49" s="4">
        <v>8</v>
      </c>
      <c r="I49" s="4">
        <v>9</v>
      </c>
      <c r="J49" s="4">
        <v>10</v>
      </c>
      <c r="K49" s="4">
        <v>11</v>
      </c>
      <c r="L49" s="4">
        <v>12</v>
      </c>
      <c r="M49" s="4">
        <v>13</v>
      </c>
    </row>
    <row r="50" spans="1:13">
      <c r="A50" s="4">
        <v>1</v>
      </c>
      <c r="B50" s="4" t="s">
        <v>27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356" t="s">
        <v>65</v>
      </c>
      <c r="B53" s="356"/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356"/>
    </row>
    <row r="54" spans="1:13">
      <c r="A54" s="4">
        <v>2</v>
      </c>
      <c r="B54" s="4" t="s">
        <v>28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356" t="s">
        <v>65</v>
      </c>
      <c r="B57" s="356"/>
      <c r="C57" s="356"/>
      <c r="D57" s="356"/>
      <c r="E57" s="356"/>
      <c r="F57" s="356"/>
      <c r="G57" s="356"/>
      <c r="H57" s="356"/>
      <c r="I57" s="356"/>
      <c r="J57" s="356"/>
      <c r="K57" s="356"/>
      <c r="L57" s="356"/>
      <c r="M57" s="356"/>
    </row>
    <row r="58" spans="1:13">
      <c r="A58" s="4">
        <v>3</v>
      </c>
      <c r="B58" s="4" t="s">
        <v>29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A61" s="356" t="s">
        <v>65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6"/>
      <c r="L61" s="356"/>
      <c r="M61" s="356"/>
    </row>
    <row r="62" spans="1:13">
      <c r="A62" s="4">
        <v>4</v>
      </c>
      <c r="B62" s="4" t="s">
        <v>30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>
      <c r="A65" s="356" t="s">
        <v>65</v>
      </c>
      <c r="B65" s="356"/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6"/>
    </row>
    <row r="66" spans="1:13">
      <c r="A66" s="356" t="s">
        <v>43</v>
      </c>
      <c r="B66" s="356"/>
      <c r="C66" s="356"/>
      <c r="D66" s="356"/>
      <c r="E66" s="356"/>
      <c r="F66" s="356"/>
      <c r="G66" s="356"/>
      <c r="H66" s="356"/>
      <c r="I66" s="356"/>
      <c r="J66" s="356"/>
      <c r="K66" s="356"/>
      <c r="L66" s="356"/>
      <c r="M66" s="356"/>
    </row>
    <row r="67" spans="1:13">
      <c r="A67" s="1"/>
    </row>
    <row r="68" spans="1:13" ht="19.5" customHeight="1">
      <c r="A68" s="7" t="s">
        <v>66</v>
      </c>
      <c r="B68" s="7"/>
      <c r="C68" s="7"/>
      <c r="D68" s="7"/>
    </row>
    <row r="69" spans="1:13" ht="6.75" customHeight="1">
      <c r="A69" s="359" t="s">
        <v>67</v>
      </c>
      <c r="B69" s="359"/>
      <c r="C69" s="359"/>
      <c r="D69" s="359"/>
    </row>
    <row r="70" spans="1:13" ht="19.5" customHeight="1">
      <c r="A70" s="9" t="s">
        <v>68</v>
      </c>
      <c r="B70" s="9"/>
      <c r="C70" s="9"/>
      <c r="D70" s="9"/>
    </row>
    <row r="71" spans="1:13">
      <c r="A71" s="365" t="s">
        <v>70</v>
      </c>
      <c r="B71" s="365"/>
      <c r="C71" s="365"/>
      <c r="D71" s="365"/>
      <c r="E71" s="365"/>
    </row>
    <row r="72" spans="1:13">
      <c r="A72" s="365"/>
      <c r="B72" s="365"/>
      <c r="C72" s="365"/>
      <c r="D72" s="365"/>
      <c r="E72" s="365"/>
      <c r="G72" s="360"/>
      <c r="H72" s="360"/>
      <c r="J72" s="360"/>
      <c r="K72" s="360"/>
      <c r="L72" s="360"/>
      <c r="M72" s="360"/>
    </row>
    <row r="73" spans="1:13" ht="15.75" customHeight="1">
      <c r="A73" s="10"/>
      <c r="B73" s="10"/>
      <c r="C73" s="10"/>
      <c r="D73" s="10"/>
      <c r="E73" s="10"/>
      <c r="G73" s="364" t="s">
        <v>31</v>
      </c>
      <c r="H73" s="364"/>
      <c r="J73" s="358" t="s">
        <v>52</v>
      </c>
      <c r="K73" s="358"/>
      <c r="L73" s="358"/>
      <c r="M73" s="358"/>
    </row>
    <row r="74" spans="1:13" ht="43.5" customHeight="1">
      <c r="A74" s="365" t="s">
        <v>69</v>
      </c>
      <c r="B74" s="365"/>
      <c r="C74" s="365"/>
      <c r="D74" s="365"/>
      <c r="E74" s="365"/>
      <c r="G74" s="360"/>
      <c r="H74" s="360"/>
      <c r="J74" s="360"/>
      <c r="K74" s="360"/>
      <c r="L74" s="360"/>
      <c r="M74" s="360"/>
    </row>
    <row r="75" spans="1:13" ht="15.75" customHeight="1">
      <c r="A75" s="365"/>
      <c r="B75" s="365"/>
      <c r="C75" s="365"/>
      <c r="D75" s="365"/>
      <c r="E75" s="365"/>
      <c r="G75" s="364" t="s">
        <v>31</v>
      </c>
      <c r="H75" s="364"/>
      <c r="J75" s="358" t="s">
        <v>52</v>
      </c>
      <c r="K75" s="358"/>
      <c r="L75" s="358"/>
      <c r="M75" s="358"/>
    </row>
  </sheetData>
  <mergeCells count="62">
    <mergeCell ref="B42:D42"/>
    <mergeCell ref="B43:D43"/>
    <mergeCell ref="A71:E72"/>
    <mergeCell ref="A74:E75"/>
    <mergeCell ref="G72:H72"/>
    <mergeCell ref="G75:H75"/>
    <mergeCell ref="A66:M66"/>
    <mergeCell ref="A47:A48"/>
    <mergeCell ref="B47:B48"/>
    <mergeCell ref="C47:C48"/>
    <mergeCell ref="D47:D48"/>
    <mergeCell ref="K47:M47"/>
    <mergeCell ref="A53:M53"/>
    <mergeCell ref="A57:M57"/>
    <mergeCell ref="A61:M61"/>
    <mergeCell ref="A65:M6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G74:H74"/>
    <mergeCell ref="A69:D69"/>
    <mergeCell ref="E47:G47"/>
    <mergeCell ref="H47:J47"/>
    <mergeCell ref="G73:H73"/>
    <mergeCell ref="B40:D41"/>
    <mergeCell ref="K40:M40"/>
    <mergeCell ref="A40:A41"/>
    <mergeCell ref="E40:G40"/>
    <mergeCell ref="H40:J40"/>
    <mergeCell ref="A30:A31"/>
    <mergeCell ref="E30:G30"/>
    <mergeCell ref="H30:J30"/>
    <mergeCell ref="K30:M30"/>
    <mergeCell ref="B30:D31"/>
    <mergeCell ref="A9:A10"/>
    <mergeCell ref="A13:M13"/>
    <mergeCell ref="B23:M23"/>
    <mergeCell ref="B24:M24"/>
    <mergeCell ref="B25:M25"/>
    <mergeCell ref="B17:M17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паспорт (17.01)</vt:lpstr>
      <vt:lpstr>паспорт 26.04</vt:lpstr>
      <vt:lpstr>паспорт 01.04</vt:lpstr>
      <vt:lpstr>паспорт 01.03)</vt:lpstr>
      <vt:lpstr>паспорт 01.02 (2)</vt:lpstr>
      <vt:lpstr>паспорт 01.02</vt:lpstr>
      <vt:lpstr>паспорт11.12</vt:lpstr>
      <vt:lpstr>паспорт з 13.10.2022</vt:lpstr>
      <vt:lpstr>звіт з 01.01.2020</vt:lpstr>
      <vt:lpstr>'звіт з 01.01.2020'!Область_печати</vt:lpstr>
      <vt:lpstr>'паспорт (17.01)'!Область_печати</vt:lpstr>
      <vt:lpstr>'паспорт 01.02'!Область_печати</vt:lpstr>
      <vt:lpstr>'паспорт 01.02 (2)'!Область_печати</vt:lpstr>
      <vt:lpstr>'паспорт 01.03)'!Область_печати</vt:lpstr>
      <vt:lpstr>'паспорт 01.04'!Область_печати</vt:lpstr>
      <vt:lpstr>'паспорт 26.04'!Область_печати</vt:lpstr>
      <vt:lpstr>'паспорт з 13.10.2022'!Область_печати</vt:lpstr>
      <vt:lpstr>паспорт11.12!Область_печати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2025-01-17T07:01:11Z</cp:lastPrinted>
  <dcterms:created xsi:type="dcterms:W3CDTF">2018-12-28T08:43:53Z</dcterms:created>
  <dcterms:modified xsi:type="dcterms:W3CDTF">2025-01-27T09:31:29Z</dcterms:modified>
</cp:coreProperties>
</file>