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паспорт (23.12)" sheetId="25" r:id="rId1"/>
    <sheet name="Лист3 (2)" sheetId="15" state="hidden" r:id="rId2"/>
    <sheet name="паспорт 26.04" sheetId="20" state="hidden" r:id="rId3"/>
    <sheet name="паспорт 01.04" sheetId="19" state="hidden" r:id="rId4"/>
    <sheet name="паспорт 01.03)" sheetId="18" state="hidden" r:id="rId5"/>
    <sheet name="паспорт 01.02 (2)" sheetId="17" state="hidden" r:id="rId6"/>
    <sheet name="паспорт 01.02" sheetId="14" state="hidden" r:id="rId7"/>
    <sheet name="паспорт11.12" sheetId="16" state="hidden" r:id="rId8"/>
    <sheet name="паспорт з 13.10.2022" sheetId="4" state="hidden" r:id="rId9"/>
    <sheet name="звіт з 01.01.2020" sheetId="3" state="hidden" r:id="rId10"/>
  </sheets>
  <definedNames>
    <definedName name="_xlnm.Print_Area" localSheetId="9">'звіт з 01.01.2020'!$A$1:$M$75</definedName>
    <definedName name="_xlnm.Print_Area" localSheetId="0">'паспорт (23.12)'!$A$1:$G$404</definedName>
    <definedName name="_xlnm.Print_Area" localSheetId="6">'паспорт 01.02'!$A$1:$G$433</definedName>
    <definedName name="_xlnm.Print_Area" localSheetId="5">'паспорт 01.02 (2)'!$A$1:$G$357</definedName>
    <definedName name="_xlnm.Print_Area" localSheetId="4">'паспорт 01.03)'!$A$1:$G$357</definedName>
    <definedName name="_xlnm.Print_Area" localSheetId="3">'паспорт 01.04'!$A$1:$G$402</definedName>
    <definedName name="_xlnm.Print_Area" localSheetId="2">'паспорт 26.04'!$A$1:$G$438</definedName>
    <definedName name="_xlnm.Print_Area" localSheetId="8">'паспорт з 13.10.2022'!$A$1:$G$354</definedName>
    <definedName name="_xlnm.Print_Area" localSheetId="7">паспорт11.12!$A$1:$G$496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" i="15"/>
  <c r="E37" s="1"/>
  <c r="F37" s="1"/>
  <c r="F33"/>
  <c r="F31"/>
  <c r="K35"/>
  <c r="K37" s="1"/>
  <c r="L37" s="1"/>
  <c r="L33"/>
  <c r="L31"/>
  <c r="K233"/>
  <c r="L233" s="1"/>
  <c r="L231"/>
  <c r="L229"/>
  <c r="K206"/>
  <c r="L206" s="1"/>
  <c r="L204"/>
  <c r="L202"/>
  <c r="K199"/>
  <c r="E251"/>
  <c r="F251" s="1"/>
  <c r="F249"/>
  <c r="F247"/>
  <c r="E242"/>
  <c r="F242" s="1"/>
  <c r="F240"/>
  <c r="F238"/>
  <c r="E233"/>
  <c r="F233" s="1"/>
  <c r="F231"/>
  <c r="F229"/>
  <c r="E224"/>
  <c r="F224" s="1"/>
  <c r="F222"/>
  <c r="F220"/>
  <c r="F213"/>
  <c r="E211"/>
  <c r="E215" s="1"/>
  <c r="F215" s="1"/>
  <c r="F204"/>
  <c r="E202"/>
  <c r="E206" s="1"/>
  <c r="F206" s="1"/>
  <c r="F196"/>
  <c r="F195"/>
  <c r="E193"/>
  <c r="F192"/>
  <c r="F190"/>
  <c r="L196"/>
  <c r="L195"/>
  <c r="K193"/>
  <c r="L192"/>
  <c r="L190"/>
  <c r="E185"/>
  <c r="E187" s="1"/>
  <c r="F187" s="1"/>
  <c r="F183"/>
  <c r="F181"/>
  <c r="K176"/>
  <c r="K178" s="1"/>
  <c r="L178" s="1"/>
  <c r="L174"/>
  <c r="L172"/>
  <c r="K167"/>
  <c r="K169" s="1"/>
  <c r="L169" s="1"/>
  <c r="L165"/>
  <c r="L163"/>
  <c r="E176"/>
  <c r="E178" s="1"/>
  <c r="F178" s="1"/>
  <c r="F174"/>
  <c r="F172"/>
  <c r="E167"/>
  <c r="F167" s="1"/>
  <c r="F165"/>
  <c r="F163"/>
  <c r="K158"/>
  <c r="K160" s="1"/>
  <c r="L160" s="1"/>
  <c r="L156"/>
  <c r="L154"/>
  <c r="E158"/>
  <c r="E160" s="1"/>
  <c r="F160" s="1"/>
  <c r="F156"/>
  <c r="F154"/>
  <c r="E149"/>
  <c r="E151" s="1"/>
  <c r="F151" s="1"/>
  <c r="F147"/>
  <c r="F145"/>
  <c r="K140"/>
  <c r="K142" s="1"/>
  <c r="L142" s="1"/>
  <c r="L138"/>
  <c r="L136"/>
  <c r="E140"/>
  <c r="E142" s="1"/>
  <c r="F142" s="1"/>
  <c r="F138"/>
  <c r="F136"/>
  <c r="L122"/>
  <c r="L124" s="1"/>
  <c r="L113"/>
  <c r="L115" s="1"/>
  <c r="K122"/>
  <c r="K124" s="1"/>
  <c r="K113"/>
  <c r="K115" s="1"/>
  <c r="E131"/>
  <c r="E133" s="1"/>
  <c r="F133" s="1"/>
  <c r="F129"/>
  <c r="F127"/>
  <c r="E122"/>
  <c r="E124" s="1"/>
  <c r="F124" s="1"/>
  <c r="F120"/>
  <c r="F118"/>
  <c r="E113"/>
  <c r="E115" s="1"/>
  <c r="F115" s="1"/>
  <c r="F111"/>
  <c r="F109"/>
  <c r="K104"/>
  <c r="L104" s="1"/>
  <c r="L103"/>
  <c r="L101"/>
  <c r="L100"/>
  <c r="L98"/>
  <c r="L95"/>
  <c r="K93"/>
  <c r="L93" s="1"/>
  <c r="L91"/>
  <c r="L89"/>
  <c r="F103"/>
  <c r="F101"/>
  <c r="F100"/>
  <c r="E98"/>
  <c r="E104" s="1"/>
  <c r="F104" s="1"/>
  <c r="F95"/>
  <c r="F91"/>
  <c r="E89"/>
  <c r="E93" s="1"/>
  <c r="F93" s="1"/>
  <c r="F83"/>
  <c r="L83"/>
  <c r="K84"/>
  <c r="K86" s="1"/>
  <c r="L86" s="1"/>
  <c r="L81"/>
  <c r="L80"/>
  <c r="L78"/>
  <c r="E84"/>
  <c r="E86" s="1"/>
  <c r="F86" s="1"/>
  <c r="F81"/>
  <c r="F80"/>
  <c r="F78"/>
  <c r="L75"/>
  <c r="K73"/>
  <c r="L73" s="1"/>
  <c r="L72"/>
  <c r="L70"/>
  <c r="L69"/>
  <c r="L67"/>
  <c r="K62"/>
  <c r="L62" s="1"/>
  <c r="L60"/>
  <c r="L58"/>
  <c r="F75"/>
  <c r="F72"/>
  <c r="F70"/>
  <c r="F69"/>
  <c r="E67"/>
  <c r="E73" s="1"/>
  <c r="F73" s="1"/>
  <c r="E62"/>
  <c r="E64" s="1"/>
  <c r="F64" s="1"/>
  <c r="F60"/>
  <c r="F58"/>
  <c r="K53"/>
  <c r="K55" s="1"/>
  <c r="L55" s="1"/>
  <c r="L51"/>
  <c r="L49"/>
  <c r="E53"/>
  <c r="E55" s="1"/>
  <c r="F55" s="1"/>
  <c r="F51"/>
  <c r="F49"/>
  <c r="E44"/>
  <c r="F44" s="1"/>
  <c r="F42"/>
  <c r="F40"/>
  <c r="K26"/>
  <c r="L26" s="1"/>
  <c r="L24"/>
  <c r="L22"/>
  <c r="E26"/>
  <c r="E28" s="1"/>
  <c r="F28" s="1"/>
  <c r="F24"/>
  <c r="F22"/>
  <c r="K17"/>
  <c r="K19" s="1"/>
  <c r="L19" s="1"/>
  <c r="L15"/>
  <c r="L13"/>
  <c r="E17"/>
  <c r="E19" s="1"/>
  <c r="F19" s="1"/>
  <c r="F15"/>
  <c r="F13"/>
  <c r="E8"/>
  <c r="E10" s="1"/>
  <c r="F10" s="1"/>
  <c r="F6"/>
  <c r="F4"/>
  <c r="H46" i="25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6"/>
  <c r="H67"/>
  <c r="H70"/>
  <c r="H71"/>
  <c r="H72"/>
  <c r="G371"/>
  <c r="G369"/>
  <c r="F72" s="1"/>
  <c r="F369"/>
  <c r="F373" s="1"/>
  <c r="G373" s="1"/>
  <c r="F364"/>
  <c r="G364" s="1"/>
  <c r="G362"/>
  <c r="G360"/>
  <c r="F68"/>
  <c r="H68" s="1"/>
  <c r="F337"/>
  <c r="G337" s="1"/>
  <c r="G335"/>
  <c r="F330"/>
  <c r="E65" s="1"/>
  <c r="F65" s="1"/>
  <c r="H65" s="1"/>
  <c r="G327"/>
  <c r="G326"/>
  <c r="G324"/>
  <c r="F324"/>
  <c r="G323"/>
  <c r="G321"/>
  <c r="F307"/>
  <c r="F309" s="1"/>
  <c r="G309" s="1"/>
  <c r="G305"/>
  <c r="G303"/>
  <c r="H299"/>
  <c r="F298"/>
  <c r="G298" s="1"/>
  <c r="H298" s="1"/>
  <c r="H297"/>
  <c r="H296"/>
  <c r="G296"/>
  <c r="H295"/>
  <c r="G294"/>
  <c r="H294" s="1"/>
  <c r="H293"/>
  <c r="H292"/>
  <c r="H290"/>
  <c r="F289"/>
  <c r="F291" s="1"/>
  <c r="G291" s="1"/>
  <c r="H291" s="1"/>
  <c r="H288"/>
  <c r="G287"/>
  <c r="H287" s="1"/>
  <c r="H286"/>
  <c r="G285"/>
  <c r="H285" s="1"/>
  <c r="H284"/>
  <c r="H283"/>
  <c r="H281"/>
  <c r="H282"/>
  <c r="H279"/>
  <c r="H278"/>
  <c r="H277"/>
  <c r="H276"/>
  <c r="H275"/>
  <c r="H274"/>
  <c r="H272"/>
  <c r="F271"/>
  <c r="F273" s="1"/>
  <c r="G273" s="1"/>
  <c r="H273" s="1"/>
  <c r="H270"/>
  <c r="G269"/>
  <c r="H269" s="1"/>
  <c r="H268"/>
  <c r="G267"/>
  <c r="H267" s="1"/>
  <c r="H266"/>
  <c r="H265"/>
  <c r="H263"/>
  <c r="H262"/>
  <c r="F262"/>
  <c r="G262" s="1"/>
  <c r="H261"/>
  <c r="H260"/>
  <c r="G260"/>
  <c r="H259"/>
  <c r="G258"/>
  <c r="H258" s="1"/>
  <c r="H257"/>
  <c r="H256"/>
  <c r="H245"/>
  <c r="F244"/>
  <c r="G244" s="1"/>
  <c r="H244" s="1"/>
  <c r="H243"/>
  <c r="G242"/>
  <c r="H242" s="1"/>
  <c r="H241"/>
  <c r="G240"/>
  <c r="H240" s="1"/>
  <c r="H239"/>
  <c r="H238"/>
  <c r="H237"/>
  <c r="H236"/>
  <c r="H235"/>
  <c r="H234"/>
  <c r="H233"/>
  <c r="H232"/>
  <c r="H231"/>
  <c r="H230"/>
  <c r="H229"/>
  <c r="H227"/>
  <c r="F226"/>
  <c r="G226" s="1"/>
  <c r="H226" s="1"/>
  <c r="H225"/>
  <c r="G224"/>
  <c r="H224" s="1"/>
  <c r="H223"/>
  <c r="H222"/>
  <c r="G222"/>
  <c r="H221"/>
  <c r="H220"/>
  <c r="H219"/>
  <c r="H218"/>
  <c r="G216"/>
  <c r="H216" s="1"/>
  <c r="H215"/>
  <c r="G214"/>
  <c r="H214" s="1"/>
  <c r="G213"/>
  <c r="H213" s="1"/>
  <c r="H212"/>
  <c r="H210"/>
  <c r="H209"/>
  <c r="G208"/>
  <c r="H208" s="1"/>
  <c r="H207"/>
  <c r="F206"/>
  <c r="G206" s="1"/>
  <c r="H206" s="1"/>
  <c r="H205"/>
  <c r="G204"/>
  <c r="H204" s="1"/>
  <c r="H203"/>
  <c r="G202"/>
  <c r="H202" s="1"/>
  <c r="H201"/>
  <c r="H200"/>
  <c r="H198"/>
  <c r="F197"/>
  <c r="G197" s="1"/>
  <c r="H197" s="1"/>
  <c r="H196"/>
  <c r="G196"/>
  <c r="H195"/>
  <c r="H194"/>
  <c r="G194"/>
  <c r="G193"/>
  <c r="H193" s="1"/>
  <c r="H192"/>
  <c r="H191"/>
  <c r="G191"/>
  <c r="H190"/>
  <c r="H189"/>
  <c r="H188"/>
  <c r="G188"/>
  <c r="H187"/>
  <c r="H185"/>
  <c r="H184"/>
  <c r="G184"/>
  <c r="H183"/>
  <c r="G182"/>
  <c r="H182" s="1"/>
  <c r="F182"/>
  <c r="F186" s="1"/>
  <c r="G186" s="1"/>
  <c r="H186" s="1"/>
  <c r="H181"/>
  <c r="H180"/>
  <c r="H179"/>
  <c r="G179"/>
  <c r="H178"/>
  <c r="F177"/>
  <c r="G177" s="1"/>
  <c r="H176"/>
  <c r="G176"/>
  <c r="H175"/>
  <c r="H174"/>
  <c r="G174"/>
  <c r="G173"/>
  <c r="H173" s="1"/>
  <c r="H172"/>
  <c r="G171"/>
  <c r="H171" s="1"/>
  <c r="H170"/>
  <c r="H169"/>
  <c r="F168"/>
  <c r="G168" s="1"/>
  <c r="H168" s="1"/>
  <c r="H167"/>
  <c r="F166"/>
  <c r="G166" s="1"/>
  <c r="H166" s="1"/>
  <c r="H165"/>
  <c r="G164"/>
  <c r="H164" s="1"/>
  <c r="H163"/>
  <c r="H162"/>
  <c r="G162"/>
  <c r="H161"/>
  <c r="H160"/>
  <c r="H158"/>
  <c r="F157"/>
  <c r="G157" s="1"/>
  <c r="H157" s="1"/>
  <c r="H156"/>
  <c r="H155"/>
  <c r="G155"/>
  <c r="H154"/>
  <c r="G153"/>
  <c r="H153" s="1"/>
  <c r="H152"/>
  <c r="H151"/>
  <c r="H149"/>
  <c r="H148"/>
  <c r="H150"/>
  <c r="H147"/>
  <c r="H146"/>
  <c r="H145"/>
  <c r="H144"/>
  <c r="H143"/>
  <c r="H142"/>
  <c r="H140"/>
  <c r="H138"/>
  <c r="G137"/>
  <c r="H137" s="1"/>
  <c r="H136"/>
  <c r="H134"/>
  <c r="H133"/>
  <c r="H131"/>
  <c r="G130"/>
  <c r="H130" s="1"/>
  <c r="F130"/>
  <c r="F132" s="1"/>
  <c r="G132" s="1"/>
  <c r="H132" s="1"/>
  <c r="H129"/>
  <c r="G128"/>
  <c r="H128" s="1"/>
  <c r="H127"/>
  <c r="G126"/>
  <c r="H126" s="1"/>
  <c r="H125"/>
  <c r="H124"/>
  <c r="H122"/>
  <c r="F121"/>
  <c r="G121" s="1"/>
  <c r="H121" s="1"/>
  <c r="H120"/>
  <c r="G119"/>
  <c r="H119" s="1"/>
  <c r="H118"/>
  <c r="G117"/>
  <c r="H117" s="1"/>
  <c r="H116"/>
  <c r="H115"/>
  <c r="H113"/>
  <c r="F112"/>
  <c r="F114" s="1"/>
  <c r="G114" s="1"/>
  <c r="H114" s="1"/>
  <c r="H111"/>
  <c r="H110"/>
  <c r="G110"/>
  <c r="H109"/>
  <c r="G108"/>
  <c r="H108" s="1"/>
  <c r="H107"/>
  <c r="H106"/>
  <c r="G95"/>
  <c r="F93"/>
  <c r="G93" s="1"/>
  <c r="G91"/>
  <c r="G89"/>
  <c r="F86"/>
  <c r="G86" s="1"/>
  <c r="E72"/>
  <c r="F71"/>
  <c r="F70"/>
  <c r="F69"/>
  <c r="H69" s="1"/>
  <c r="F67"/>
  <c r="F66"/>
  <c r="F64"/>
  <c r="F63"/>
  <c r="F62"/>
  <c r="F61"/>
  <c r="E60"/>
  <c r="F60" s="1"/>
  <c r="F59"/>
  <c r="F58"/>
  <c r="F57"/>
  <c r="F56"/>
  <c r="F55"/>
  <c r="F54"/>
  <c r="F53"/>
  <c r="F52"/>
  <c r="F51"/>
  <c r="F50"/>
  <c r="F49"/>
  <c r="F48"/>
  <c r="F47"/>
  <c r="F46"/>
  <c r="G44"/>
  <c r="F44"/>
  <c r="F35" i="15" l="1"/>
  <c r="L35"/>
  <c r="F211"/>
  <c r="L167"/>
  <c r="L193"/>
  <c r="E169"/>
  <c r="F169" s="1"/>
  <c r="F193"/>
  <c r="E199"/>
  <c r="L199"/>
  <c r="F202"/>
  <c r="F185"/>
  <c r="L176"/>
  <c r="G307" i="25"/>
  <c r="F176" i="15"/>
  <c r="L158"/>
  <c r="G289" i="25"/>
  <c r="H289" s="1"/>
  <c r="F158" i="15"/>
  <c r="F149"/>
  <c r="L140"/>
  <c r="F140"/>
  <c r="F122"/>
  <c r="F89"/>
  <c r="F246" i="25"/>
  <c r="G246" s="1"/>
  <c r="H246" s="1"/>
  <c r="F113" i="15"/>
  <c r="F131"/>
  <c r="F98"/>
  <c r="E46"/>
  <c r="F46" s="1"/>
  <c r="K64"/>
  <c r="L64" s="1"/>
  <c r="K28"/>
  <c r="L28" s="1"/>
  <c r="L84"/>
  <c r="F199" i="25"/>
  <c r="G199" s="1"/>
  <c r="H199" s="1"/>
  <c r="F84" i="15"/>
  <c r="F62"/>
  <c r="F67"/>
  <c r="L53"/>
  <c r="F53"/>
  <c r="F123" i="25"/>
  <c r="G123" s="1"/>
  <c r="H123" s="1"/>
  <c r="F26" i="15"/>
  <c r="L17"/>
  <c r="F17"/>
  <c r="F8"/>
  <c r="F141" i="25"/>
  <c r="G141" s="1"/>
  <c r="H141" s="1"/>
  <c r="F139"/>
  <c r="G139" s="1"/>
  <c r="H139" s="1"/>
  <c r="F96"/>
  <c r="E45" s="1"/>
  <c r="F45" s="1"/>
  <c r="H45" s="1"/>
  <c r="G135"/>
  <c r="H135" s="1"/>
  <c r="F217"/>
  <c r="G217" s="1"/>
  <c r="H217" s="1"/>
  <c r="G211"/>
  <c r="H211" s="1"/>
  <c r="E43"/>
  <c r="F43" s="1"/>
  <c r="G43" s="1"/>
  <c r="F228"/>
  <c r="G228" s="1"/>
  <c r="H228" s="1"/>
  <c r="F159"/>
  <c r="G159" s="1"/>
  <c r="H159" s="1"/>
  <c r="H280"/>
  <c r="G112"/>
  <c r="H112" s="1"/>
  <c r="F264"/>
  <c r="G264" s="1"/>
  <c r="H264" s="1"/>
  <c r="G271"/>
  <c r="H271" s="1"/>
  <c r="F300"/>
  <c r="G300" s="1"/>
  <c r="H300" s="1"/>
  <c r="G333"/>
  <c r="G330" s="1"/>
  <c r="F199" i="15" l="1"/>
  <c r="E73" i="25"/>
  <c r="F73"/>
  <c r="H73" s="1"/>
  <c r="G96"/>
  <c r="H96" s="1"/>
  <c r="F403" i="20"/>
  <c r="F352"/>
  <c r="F354" s="1"/>
  <c r="G354" s="1"/>
  <c r="G350"/>
  <c r="G348"/>
  <c r="F343"/>
  <c r="F345" s="1"/>
  <c r="G345" s="1"/>
  <c r="G341"/>
  <c r="G339"/>
  <c r="F334"/>
  <c r="F336" s="1"/>
  <c r="G336" s="1"/>
  <c r="G332"/>
  <c r="G330"/>
  <c r="F325"/>
  <c r="F327" s="1"/>
  <c r="G327" s="1"/>
  <c r="G323"/>
  <c r="G321"/>
  <c r="F245"/>
  <c r="F171"/>
  <c r="G334" l="1"/>
  <c r="G352"/>
  <c r="G343"/>
  <c r="G325"/>
  <c r="F425" l="1"/>
  <c r="G425" s="1"/>
  <c r="G423"/>
  <c r="G421"/>
  <c r="F416"/>
  <c r="G416" s="1"/>
  <c r="G414"/>
  <c r="G412"/>
  <c r="G405"/>
  <c r="F407"/>
  <c r="G407" s="1"/>
  <c r="F398"/>
  <c r="G398" s="1"/>
  <c r="G396"/>
  <c r="G394"/>
  <c r="F389"/>
  <c r="G389" s="1"/>
  <c r="G387"/>
  <c r="G385"/>
  <c r="F380"/>
  <c r="G380" s="1"/>
  <c r="G378"/>
  <c r="G376"/>
  <c r="F371"/>
  <c r="G371" s="1"/>
  <c r="G369"/>
  <c r="G367"/>
  <c r="F68" s="1"/>
  <c r="G360"/>
  <c r="F358"/>
  <c r="F362" s="1"/>
  <c r="G362" s="1"/>
  <c r="F355"/>
  <c r="E65" s="1"/>
  <c r="F65" s="1"/>
  <c r="F316"/>
  <c r="F318" s="1"/>
  <c r="G318" s="1"/>
  <c r="G314"/>
  <c r="G312"/>
  <c r="F307"/>
  <c r="F309" s="1"/>
  <c r="G309" s="1"/>
  <c r="G305"/>
  <c r="G303"/>
  <c r="F289"/>
  <c r="F291" s="1"/>
  <c r="G291" s="1"/>
  <c r="G287"/>
  <c r="G285"/>
  <c r="G279"/>
  <c r="G277"/>
  <c r="G276"/>
  <c r="F274"/>
  <c r="G271"/>
  <c r="G269"/>
  <c r="G267"/>
  <c r="G265"/>
  <c r="F260"/>
  <c r="F262" s="1"/>
  <c r="G262" s="1"/>
  <c r="G259"/>
  <c r="G257"/>
  <c r="G256"/>
  <c r="G254"/>
  <c r="G251"/>
  <c r="F249"/>
  <c r="G249" s="1"/>
  <c r="G247"/>
  <c r="G245"/>
  <c r="F239"/>
  <c r="F242" s="1"/>
  <c r="G242" s="1"/>
  <c r="G236"/>
  <c r="G234"/>
  <c r="F229"/>
  <c r="F231" s="1"/>
  <c r="G231" s="1"/>
  <c r="G227"/>
  <c r="G225"/>
  <c r="F220"/>
  <c r="F222" s="1"/>
  <c r="G222" s="1"/>
  <c r="G218"/>
  <c r="G216"/>
  <c r="F211"/>
  <c r="F213" s="1"/>
  <c r="G213" s="1"/>
  <c r="G209"/>
  <c r="G207"/>
  <c r="F202"/>
  <c r="F204" s="1"/>
  <c r="G204" s="1"/>
  <c r="G200"/>
  <c r="G198"/>
  <c r="F193"/>
  <c r="F195" s="1"/>
  <c r="G195" s="1"/>
  <c r="G191"/>
  <c r="G189"/>
  <c r="F184"/>
  <c r="F186" s="1"/>
  <c r="G186" s="1"/>
  <c r="G182"/>
  <c r="G180"/>
  <c r="F175"/>
  <c r="F177" s="1"/>
  <c r="G177" s="1"/>
  <c r="G173"/>
  <c r="G171"/>
  <c r="F166"/>
  <c r="F168" s="1"/>
  <c r="G168" s="1"/>
  <c r="G164"/>
  <c r="G162"/>
  <c r="F157"/>
  <c r="F159" s="1"/>
  <c r="G159" s="1"/>
  <c r="G155"/>
  <c r="G153"/>
  <c r="F148"/>
  <c r="F150" s="1"/>
  <c r="G150" s="1"/>
  <c r="G146"/>
  <c r="G144"/>
  <c r="F139"/>
  <c r="F141" s="1"/>
  <c r="G141" s="1"/>
  <c r="G137"/>
  <c r="G135"/>
  <c r="F130"/>
  <c r="F132" s="1"/>
  <c r="G132" s="1"/>
  <c r="G128"/>
  <c r="G126"/>
  <c r="F121"/>
  <c r="F123" s="1"/>
  <c r="G123" s="1"/>
  <c r="G119"/>
  <c r="G117"/>
  <c r="F112"/>
  <c r="F114" s="1"/>
  <c r="G114" s="1"/>
  <c r="G110"/>
  <c r="G108"/>
  <c r="F103"/>
  <c r="F105" s="1"/>
  <c r="G105" s="1"/>
  <c r="G101"/>
  <c r="G99"/>
  <c r="G95"/>
  <c r="F93"/>
  <c r="G93" s="1"/>
  <c r="G91"/>
  <c r="G89"/>
  <c r="F89"/>
  <c r="F86"/>
  <c r="G86" s="1"/>
  <c r="E72"/>
  <c r="F71"/>
  <c r="F70"/>
  <c r="F69"/>
  <c r="F67"/>
  <c r="F66"/>
  <c r="F64"/>
  <c r="F63"/>
  <c r="F62"/>
  <c r="F61"/>
  <c r="F60"/>
  <c r="E60"/>
  <c r="F59"/>
  <c r="F58"/>
  <c r="F57"/>
  <c r="F56"/>
  <c r="F55"/>
  <c r="F54"/>
  <c r="F53"/>
  <c r="F52"/>
  <c r="F51"/>
  <c r="F50"/>
  <c r="F49"/>
  <c r="F48"/>
  <c r="F47"/>
  <c r="F46"/>
  <c r="F44"/>
  <c r="F389" i="19"/>
  <c r="G389" s="1"/>
  <c r="G387"/>
  <c r="G385"/>
  <c r="F380"/>
  <c r="G380" s="1"/>
  <c r="G378"/>
  <c r="G376"/>
  <c r="F367"/>
  <c r="F316"/>
  <c r="G316" s="1"/>
  <c r="G314"/>
  <c r="G312"/>
  <c r="F307"/>
  <c r="G307" s="1"/>
  <c r="G305"/>
  <c r="G303"/>
  <c r="F289"/>
  <c r="G287"/>
  <c r="G285"/>
  <c r="G207"/>
  <c r="G209"/>
  <c r="F211"/>
  <c r="G211" s="1"/>
  <c r="F291" l="1"/>
  <c r="G291" s="1"/>
  <c r="F318"/>
  <c r="E43" i="20"/>
  <c r="F43" s="1"/>
  <c r="F280"/>
  <c r="G280" s="1"/>
  <c r="F96"/>
  <c r="E45" s="1"/>
  <c r="F45" s="1"/>
  <c r="F73" s="1"/>
  <c r="F309" i="19"/>
  <c r="G239" i="20"/>
  <c r="G103"/>
  <c r="G112"/>
  <c r="G121"/>
  <c r="G130"/>
  <c r="G139"/>
  <c r="G148"/>
  <c r="G157"/>
  <c r="G166"/>
  <c r="G274"/>
  <c r="G96" s="1"/>
  <c r="G403"/>
  <c r="F72" s="1"/>
  <c r="G184"/>
  <c r="G193"/>
  <c r="G202"/>
  <c r="G211"/>
  <c r="G220"/>
  <c r="G229"/>
  <c r="G175"/>
  <c r="G289"/>
  <c r="G307"/>
  <c r="G316"/>
  <c r="G358"/>
  <c r="G355" s="1"/>
  <c r="G318" i="19"/>
  <c r="G309"/>
  <c r="F213"/>
  <c r="G213" s="1"/>
  <c r="G289"/>
  <c r="F371"/>
  <c r="G371" s="1"/>
  <c r="G369"/>
  <c r="G367"/>
  <c r="F72" s="1"/>
  <c r="F362"/>
  <c r="G362" s="1"/>
  <c r="G360"/>
  <c r="G358"/>
  <c r="F353"/>
  <c r="G353" s="1"/>
  <c r="G351"/>
  <c r="G349"/>
  <c r="F344"/>
  <c r="G344" s="1"/>
  <c r="G342"/>
  <c r="G340"/>
  <c r="F69" s="1"/>
  <c r="F335"/>
  <c r="G335" s="1"/>
  <c r="G333"/>
  <c r="G331"/>
  <c r="F68" s="1"/>
  <c r="G324"/>
  <c r="F322"/>
  <c r="F319" s="1"/>
  <c r="G279"/>
  <c r="G277"/>
  <c r="G276"/>
  <c r="F274"/>
  <c r="G271"/>
  <c r="G269"/>
  <c r="G267"/>
  <c r="G265"/>
  <c r="F260"/>
  <c r="F262" s="1"/>
  <c r="G262" s="1"/>
  <c r="G259"/>
  <c r="G257"/>
  <c r="G256"/>
  <c r="G254"/>
  <c r="G251"/>
  <c r="F249"/>
  <c r="G249" s="1"/>
  <c r="G247"/>
  <c r="G245"/>
  <c r="F239"/>
  <c r="F242" s="1"/>
  <c r="G242" s="1"/>
  <c r="G236"/>
  <c r="G234"/>
  <c r="F229"/>
  <c r="F231" s="1"/>
  <c r="G231" s="1"/>
  <c r="G227"/>
  <c r="G225"/>
  <c r="F220"/>
  <c r="F222" s="1"/>
  <c r="G222" s="1"/>
  <c r="G218"/>
  <c r="G216"/>
  <c r="F202"/>
  <c r="F204" s="1"/>
  <c r="G204" s="1"/>
  <c r="G200"/>
  <c r="G198"/>
  <c r="F193"/>
  <c r="F195" s="1"/>
  <c r="G195" s="1"/>
  <c r="G191"/>
  <c r="G189"/>
  <c r="F184"/>
  <c r="F186" s="1"/>
  <c r="G186" s="1"/>
  <c r="G182"/>
  <c r="G180"/>
  <c r="F175"/>
  <c r="F177" s="1"/>
  <c r="G177" s="1"/>
  <c r="G173"/>
  <c r="G171"/>
  <c r="F166"/>
  <c r="F168" s="1"/>
  <c r="G168" s="1"/>
  <c r="G164"/>
  <c r="G162"/>
  <c r="F157"/>
  <c r="F159" s="1"/>
  <c r="G159" s="1"/>
  <c r="G155"/>
  <c r="G153"/>
  <c r="F148"/>
  <c r="F150" s="1"/>
  <c r="G150" s="1"/>
  <c r="G146"/>
  <c r="G144"/>
  <c r="F139"/>
  <c r="F141" s="1"/>
  <c r="G141" s="1"/>
  <c r="G137"/>
  <c r="G135"/>
  <c r="F130"/>
  <c r="F132" s="1"/>
  <c r="G132" s="1"/>
  <c r="G128"/>
  <c r="G126"/>
  <c r="F121"/>
  <c r="F123" s="1"/>
  <c r="G123" s="1"/>
  <c r="G119"/>
  <c r="G117"/>
  <c r="F112"/>
  <c r="F114" s="1"/>
  <c r="G114" s="1"/>
  <c r="G110"/>
  <c r="G108"/>
  <c r="F103"/>
  <c r="F105" s="1"/>
  <c r="G105" s="1"/>
  <c r="G101"/>
  <c r="G99"/>
  <c r="G95"/>
  <c r="G91"/>
  <c r="F89"/>
  <c r="H74"/>
  <c r="E72"/>
  <c r="F71"/>
  <c r="F70"/>
  <c r="F67"/>
  <c r="H71" s="1"/>
  <c r="F66"/>
  <c r="F64"/>
  <c r="F63"/>
  <c r="F62"/>
  <c r="F61"/>
  <c r="E60"/>
  <c r="F60" s="1"/>
  <c r="F59"/>
  <c r="F58"/>
  <c r="F57"/>
  <c r="H57" s="1"/>
  <c r="F56"/>
  <c r="H56" s="1"/>
  <c r="F55"/>
  <c r="H55" s="1"/>
  <c r="F54"/>
  <c r="H54" s="1"/>
  <c r="F53"/>
  <c r="H53" s="1"/>
  <c r="F52"/>
  <c r="H52" s="1"/>
  <c r="F51"/>
  <c r="H51" s="1"/>
  <c r="F50"/>
  <c r="F49"/>
  <c r="H49" s="1"/>
  <c r="F48"/>
  <c r="H48" s="1"/>
  <c r="F47"/>
  <c r="H47" s="1"/>
  <c r="F46"/>
  <c r="H46" s="1"/>
  <c r="F44"/>
  <c r="H44" s="1"/>
  <c r="F280" l="1"/>
  <c r="G280" s="1"/>
  <c r="F96"/>
  <c r="G96"/>
  <c r="E73" i="20"/>
  <c r="F326" i="19"/>
  <c r="G326" s="1"/>
  <c r="E65"/>
  <c r="F65" s="1"/>
  <c r="H65" s="1"/>
  <c r="E45"/>
  <c r="F45" s="1"/>
  <c r="H45" s="1"/>
  <c r="F93"/>
  <c r="G93" s="1"/>
  <c r="F86"/>
  <c r="G86" s="1"/>
  <c r="G274"/>
  <c r="G103"/>
  <c r="G112"/>
  <c r="G121"/>
  <c r="G130"/>
  <c r="G139"/>
  <c r="G148"/>
  <c r="G157"/>
  <c r="G166"/>
  <c r="G175"/>
  <c r="G184"/>
  <c r="G193"/>
  <c r="G202"/>
  <c r="G220"/>
  <c r="G229"/>
  <c r="G239"/>
  <c r="E43"/>
  <c r="F43" s="1"/>
  <c r="H43" s="1"/>
  <c r="G89"/>
  <c r="G322"/>
  <c r="G319" s="1"/>
  <c r="E73" l="1"/>
  <c r="F73"/>
  <c r="H73" s="1"/>
  <c r="F344" i="18"/>
  <c r="G344" s="1"/>
  <c r="G342"/>
  <c r="G340"/>
  <c r="F335"/>
  <c r="G335" s="1"/>
  <c r="G333"/>
  <c r="G331"/>
  <c r="F326"/>
  <c r="G326" s="1"/>
  <c r="G324"/>
  <c r="G322"/>
  <c r="F317"/>
  <c r="G317" s="1"/>
  <c r="G315"/>
  <c r="G313"/>
  <c r="F69" s="1"/>
  <c r="F308"/>
  <c r="G308" s="1"/>
  <c r="G306"/>
  <c r="G304"/>
  <c r="F299"/>
  <c r="G299" s="1"/>
  <c r="G297"/>
  <c r="F295"/>
  <c r="G295" s="1"/>
  <c r="G292" s="1"/>
  <c r="F292"/>
  <c r="E65" s="1"/>
  <c r="G288"/>
  <c r="G286"/>
  <c r="G285"/>
  <c r="F283"/>
  <c r="F289" s="1"/>
  <c r="G280"/>
  <c r="G278"/>
  <c r="G276"/>
  <c r="G274"/>
  <c r="F269"/>
  <c r="F271" s="1"/>
  <c r="G271" s="1"/>
  <c r="G268"/>
  <c r="G266"/>
  <c r="G265"/>
  <c r="G263"/>
  <c r="G260"/>
  <c r="F258"/>
  <c r="G256"/>
  <c r="G254"/>
  <c r="G258" s="1"/>
  <c r="F248"/>
  <c r="F251" s="1"/>
  <c r="G251" s="1"/>
  <c r="G245"/>
  <c r="G243"/>
  <c r="F238"/>
  <c r="F240" s="1"/>
  <c r="G240" s="1"/>
  <c r="G236"/>
  <c r="G234"/>
  <c r="F229"/>
  <c r="F231" s="1"/>
  <c r="G231" s="1"/>
  <c r="G227"/>
  <c r="G225"/>
  <c r="F220"/>
  <c r="F222" s="1"/>
  <c r="G222" s="1"/>
  <c r="G218"/>
  <c r="G216"/>
  <c r="F211"/>
  <c r="F213" s="1"/>
  <c r="G213" s="1"/>
  <c r="G209"/>
  <c r="G207"/>
  <c r="F202"/>
  <c r="F204" s="1"/>
  <c r="G204" s="1"/>
  <c r="G200"/>
  <c r="G198"/>
  <c r="F193"/>
  <c r="F195" s="1"/>
  <c r="G195" s="1"/>
  <c r="G191"/>
  <c r="G189"/>
  <c r="F184"/>
  <c r="F186" s="1"/>
  <c r="G186" s="1"/>
  <c r="G182"/>
  <c r="G180"/>
  <c r="F175"/>
  <c r="F177" s="1"/>
  <c r="G177" s="1"/>
  <c r="G173"/>
  <c r="G171"/>
  <c r="F166"/>
  <c r="F168" s="1"/>
  <c r="G168" s="1"/>
  <c r="G164"/>
  <c r="G162"/>
  <c r="F157"/>
  <c r="F159" s="1"/>
  <c r="G159" s="1"/>
  <c r="G155"/>
  <c r="G153"/>
  <c r="F148"/>
  <c r="F150" s="1"/>
  <c r="G150" s="1"/>
  <c r="G146"/>
  <c r="G144"/>
  <c r="F139"/>
  <c r="F141" s="1"/>
  <c r="G141" s="1"/>
  <c r="G137"/>
  <c r="G135"/>
  <c r="F130"/>
  <c r="F132" s="1"/>
  <c r="G132" s="1"/>
  <c r="G128"/>
  <c r="G126"/>
  <c r="F121"/>
  <c r="F123" s="1"/>
  <c r="G123" s="1"/>
  <c r="G119"/>
  <c r="G117"/>
  <c r="F112"/>
  <c r="F114" s="1"/>
  <c r="G114" s="1"/>
  <c r="G110"/>
  <c r="G108"/>
  <c r="G104"/>
  <c r="F102"/>
  <c r="G102" s="1"/>
  <c r="G100"/>
  <c r="G98"/>
  <c r="G95"/>
  <c r="F93"/>
  <c r="G93" s="1"/>
  <c r="G91"/>
  <c r="G89"/>
  <c r="F89"/>
  <c r="F86"/>
  <c r="G86" s="1"/>
  <c r="H74"/>
  <c r="F72"/>
  <c r="E72"/>
  <c r="F71"/>
  <c r="F70"/>
  <c r="F68"/>
  <c r="F67"/>
  <c r="H71" s="1"/>
  <c r="F66"/>
  <c r="F64"/>
  <c r="F63"/>
  <c r="F62"/>
  <c r="F61"/>
  <c r="F60"/>
  <c r="E60"/>
  <c r="F59"/>
  <c r="F58"/>
  <c r="H57"/>
  <c r="F57"/>
  <c r="F56"/>
  <c r="H56" s="1"/>
  <c r="H55"/>
  <c r="F55"/>
  <c r="F54"/>
  <c r="H54" s="1"/>
  <c r="H53"/>
  <c r="F53"/>
  <c r="F52"/>
  <c r="H52" s="1"/>
  <c r="H51"/>
  <c r="F51"/>
  <c r="F50"/>
  <c r="F49"/>
  <c r="H49" s="1"/>
  <c r="F48"/>
  <c r="H48" s="1"/>
  <c r="F47"/>
  <c r="H47" s="1"/>
  <c r="F46"/>
  <c r="H46" s="1"/>
  <c r="F44"/>
  <c r="H44" s="1"/>
  <c r="E43"/>
  <c r="F43" s="1"/>
  <c r="H43" s="1"/>
  <c r="E45" i="17"/>
  <c r="F45" s="1"/>
  <c r="F105"/>
  <c r="G288"/>
  <c r="G286"/>
  <c r="G285"/>
  <c r="G283"/>
  <c r="F283"/>
  <c r="F289" s="1"/>
  <c r="G289" s="1"/>
  <c r="F102"/>
  <c r="F65" i="18" l="1"/>
  <c r="F73" s="1"/>
  <c r="H73" s="1"/>
  <c r="F105"/>
  <c r="E45" s="1"/>
  <c r="F45" s="1"/>
  <c r="H45" s="1"/>
  <c r="G289"/>
  <c r="H65"/>
  <c r="G112"/>
  <c r="G121"/>
  <c r="G130"/>
  <c r="G139"/>
  <c r="G148"/>
  <c r="G157"/>
  <c r="G166"/>
  <c r="G175"/>
  <c r="G184"/>
  <c r="G193"/>
  <c r="G202"/>
  <c r="G211"/>
  <c r="G220"/>
  <c r="G229"/>
  <c r="G238"/>
  <c r="G248"/>
  <c r="G283"/>
  <c r="G105" s="1"/>
  <c r="F344" i="17"/>
  <c r="G344" s="1"/>
  <c r="G342"/>
  <c r="G340"/>
  <c r="F335"/>
  <c r="G335" s="1"/>
  <c r="G333"/>
  <c r="G331"/>
  <c r="F326"/>
  <c r="G326" s="1"/>
  <c r="G324"/>
  <c r="G322"/>
  <c r="F317"/>
  <c r="G317" s="1"/>
  <c r="G315"/>
  <c r="G313"/>
  <c r="F308"/>
  <c r="G308" s="1"/>
  <c r="G306"/>
  <c r="G304"/>
  <c r="G297"/>
  <c r="F295"/>
  <c r="G280"/>
  <c r="G278"/>
  <c r="G276"/>
  <c r="G274"/>
  <c r="F269"/>
  <c r="F271" s="1"/>
  <c r="G271" s="1"/>
  <c r="G268"/>
  <c r="G266"/>
  <c r="G265"/>
  <c r="G263"/>
  <c r="G260"/>
  <c r="F258"/>
  <c r="G256"/>
  <c r="G254"/>
  <c r="F248"/>
  <c r="F251" s="1"/>
  <c r="G251" s="1"/>
  <c r="G245"/>
  <c r="G243"/>
  <c r="F238"/>
  <c r="F240" s="1"/>
  <c r="G240" s="1"/>
  <c r="G236"/>
  <c r="G234"/>
  <c r="F229"/>
  <c r="F231" s="1"/>
  <c r="G231" s="1"/>
  <c r="G227"/>
  <c r="G225"/>
  <c r="F220"/>
  <c r="F222" s="1"/>
  <c r="G222" s="1"/>
  <c r="G218"/>
  <c r="G216"/>
  <c r="F211"/>
  <c r="F213" s="1"/>
  <c r="G213" s="1"/>
  <c r="G209"/>
  <c r="G207"/>
  <c r="F202"/>
  <c r="F204" s="1"/>
  <c r="G204" s="1"/>
  <c r="G200"/>
  <c r="G198"/>
  <c r="F193"/>
  <c r="F195" s="1"/>
  <c r="G195" s="1"/>
  <c r="G191"/>
  <c r="G189"/>
  <c r="F184"/>
  <c r="F186" s="1"/>
  <c r="G186" s="1"/>
  <c r="G182"/>
  <c r="G180"/>
  <c r="F175"/>
  <c r="F177" s="1"/>
  <c r="G177" s="1"/>
  <c r="G173"/>
  <c r="G171"/>
  <c r="F166"/>
  <c r="F168" s="1"/>
  <c r="G168" s="1"/>
  <c r="G164"/>
  <c r="G162"/>
  <c r="F157"/>
  <c r="F159" s="1"/>
  <c r="G159" s="1"/>
  <c r="G155"/>
  <c r="G153"/>
  <c r="F148"/>
  <c r="F150" s="1"/>
  <c r="G150" s="1"/>
  <c r="G146"/>
  <c r="G144"/>
  <c r="F139"/>
  <c r="F141" s="1"/>
  <c r="G141" s="1"/>
  <c r="G137"/>
  <c r="G135"/>
  <c r="F130"/>
  <c r="F132" s="1"/>
  <c r="G132" s="1"/>
  <c r="G128"/>
  <c r="G126"/>
  <c r="F121"/>
  <c r="F123" s="1"/>
  <c r="G123" s="1"/>
  <c r="G119"/>
  <c r="G117"/>
  <c r="F112"/>
  <c r="F114" s="1"/>
  <c r="G114" s="1"/>
  <c r="G110"/>
  <c r="G108"/>
  <c r="G104"/>
  <c r="G102"/>
  <c r="G100"/>
  <c r="G98"/>
  <c r="G95"/>
  <c r="G91"/>
  <c r="F89"/>
  <c r="H74"/>
  <c r="F72"/>
  <c r="E72"/>
  <c r="H71"/>
  <c r="F71"/>
  <c r="F70"/>
  <c r="F69"/>
  <c r="F68"/>
  <c r="F67"/>
  <c r="F66"/>
  <c r="F64"/>
  <c r="F63"/>
  <c r="F62"/>
  <c r="F61"/>
  <c r="E60"/>
  <c r="F60" s="1"/>
  <c r="F59"/>
  <c r="F58"/>
  <c r="F57"/>
  <c r="H57" s="1"/>
  <c r="F56"/>
  <c r="H56" s="1"/>
  <c r="F55"/>
  <c r="H55" s="1"/>
  <c r="F54"/>
  <c r="H54" s="1"/>
  <c r="F53"/>
  <c r="H53" s="1"/>
  <c r="F52"/>
  <c r="H52" s="1"/>
  <c r="F51"/>
  <c r="H51" s="1"/>
  <c r="F50"/>
  <c r="F49"/>
  <c r="H49" s="1"/>
  <c r="F48"/>
  <c r="H48" s="1"/>
  <c r="F47"/>
  <c r="H47" s="1"/>
  <c r="F46"/>
  <c r="H46" s="1"/>
  <c r="F44"/>
  <c r="H44" s="1"/>
  <c r="F71" i="14"/>
  <c r="F70"/>
  <c r="F59"/>
  <c r="E60"/>
  <c r="E45" s="1"/>
  <c r="F181"/>
  <c r="F345"/>
  <c r="F334"/>
  <c r="F296"/>
  <c r="F298" s="1"/>
  <c r="G298" s="1"/>
  <c r="G294"/>
  <c r="G292"/>
  <c r="F278"/>
  <c r="F280" s="1"/>
  <c r="G280" s="1"/>
  <c r="G276"/>
  <c r="G274"/>
  <c r="F269"/>
  <c r="G269" s="1"/>
  <c r="G267"/>
  <c r="G265"/>
  <c r="F260"/>
  <c r="F262" s="1"/>
  <c r="G262" s="1"/>
  <c r="G258"/>
  <c r="G256"/>
  <c r="F251"/>
  <c r="F253" s="1"/>
  <c r="G253" s="1"/>
  <c r="G249"/>
  <c r="G247"/>
  <c r="F224"/>
  <c r="F226" s="1"/>
  <c r="G226" s="1"/>
  <c r="G222"/>
  <c r="G220"/>
  <c r="F215"/>
  <c r="F217" s="1"/>
  <c r="G217" s="1"/>
  <c r="G213"/>
  <c r="G211"/>
  <c r="F206"/>
  <c r="F208" s="1"/>
  <c r="G208" s="1"/>
  <c r="G204"/>
  <c r="G202"/>
  <c r="F197"/>
  <c r="F199" s="1"/>
  <c r="G199" s="1"/>
  <c r="G195"/>
  <c r="G193"/>
  <c r="F411"/>
  <c r="G411" s="1"/>
  <c r="G409"/>
  <c r="G407"/>
  <c r="F402"/>
  <c r="G402" s="1"/>
  <c r="G400"/>
  <c r="G398"/>
  <c r="F371"/>
  <c r="G363"/>
  <c r="F360"/>
  <c r="G365"/>
  <c r="G362"/>
  <c r="G360"/>
  <c r="F63"/>
  <c r="F64"/>
  <c r="F66"/>
  <c r="F299" i="17" l="1"/>
  <c r="G299" s="1"/>
  <c r="F292"/>
  <c r="E65" s="1"/>
  <c r="F65" s="1"/>
  <c r="F357" i="14"/>
  <c r="G105" i="17"/>
  <c r="E73" i="18"/>
  <c r="F93" i="17"/>
  <c r="G93" s="1"/>
  <c r="F86"/>
  <c r="G112"/>
  <c r="G121"/>
  <c r="G130"/>
  <c r="G139"/>
  <c r="G148"/>
  <c r="G157"/>
  <c r="G166"/>
  <c r="G175"/>
  <c r="G184"/>
  <c r="G193"/>
  <c r="G202"/>
  <c r="G211"/>
  <c r="G220"/>
  <c r="G229"/>
  <c r="G238"/>
  <c r="G248"/>
  <c r="G258"/>
  <c r="H45"/>
  <c r="H65"/>
  <c r="G89"/>
  <c r="G295"/>
  <c r="G292" s="1"/>
  <c r="F366" i="14"/>
  <c r="G366" s="1"/>
  <c r="G296"/>
  <c r="G278"/>
  <c r="F271"/>
  <c r="G271" s="1"/>
  <c r="G260"/>
  <c r="G251"/>
  <c r="G224"/>
  <c r="G215"/>
  <c r="G206"/>
  <c r="G197"/>
  <c r="E43" i="17" l="1"/>
  <c r="G86"/>
  <c r="E73"/>
  <c r="F43" l="1"/>
  <c r="F73" s="1"/>
  <c r="H73" s="1"/>
  <c r="E43" i="14"/>
  <c r="H43" i="17" l="1"/>
  <c r="F377" i="16"/>
  <c r="F351"/>
  <c r="F313"/>
  <c r="F295"/>
  <c r="F286" l="1"/>
  <c r="F483"/>
  <c r="G483" s="1"/>
  <c r="G481"/>
  <c r="G479"/>
  <c r="F83" s="1"/>
  <c r="F474"/>
  <c r="G474" s="1"/>
  <c r="G472"/>
  <c r="G470"/>
  <c r="F82" s="1"/>
  <c r="F465"/>
  <c r="G465" s="1"/>
  <c r="G463"/>
  <c r="G461"/>
  <c r="F81" s="1"/>
  <c r="F456"/>
  <c r="G456" s="1"/>
  <c r="G454"/>
  <c r="G452"/>
  <c r="F449"/>
  <c r="F446"/>
  <c r="F448" s="1"/>
  <c r="G448" s="1"/>
  <c r="G444"/>
  <c r="G442"/>
  <c r="G430"/>
  <c r="F428"/>
  <c r="G428" s="1"/>
  <c r="G426"/>
  <c r="G424"/>
  <c r="G399"/>
  <c r="G397"/>
  <c r="G395"/>
  <c r="G393"/>
  <c r="G390"/>
  <c r="F388"/>
  <c r="G388" s="1"/>
  <c r="G387"/>
  <c r="G385"/>
  <c r="G384"/>
  <c r="G382"/>
  <c r="G379"/>
  <c r="G377"/>
  <c r="G375"/>
  <c r="G373"/>
  <c r="F370"/>
  <c r="G370" s="1"/>
  <c r="G367"/>
  <c r="G365"/>
  <c r="G364"/>
  <c r="G362"/>
  <c r="G359"/>
  <c r="G356"/>
  <c r="G354"/>
  <c r="G353"/>
  <c r="F357"/>
  <c r="F345"/>
  <c r="G345" s="1"/>
  <c r="G342"/>
  <c r="G340"/>
  <c r="G333"/>
  <c r="F331"/>
  <c r="E67" s="1"/>
  <c r="F67" s="1"/>
  <c r="F326"/>
  <c r="F328" s="1"/>
  <c r="G328" s="1"/>
  <c r="G324"/>
  <c r="G322"/>
  <c r="F317"/>
  <c r="G317" s="1"/>
  <c r="G315"/>
  <c r="G313"/>
  <c r="F308"/>
  <c r="F310" s="1"/>
  <c r="G310" s="1"/>
  <c r="G306"/>
  <c r="G304"/>
  <c r="F299"/>
  <c r="F301" s="1"/>
  <c r="G301" s="1"/>
  <c r="G297"/>
  <c r="G295"/>
  <c r="G288"/>
  <c r="G282"/>
  <c r="F280"/>
  <c r="G280" s="1"/>
  <c r="G278"/>
  <c r="G276"/>
  <c r="G273"/>
  <c r="G269"/>
  <c r="G267"/>
  <c r="G264"/>
  <c r="G262"/>
  <c r="G260"/>
  <c r="G258"/>
  <c r="G255"/>
  <c r="G253"/>
  <c r="G251"/>
  <c r="G249"/>
  <c r="G246"/>
  <c r="G244"/>
  <c r="G242"/>
  <c r="G240"/>
  <c r="G237"/>
  <c r="G235"/>
  <c r="G233"/>
  <c r="G231"/>
  <c r="G228"/>
  <c r="G226"/>
  <c r="G224"/>
  <c r="G222"/>
  <c r="G219"/>
  <c r="F217"/>
  <c r="G217" s="1"/>
  <c r="G215"/>
  <c r="G213"/>
  <c r="G210"/>
  <c r="F208"/>
  <c r="G208" s="1"/>
  <c r="G206"/>
  <c r="G204"/>
  <c r="F201"/>
  <c r="G201" s="1"/>
  <c r="G200"/>
  <c r="G198"/>
  <c r="G196"/>
  <c r="G194"/>
  <c r="G191"/>
  <c r="G189"/>
  <c r="G187"/>
  <c r="G185"/>
  <c r="G182"/>
  <c r="G180"/>
  <c r="G178"/>
  <c r="G176"/>
  <c r="G173"/>
  <c r="G171"/>
  <c r="G169"/>
  <c r="G167"/>
  <c r="G164"/>
  <c r="G162"/>
  <c r="G160"/>
  <c r="G158"/>
  <c r="G155"/>
  <c r="G153"/>
  <c r="G152"/>
  <c r="G150"/>
  <c r="G149"/>
  <c r="G147"/>
  <c r="G144"/>
  <c r="G142"/>
  <c r="G140"/>
  <c r="G138"/>
  <c r="G135"/>
  <c r="G133"/>
  <c r="G131"/>
  <c r="G129"/>
  <c r="G126"/>
  <c r="G124"/>
  <c r="G123"/>
  <c r="G121"/>
  <c r="G120"/>
  <c r="G118"/>
  <c r="G115"/>
  <c r="G111"/>
  <c r="F109"/>
  <c r="F113" s="1"/>
  <c r="G113" s="1"/>
  <c r="G106"/>
  <c r="G104"/>
  <c r="G102"/>
  <c r="F100"/>
  <c r="G100" s="1"/>
  <c r="H85"/>
  <c r="E83"/>
  <c r="E82"/>
  <c r="E81"/>
  <c r="F80"/>
  <c r="F78"/>
  <c r="E78"/>
  <c r="E77"/>
  <c r="F77" s="1"/>
  <c r="E76"/>
  <c r="F76" s="1"/>
  <c r="F75"/>
  <c r="E75"/>
  <c r="E74"/>
  <c r="F74" s="1"/>
  <c r="F73"/>
  <c r="E72"/>
  <c r="F72" s="1"/>
  <c r="E71"/>
  <c r="F71" s="1"/>
  <c r="E70"/>
  <c r="F70" s="1"/>
  <c r="E69"/>
  <c r="F69" s="1"/>
  <c r="E68"/>
  <c r="F68" s="1"/>
  <c r="E66"/>
  <c r="F66" s="1"/>
  <c r="E65"/>
  <c r="F65" s="1"/>
  <c r="F64"/>
  <c r="E64"/>
  <c r="E63"/>
  <c r="F63" s="1"/>
  <c r="E60"/>
  <c r="F60" s="1"/>
  <c r="E59"/>
  <c r="F59" s="1"/>
  <c r="E58"/>
  <c r="E57"/>
  <c r="F57" s="1"/>
  <c r="E55"/>
  <c r="F55" s="1"/>
  <c r="E54"/>
  <c r="F54" s="1"/>
  <c r="E53"/>
  <c r="F53" s="1"/>
  <c r="E52"/>
  <c r="F52" s="1"/>
  <c r="F51"/>
  <c r="F50"/>
  <c r="F49"/>
  <c r="F48"/>
  <c r="F47"/>
  <c r="F46"/>
  <c r="F45"/>
  <c r="E72" i="14"/>
  <c r="E65" s="1"/>
  <c r="F420"/>
  <c r="G420" s="1"/>
  <c r="G418"/>
  <c r="G416"/>
  <c r="F72" s="1"/>
  <c r="H83" i="16" s="1"/>
  <c r="F79" l="1"/>
  <c r="F319"/>
  <c r="G319" s="1"/>
  <c r="G449"/>
  <c r="F290"/>
  <c r="G290" s="1"/>
  <c r="E56"/>
  <c r="F56" s="1"/>
  <c r="F283"/>
  <c r="G109"/>
  <c r="F335"/>
  <c r="G335" s="1"/>
  <c r="F348"/>
  <c r="G348" s="1"/>
  <c r="E79"/>
  <c r="G299"/>
  <c r="E62"/>
  <c r="F62" s="1"/>
  <c r="F61" s="1"/>
  <c r="G286"/>
  <c r="E44"/>
  <c r="F58"/>
  <c r="G308"/>
  <c r="G326"/>
  <c r="G331"/>
  <c r="G446"/>
  <c r="G351"/>
  <c r="G357" s="1"/>
  <c r="F292" l="1"/>
  <c r="G292" s="1"/>
  <c r="F337"/>
  <c r="G337" s="1"/>
  <c r="G283"/>
  <c r="E61"/>
  <c r="E84" s="1"/>
  <c r="F44"/>
  <c r="F50" i="14"/>
  <c r="H66" i="16" s="1"/>
  <c r="F305" i="14"/>
  <c r="G305" s="1"/>
  <c r="G303"/>
  <c r="G301"/>
  <c r="F84" i="16" l="1"/>
  <c r="F307" i="14"/>
  <c r="G307" s="1"/>
  <c r="F393" l="1"/>
  <c r="G393" s="1"/>
  <c r="G391"/>
  <c r="G389"/>
  <c r="F384"/>
  <c r="G384" s="1"/>
  <c r="G382"/>
  <c r="G380"/>
  <c r="F68" s="1"/>
  <c r="H81" i="16" s="1"/>
  <c r="G373" i="14"/>
  <c r="H75" i="16"/>
  <c r="G356" i="14"/>
  <c r="G354"/>
  <c r="G352"/>
  <c r="G350"/>
  <c r="F347"/>
  <c r="G347" s="1"/>
  <c r="G344"/>
  <c r="G342"/>
  <c r="G341"/>
  <c r="G339"/>
  <c r="G336"/>
  <c r="G332"/>
  <c r="G330"/>
  <c r="F324"/>
  <c r="F327" s="1"/>
  <c r="G327" s="1"/>
  <c r="G321"/>
  <c r="G319"/>
  <c r="F314"/>
  <c r="F316" s="1"/>
  <c r="G316" s="1"/>
  <c r="G312"/>
  <c r="G310"/>
  <c r="F287"/>
  <c r="F289" s="1"/>
  <c r="G289" s="1"/>
  <c r="G285"/>
  <c r="G283"/>
  <c r="F242"/>
  <c r="F244" s="1"/>
  <c r="G244" s="1"/>
  <c r="G240"/>
  <c r="G238"/>
  <c r="F233"/>
  <c r="F235" s="1"/>
  <c r="G235" s="1"/>
  <c r="G231"/>
  <c r="G229"/>
  <c r="F188"/>
  <c r="F190" s="1"/>
  <c r="G190" s="1"/>
  <c r="G186"/>
  <c r="G184"/>
  <c r="G180"/>
  <c r="G178"/>
  <c r="G176"/>
  <c r="G174"/>
  <c r="G171"/>
  <c r="G169"/>
  <c r="G167"/>
  <c r="G165"/>
  <c r="G162"/>
  <c r="G160"/>
  <c r="G158"/>
  <c r="G156"/>
  <c r="G153"/>
  <c r="G151"/>
  <c r="G149"/>
  <c r="G147"/>
  <c r="G144"/>
  <c r="G142"/>
  <c r="G140"/>
  <c r="G138"/>
  <c r="G135"/>
  <c r="G133"/>
  <c r="G132"/>
  <c r="G130"/>
  <c r="G129"/>
  <c r="G127"/>
  <c r="G124"/>
  <c r="G122"/>
  <c r="G120"/>
  <c r="G118"/>
  <c r="G115"/>
  <c r="G113"/>
  <c r="G111"/>
  <c r="G109"/>
  <c r="G106"/>
  <c r="G104"/>
  <c r="G103"/>
  <c r="G101"/>
  <c r="G100"/>
  <c r="G98"/>
  <c r="G95"/>
  <c r="G91"/>
  <c r="F89"/>
  <c r="F86" s="1"/>
  <c r="H74"/>
  <c r="F69"/>
  <c r="H82" i="16" s="1"/>
  <c r="F67" i="14"/>
  <c r="F65" s="1"/>
  <c r="F62"/>
  <c r="H78" i="16" s="1"/>
  <c r="F61" i="14"/>
  <c r="H77" i="16" s="1"/>
  <c r="F60" i="14"/>
  <c r="H76" i="16" s="1"/>
  <c r="F58" i="14"/>
  <c r="H74" i="16" s="1"/>
  <c r="F57" i="14"/>
  <c r="H73" i="16" s="1"/>
  <c r="F56" i="14"/>
  <c r="H72" i="16" s="1"/>
  <c r="F55" i="14"/>
  <c r="H71" i="16" s="1"/>
  <c r="F54" i="14"/>
  <c r="H70" i="16" s="1"/>
  <c r="F53" i="14"/>
  <c r="H69" i="16" s="1"/>
  <c r="F52" i="14"/>
  <c r="H68" i="16" s="1"/>
  <c r="F51" i="14"/>
  <c r="H67" i="16" s="1"/>
  <c r="F49" i="14"/>
  <c r="H65" i="16" s="1"/>
  <c r="F48" i="14"/>
  <c r="H64" i="16" s="1"/>
  <c r="F47" i="14"/>
  <c r="H63" i="16" s="1"/>
  <c r="H60"/>
  <c r="H59"/>
  <c r="H58"/>
  <c r="H57"/>
  <c r="H55"/>
  <c r="H54"/>
  <c r="H53"/>
  <c r="H52"/>
  <c r="H51"/>
  <c r="H50"/>
  <c r="H49"/>
  <c r="H48"/>
  <c r="H47"/>
  <c r="H46"/>
  <c r="F44" i="14"/>
  <c r="H45" i="16" s="1"/>
  <c r="G181" i="14" l="1"/>
  <c r="E73"/>
  <c r="F46"/>
  <c r="H46" s="1"/>
  <c r="H80" i="16"/>
  <c r="H65" i="14"/>
  <c r="G89"/>
  <c r="G86" s="1"/>
  <c r="F93"/>
  <c r="G93" s="1"/>
  <c r="H49"/>
  <c r="H54"/>
  <c r="H51"/>
  <c r="H55"/>
  <c r="H44"/>
  <c r="H47"/>
  <c r="H52"/>
  <c r="H56"/>
  <c r="H48"/>
  <c r="H53"/>
  <c r="H57"/>
  <c r="H56" i="16"/>
  <c r="H71" i="14"/>
  <c r="F375"/>
  <c r="G375" s="1"/>
  <c r="G334"/>
  <c r="G188"/>
  <c r="G233"/>
  <c r="G242"/>
  <c r="G287"/>
  <c r="G314"/>
  <c r="G324"/>
  <c r="G371"/>
  <c r="G357" s="1"/>
  <c r="H79" i="16" l="1"/>
  <c r="H62"/>
  <c r="F45" i="14"/>
  <c r="H61" i="16" s="1"/>
  <c r="F43" i="14"/>
  <c r="H45" l="1"/>
  <c r="H44" i="16"/>
  <c r="F73" i="14"/>
  <c r="H43"/>
  <c r="H73" l="1"/>
  <c r="H84" i="16"/>
  <c r="F193" i="4"/>
  <c r="F197"/>
  <c r="F46" l="1"/>
  <c r="E72" l="1"/>
  <c r="F72" s="1"/>
  <c r="G344"/>
  <c r="F342"/>
  <c r="G342" s="1"/>
  <c r="G340"/>
  <c r="G338"/>
  <c r="F319"/>
  <c r="E69" s="1"/>
  <c r="G316"/>
  <c r="G312"/>
  <c r="G314"/>
  <c r="F274"/>
  <c r="E68" l="1"/>
  <c r="F68" s="1"/>
  <c r="G310"/>
  <c r="E64"/>
  <c r="F64" s="1"/>
  <c r="E62"/>
  <c r="E57"/>
  <c r="F57" s="1"/>
  <c r="F329"/>
  <c r="G335"/>
  <c r="G331"/>
  <c r="F333" l="1"/>
  <c r="E71"/>
  <c r="E70" s="1"/>
  <c r="F62"/>
  <c r="G329"/>
  <c r="G333" l="1"/>
  <c r="G326" s="1"/>
  <c r="F326"/>
  <c r="F70"/>
  <c r="F71"/>
  <c r="G325"/>
  <c r="G321"/>
  <c r="E67"/>
  <c r="F67" s="1"/>
  <c r="E66"/>
  <c r="F66" s="1"/>
  <c r="G307"/>
  <c r="G303"/>
  <c r="G305"/>
  <c r="G298"/>
  <c r="G294"/>
  <c r="G296"/>
  <c r="F283"/>
  <c r="E65" s="1"/>
  <c r="F65" s="1"/>
  <c r="G289"/>
  <c r="G285"/>
  <c r="F278"/>
  <c r="G278" s="1"/>
  <c r="E63"/>
  <c r="F63" s="1"/>
  <c r="G280"/>
  <c r="G276"/>
  <c r="G274"/>
  <c r="G271"/>
  <c r="G267"/>
  <c r="G265"/>
  <c r="G262"/>
  <c r="G258"/>
  <c r="G256"/>
  <c r="G260"/>
  <c r="G253"/>
  <c r="G249"/>
  <c r="F238"/>
  <c r="E60" s="1"/>
  <c r="F60" s="1"/>
  <c r="G244"/>
  <c r="G240"/>
  <c r="E59"/>
  <c r="F59" s="1"/>
  <c r="G235"/>
  <c r="G231"/>
  <c r="F202"/>
  <c r="E56" l="1"/>
  <c r="F56" s="1"/>
  <c r="F190"/>
  <c r="F242"/>
  <c r="G242" s="1"/>
  <c r="F287"/>
  <c r="G287" s="1"/>
  <c r="E55"/>
  <c r="G233"/>
  <c r="G251"/>
  <c r="E61"/>
  <c r="F61" s="1"/>
  <c r="F323"/>
  <c r="G323" s="1"/>
  <c r="F69"/>
  <c r="G269"/>
  <c r="G283"/>
  <c r="G319"/>
  <c r="G301"/>
  <c r="G292"/>
  <c r="G247"/>
  <c r="G238"/>
  <c r="G229"/>
  <c r="G208"/>
  <c r="F206"/>
  <c r="G206" s="1"/>
  <c r="G204"/>
  <c r="G202"/>
  <c r="G199"/>
  <c r="G197"/>
  <c r="G195"/>
  <c r="G193"/>
  <c r="G226"/>
  <c r="G222"/>
  <c r="G217"/>
  <c r="G215"/>
  <c r="G213"/>
  <c r="G211"/>
  <c r="G189"/>
  <c r="G187"/>
  <c r="G180"/>
  <c r="G176"/>
  <c r="G171"/>
  <c r="G167"/>
  <c r="G162"/>
  <c r="G158"/>
  <c r="F55" l="1"/>
  <c r="G160"/>
  <c r="E50"/>
  <c r="G178"/>
  <c r="E52"/>
  <c r="F52" s="1"/>
  <c r="G224"/>
  <c r="E58"/>
  <c r="E54" s="1"/>
  <c r="G169"/>
  <c r="E51"/>
  <c r="F51" s="1"/>
  <c r="G185"/>
  <c r="E53"/>
  <c r="F53" s="1"/>
  <c r="G190"/>
  <c r="G220"/>
  <c r="G165"/>
  <c r="G183"/>
  <c r="G174"/>
  <c r="G156"/>
  <c r="E73" l="1"/>
  <c r="F58"/>
  <c r="F54"/>
  <c r="E42"/>
  <c r="F42" s="1"/>
  <c r="F50"/>
  <c r="G153"/>
  <c r="G151"/>
  <c r="G149"/>
  <c r="G141"/>
  <c r="G138"/>
  <c r="G112"/>
  <c r="G109"/>
  <c r="G113"/>
  <c r="G115"/>
  <c r="G110"/>
  <c r="F98"/>
  <c r="F100" s="1"/>
  <c r="F89"/>
  <c r="F93" s="1"/>
  <c r="G104"/>
  <c r="G102"/>
  <c r="F44"/>
  <c r="G118" l="1"/>
  <c r="G107"/>
  <c r="G100"/>
  <c r="G98"/>
  <c r="F45" l="1"/>
  <c r="F49"/>
  <c r="F48"/>
  <c r="F47"/>
  <c r="G147"/>
  <c r="G144"/>
  <c r="G142"/>
  <c r="G139"/>
  <c r="G136"/>
  <c r="G133"/>
  <c r="G131"/>
  <c r="G129"/>
  <c r="G127"/>
  <c r="G124"/>
  <c r="G122"/>
  <c r="G120"/>
  <c r="G93" l="1"/>
  <c r="G95"/>
  <c r="G91"/>
  <c r="F43" l="1"/>
  <c r="F73" l="1"/>
  <c r="G89"/>
</calcChain>
</file>

<file path=xl/sharedStrings.xml><?xml version="1.0" encoding="utf-8"?>
<sst xmlns="http://schemas.openxmlformats.org/spreadsheetml/2006/main" count="6580" uniqueCount="863">
  <si>
    <t>ЗАТВЕРДЖЕНО</t>
  </si>
  <si>
    <t>(найменування головного розпорядника коштів місцевого бюджету)</t>
  </si>
  <si>
    <t>Паспорт</t>
  </si>
  <si>
    <t>1.</t>
  </si>
  <si>
    <t>2.</t>
  </si>
  <si>
    <t>3.</t>
  </si>
  <si>
    <t>(КФКВК)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</si>
  <si>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</si>
  <si>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</si>
  <si>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</si>
  <si>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</si>
  <si>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</si>
  <si>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</si>
  <si>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</si>
  <si>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</si>
  <si>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</si>
  <si>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</si>
  <si>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</si>
  <si>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</si>
  <si>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</si>
  <si>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</si>
  <si>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</si>
  <si>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</si>
  <si>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</si>
  <si>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</si>
  <si>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</si>
  <si>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</si>
  <si>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</si>
  <si>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</si>
  <si>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</si>
  <si>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</si>
  <si>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</si>
  <si>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</si>
  <si>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</si>
  <si>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</si>
  <si>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</si>
  <si>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</si>
  <si>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</si>
  <si>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</si>
  <si>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</si>
  <si>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</si>
  <si>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</si>
  <si>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</si>
  <si>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Аналіз стану виконання результативних показників</t>
  </si>
  <si>
    <t>N
з/п</t>
  </si>
  <si>
    <t>(код)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</si>
  <si>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</si>
  <si>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</si>
  <si>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</si>
  <si>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</si>
  <si>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</si>
  <si>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</si>
  <si>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(ініціали/ініціал, прізвище)</t>
  </si>
  <si>
    <t>про виконання паспорта бюджетної програми місцевого бюджету на _____ рік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</si>
  <si>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</si>
  <si>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</si>
  <si>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</si>
  <si>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</si>
  <si>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</si>
  <si>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</si>
  <si>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</si>
  <si>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</si>
  <si>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</si>
  <si>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</si>
  <si>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</si>
  <si>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</si>
  <si>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</si>
  <si>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</si>
  <si>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</si>
  <si>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Керівник самостійного структурного підрозділу з фінансово-економічних питань - головного розпорядника бюджетних коштів</t>
  </si>
  <si>
    <t>Керівник установи - головного розпорядника бюджетних коштів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</si>
  <si>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</si>
  <si>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</si>
  <si>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</si>
  <si>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</si>
  <si>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</si>
  <si>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</si>
  <si>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</si>
  <si>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</si>
  <si>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</si>
  <si>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</si>
  <si>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 xml:space="preserve">(код Програмної класифікації видатків та кредитування місцевого бюджету)
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</si>
  <si>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</si>
  <si>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 xml:space="preserve"> </t>
  </si>
  <si>
    <t xml:space="preserve"> Управління комунального господарства Коломийської міської ради</t>
  </si>
  <si>
    <t>Управління комунального господарства Коломийської міської ради</t>
  </si>
  <si>
    <t>Мета бюджетної програми :</t>
  </si>
  <si>
    <t>Розрахунок</t>
  </si>
  <si>
    <t>%</t>
  </si>
  <si>
    <t>грн</t>
  </si>
  <si>
    <t>0490</t>
  </si>
  <si>
    <t>Реалізація інших заходів щодо соціально-економічного розвитку територій</t>
  </si>
  <si>
    <t xml:space="preserve"> Забезпечення розвитку інфраструктури території</t>
  </si>
  <si>
    <t>– здійснення заходів, які сприяють соціально-економічному розвитку адміністративно-територіальної одиниці</t>
  </si>
  <si>
    <t xml:space="preserve">–  забезпечення розвитку інфраструктури території </t>
  </si>
  <si>
    <t xml:space="preserve">1. Забезпечення розвитку інфраструктури території </t>
  </si>
  <si>
    <t>грн.</t>
  </si>
  <si>
    <t>од.</t>
  </si>
  <si>
    <t>кошторис проекту</t>
  </si>
  <si>
    <t>0953000000</t>
  </si>
  <si>
    <t>Наказ</t>
  </si>
  <si>
    <r>
      <t>___</t>
    </r>
    <r>
      <rPr>
        <u/>
        <sz val="12"/>
        <color rgb="FF000000"/>
        <rFont val="Times New Roman"/>
        <family val="1"/>
        <charset val="204"/>
      </rPr>
      <t>від ______________________</t>
    </r>
    <r>
      <rPr>
        <sz val="12"/>
        <color indexed="8"/>
        <rFont val="Times New Roman"/>
        <family val="1"/>
        <charset val="204"/>
      </rPr>
      <t>_ N ________</t>
    </r>
  </si>
  <si>
    <t>1.1.</t>
  </si>
  <si>
    <t>1.2.</t>
  </si>
  <si>
    <t>1.3.</t>
  </si>
  <si>
    <t>план робіт</t>
  </si>
  <si>
    <t>1.4.</t>
  </si>
  <si>
    <t>1.5.</t>
  </si>
  <si>
    <t>1.6.</t>
  </si>
  <si>
    <t>1.7.</t>
  </si>
  <si>
    <t>Провести нове будівництво водопроводу від вул.Гордієнка до вул.Косачівської в м.Коломиї</t>
  </si>
  <si>
    <t>Обсяг видатків на нове будівництво водопроводу від вул.Гордієнка до вул.Косачівської</t>
  </si>
  <si>
    <t>відсоток виконання завдання по новому будівництву водопроводу від вул.Гордієнка до вул.Косачівської</t>
  </si>
  <si>
    <t>м</t>
  </si>
  <si>
    <t>Провести нове будівництво майданчика  для системи підземного збору і зберігання сміття  в м.Коломиї</t>
  </si>
  <si>
    <t>Обсяг видатків на нове будівництво майданчика  для системи підземного збору і зберігання сміття</t>
  </si>
  <si>
    <t>кількість майданчиків для системи підземного збору і зберігання сміття , які планується побудувати</t>
  </si>
  <si>
    <t xml:space="preserve">середня вартість будівництва 1 майданчика для системи підземного збору і зберігання сміття </t>
  </si>
  <si>
    <t>відсоток виконання завдання по бу-дівництві майданчика для системи підземного збору і зберігання сміття  в м.Коломиї</t>
  </si>
  <si>
    <t>протяжність водопроводу від вул.Гордієнка до вул.Косачівської, який планується побудувати</t>
  </si>
  <si>
    <t>середня вартість будівництва 1 м водопроводу від вул.Гордієнка до вул.Косачівської</t>
  </si>
  <si>
    <t>Провести нове будівництво каналізаційної мережі по вул.Білейчука в с.Воскресинці Коломийської територіальної громади</t>
  </si>
  <si>
    <t>Обсяг видатків на нове будівництво каналізаційної мережі по вул.Білейчука в с.Воскресинці Коломийської територіальної громади</t>
  </si>
  <si>
    <t>кількість робочих проектів, необхідних для нового будівництва каналізаційної мережі по вул.Білейчука в с.Воскресинці Коломийської територіальної громади</t>
  </si>
  <si>
    <t>середня вартість виготовлення 1 проекту на нове будівництво каналізаційної мережі по вул.Білейчука в с.Воскресинці Коломийської територіальної громади</t>
  </si>
  <si>
    <t>відсоток виконання завдання по новому будівництву каналізаційної мережі по вул.Білейчука в с.Воскресинці Коломийської територіальної громади</t>
  </si>
  <si>
    <r>
      <t>бюджетної програми місцевого бюджету на _</t>
    </r>
    <r>
      <rPr>
        <b/>
        <u/>
        <sz val="12"/>
        <color indexed="8"/>
        <rFont val="Times New Roman"/>
        <family val="1"/>
        <charset val="204"/>
      </rPr>
      <t>2022</t>
    </r>
    <r>
      <rPr>
        <b/>
        <sz val="12"/>
        <color indexed="8"/>
        <rFont val="Times New Roman"/>
        <family val="1"/>
        <charset val="204"/>
      </rPr>
      <t>___ рік</t>
    </r>
  </si>
  <si>
    <t>Провести нове будівництво каналізаційних мереж по вул.Франка в м.Коломия</t>
  </si>
  <si>
    <t>Провести нове будівництво каналізаційної мережі по вул.Станіславського, вул.Паторжинського вул.Григоренка в м.Коломиї</t>
  </si>
  <si>
    <t>Нове будівництво каналізаційної мережі по вул. Довбуша від будинку №84 до вул.Майданського в м. Коломиї</t>
  </si>
  <si>
    <t>1.1.Провести нове будівництво майданчика  для системи підземного збору і зберігання сміття  в м.Коломиї</t>
  </si>
  <si>
    <t>1.2.Провести нове будівництво водопроводу від вул.Гордієнка до вул.Косачівської в м.Коломиї</t>
  </si>
  <si>
    <t>1.3.Провести нове будівництво каналізаційної мережі по вул.Білейчука в с.Воскресинці Коломийської територіальної громади</t>
  </si>
  <si>
    <t xml:space="preserve">Протяжність каналізації, яку планується побудувати по вул.Білейчука в с.Воскресинці </t>
  </si>
  <si>
    <t xml:space="preserve">середня вартість будівництва 1 м.п. каналізаційної мережі  по вул.Білейчука в с.Воскресинці </t>
  </si>
  <si>
    <t>Провести нове будівництво каналізаційної мережі по вул. Спортивній та вул. Молодіжній у с. Королівка Коломийської територіальної громади (в тому числі виготовлення проектно – кошторисної документації)</t>
  </si>
  <si>
    <t>Кількість проектно-кошторисної документації, яку планується виготовити для проведення будівництва каналізаційної мережі по вул. Спортивній та вул. Молодіжній у с. Королівка Коломийської територіальної громади</t>
  </si>
  <si>
    <t xml:space="preserve">Обсяг видатків  на проведення нового будівництва каналізаційної мережі по вул. Спортивній та вул. Молодіжній у с. Королівка Коломийської територіальної громади (в тому числі виготовлення проектно – кошторисної документації) </t>
  </si>
  <si>
    <t>середня вартість виготовлення 1 проектно-кошторисної документації для будівництва каналізаційної мережі по вул. Спортивній та вул. Молодіжній у с. Королівка</t>
  </si>
  <si>
    <t>відсоток  виконання завдання по новому будівництві каналізаційної мережі по вул. Спортивній та вул. Молодіжній у с. Королівка</t>
  </si>
  <si>
    <t>Обсяг видатків  на проведення нового будівництва каналізаційної мережі по вул. Франка</t>
  </si>
  <si>
    <t>середня вартість будівництва 1 м каналізаційної мережі по вул.Франка</t>
  </si>
  <si>
    <t>відсоток  виконання завдання по новому будівництві каналізаційної мережі по вул.Франка</t>
  </si>
  <si>
    <t>1.6. Провести нове будівництво каналізаційної мережі по вул.Станіславського, вул.Паторжинського вул.Григоренка в м.Коломиї</t>
  </si>
  <si>
    <t>Обсяг видатків  на проведення нового будівництва каналізаційної мережі по вул.Станіславського, вул.Паторжинського вул.Григоренка в м.Коломиї</t>
  </si>
  <si>
    <t>Кількість проектно-кошторисної документації, яку планується виготовити для проведення будівництва каналізаційної мережі по вул.Станіславського, вул.Паторжинського вул.Григоренка в м.Коломиї</t>
  </si>
  <si>
    <t>середня вартість будівництва 1 м каналізаційної мережі по вул.Станіславського, вул.Паторжинського вул.Григоренка в м.Коломиї</t>
  </si>
  <si>
    <t>середня вартість виготовлення 1 проектно-кошторисної документації для будівництва каналізаційної мережі по вул.Станіславського, вул.Паторжинського вул.Григоренка в м.Коломиї</t>
  </si>
  <si>
    <t>розрахунок</t>
  </si>
  <si>
    <t>відсоток  виконання завдання по новому будівництві каналізаційної мережі по вул.Станіславського, вул.Паторжинського вул.Григоренка в м.Коломиї</t>
  </si>
  <si>
    <t>протяжність каналізаційної мережі по вул.Станіславського, вул.Паторжинського вул.Григоренка в м.Коломиї, яку планується побудувати</t>
  </si>
  <si>
    <t>1.7.Нове будівництво каналізаційної мережі по вул. Довбуша від будинку №84 до вул.Майданського в м. Коломиї</t>
  </si>
  <si>
    <t>Обсяг видатків  на проведення нового будівництва каналізаційної мережі по вул. Довбуша від будинку №84 до вул.Майданського в м. Коломиї</t>
  </si>
  <si>
    <t>відсоток  виконання завдання по новому будівництві каналізаційної мережі по вул. Довбуша від будинку №84 до вул.Майданського в м. Коломиї</t>
  </si>
  <si>
    <t>рішення міської ради від 21.12.2022 р.№1659-25/2021</t>
  </si>
  <si>
    <t>1.4. Провести нове будівництво каналізаційної мережі по вул. Спортивній та вул. Молодіжній у с. Королівка Коломийської територіальної громади (в тому числі виготовлення проектно – кошторисної документації)</t>
  </si>
  <si>
    <t>Провести нове будівництво водопроводу від буд.№21а до буд.№55 по вул.Шарлая в м.Коломиї</t>
  </si>
  <si>
    <t>1.8.</t>
  </si>
  <si>
    <t>Обсяг видатків на нове будівництво водопроводу від буд.№21а до буд.№55 по вул.Шарлая</t>
  </si>
  <si>
    <t>Кошторис видатків</t>
  </si>
  <si>
    <t>відсоток виконання завдання по новому будівництву водопроводу від буд.№21а до буд.№55 по вул.Шарлая</t>
  </si>
  <si>
    <t>кількість робочих проектів, необхідних для нового будівництва водопроводу від буд.№21а до буд.№55 по вул.Шарлая,які підлягають експертизі</t>
  </si>
  <si>
    <t>середня вартість виготовлення 1 експертизи по проекту на нове будівництво водопроводу від буд.№21а до буд.№55 по вул.Шарлая</t>
  </si>
  <si>
    <t>Обсяг видатків на нове будівництво водопроводу по вул.Топоровського</t>
  </si>
  <si>
    <t>відсоток виконання завдання по новому будівництву водопроводу по вул.Топоровського</t>
  </si>
  <si>
    <t>кількість робочих проектів, необхідних для нового будівництва водопроводу по вул.Топоровського,які підлягають експертизі</t>
  </si>
  <si>
    <t>середня вартість виготовлення 1 експертизи по проекту на нове будівництво водопроводу по вул.Топоровського</t>
  </si>
  <si>
    <t>1.9.</t>
  </si>
  <si>
    <t>Провести нове будівництво водопроводу по вул.Топоровського в м.Коломиї</t>
  </si>
  <si>
    <t>Обсяг видатків на нове будівництво водопроводу по вул.Павлюка, Дорошенка, Граничній</t>
  </si>
  <si>
    <t>відсоток виконання завдання по новому будівництву водопроводу по вул.Павлюка, Дорошенка, Граничній</t>
  </si>
  <si>
    <t>1.10.Провести нове будівництво водопроводу по вул.Павлюка, Дорошенка, Граничній в м.Коломиї</t>
  </si>
  <si>
    <t>середня вартість виготовлення 1 експертизи по проекту на нове будівництво водопроводу по вул.Павлюка, Дорошенка, Граничній</t>
  </si>
  <si>
    <t>середня вартість будівництва 1 м водопроводу в с.Королівка</t>
  </si>
  <si>
    <t>1.11.</t>
  </si>
  <si>
    <t>1.10.</t>
  </si>
  <si>
    <t>Провести нове будівництво водопроводу по вул.Павлюка, Дорошенка, Граничній в м.Коломиї</t>
  </si>
  <si>
    <t>Обсяг видатків на: Капітальний ремонт  будівлі КНП "Коломийська центральна районна лікарня" Коломийської міської ради за адресою: місто Коломия, вулиця Родини Крушельницьких,26</t>
  </si>
  <si>
    <t>Кошторис</t>
  </si>
  <si>
    <t>Кількість об'єктів, на яких планується провести капітальний ремонт:Капітальний ремонт  будівлі КНП "Коломийська центральна районна лікарня" Коломийської міської ради за адресою: місто Коломия, вулиця Родини Крушельницьких,26</t>
  </si>
  <si>
    <t>шт</t>
  </si>
  <si>
    <t>План робіт</t>
  </si>
  <si>
    <t>Середня вартість капітального ремонту по об'єкту:Капітальний ремонт  будівлі КНП "Коломийська центральна районна лікарня" Коломийської міської ради за адресою: місто Коломия, вулиця Родини Крушельницьких,26</t>
  </si>
  <si>
    <t>Рівень готовності об'єкта:Капітальний ремонт  будівлі КНП "Коломийська центральна районна лікарня" Коломийської міської ради за адресою: місто Коломия, вулиця Родини Крушельницьких,26</t>
  </si>
  <si>
    <t>Обсяг видатків на: Капітальний ремонт будівлі КНП Коломийська ЦРЛ Коломийської міської ради , СП "Дитяча лікарня" за адресою: місто Коломия, вулиця Родини Крушельницьких,28</t>
  </si>
  <si>
    <t>Кількість об'єктів, на яких планується провести капітальний ремонт:Капітальний ремонт будівлі КНП Коломийська ЦРЛ Коломийської міської ради , СП "Дитяча лікарня" за адресою: місто Коломия, вулиця Родини Крушельницьких,28</t>
  </si>
  <si>
    <t>Середня вартість капітального ремонту по об'єкту:Капітальний ремонт будівлі КНП Коломийська ЦРЛ Коломийської міської ради , СП "Дитяча лікарня" за адресою: місто Коломия, вулиця Родини Крушельницьких,28</t>
  </si>
  <si>
    <t>Рівень готовності об'єкта:Капітальний ремонт будівлі КНП Коломийська ЦРЛ Коломийської міської ради , СП "Дитяча лікарня" за адресою: місто Коломия, вулиця Родини Крушельницьких,28</t>
  </si>
  <si>
    <t>2.Капітальний ремонт обєктів</t>
  </si>
  <si>
    <t>Обсяг видатків на: Капітальний ремонт харчоблоку Коломийського ліцею №5 імені Т.Г.Шевченка на проспекті М.Грушевського,64 у місті Коломиї Івано-Франківської області</t>
  </si>
  <si>
    <t>2.1. Капітальний ремонт харчоблоку Коломийського ліцею №5 імені Т.Г.Шевченка на проспекті М.Грушевського,64 у місті Коломиї Івано-Франківської області</t>
  </si>
  <si>
    <t>Кількість об'єктів, на яких планується провести капітальний ремонт:Капітальний ремонт харчоблоку Коломийського ліцею №5 імені Т.Г.Шевченка на проспекті М.Грушевського,64 у місті Коломиї Івано-Франківської області</t>
  </si>
  <si>
    <t>Середня вартість капітального ремонту по об'єкту:Капітальний ремонт харчоблоку Коломийського ліцею №5 імені Т.Г.Шевченка на проспекті М.Грушевського,64 у місті Коломиї Івано-Франківської області</t>
  </si>
  <si>
    <t>Рівень готовності об'єкта:Капітальний ремонт харчоблоку Коломийського ліцею №5 імені Т.Г.Шевченка на проспекті М.Грушевського,64 у місті Коломиї Івано-Франківської області</t>
  </si>
  <si>
    <t>2.3. Капітальний ремонт  будівлі КНП "Коломийська центральна районна лікарня" Коломийської міської ради за адресою: місто Коломия, вулиця Родини Крушельницьких,26</t>
  </si>
  <si>
    <t>2.4.Капітальний ремонт будівлі КНП Коломийська ЦРЛ Коломийської міської ради , СП "Дитяча лікарня" за адресою: місто Коломия, вулиця Родини Крушельницьких,28</t>
  </si>
  <si>
    <t>2.5.Капітальний ремонт в приміщенні будинку культури на вулиці Перемоги,24 у селі Корнич Коломийського району  Івано-Франківської області</t>
  </si>
  <si>
    <t>Обсяг видатків на: Капітальний ремонт в приміщенні будинку культури на вулиці Перемоги,24 у селі Корнич Коломийського району  Івано-Франківської області</t>
  </si>
  <si>
    <t>Кількість об'єктів, на яких планується провести капітальний ремонт:Капітальний ремонт в приміщенні будинку культури на вулиці Перемоги,24 у селі Корнич Коломийського району  Івано-Франківської області</t>
  </si>
  <si>
    <t>Середня вартість капітального ремонту по об'єкту:Капітальний ремонт в приміщенні будинку культури на вулиці Перемоги,24 у селі Корнич Коломийського району  Івано-Франківської області</t>
  </si>
  <si>
    <t>Рівень готовності об'єкта:Капітальний ремонт в приміщенні будинку культури на вулиці Перемоги,24 у селі Корнич Коломийського району  Івано-Франківської області</t>
  </si>
  <si>
    <t>Обсяг видатків на: Капітальний ремонт нежитлової будівлі на вулиці С.Петлюри,85А  в місті Коломиї Івано-Франківської області</t>
  </si>
  <si>
    <t>Кількість об'єктів, на яких планується провести капітальний ремонт:Капітальний ремонт нежитлової будівлі на вулиці С.Петлюри,85А  в місті Коломиї Івано-Франківської області</t>
  </si>
  <si>
    <t>Середня вартість капітального ремонту по об'єкту:Капітальний ремонт нежитлової будівлі на вулиці С.Петлюри,85А  в місті Коломиї Івано-Франківської області</t>
  </si>
  <si>
    <t>Рівень готовності об'єкта:Капітальний ремонт нежитлової будівлі на вулиці С.Петлюри,85А  в місті Коломиї Івано-Франківської області</t>
  </si>
  <si>
    <t>Обсяг видатків на: Капітальний ремонт в приміщенні адміністративного будинку на вулиці Центральній, 8а у селі Іванівці Коломийського району Івано-Франківської області</t>
  </si>
  <si>
    <t>Кількість об'єктів, на яких планується провести капітальний ремонт:Капітальний ремонт в приміщенні адміністративного будинку на вулиці Центральній, 8а у селі Іванівці Коломийського району Івано-Франківської області</t>
  </si>
  <si>
    <t>Середня вартість капітального ремонту по об'єкту:Капітальний ремонт в приміщенні адміністративного будинку на вулиці Центральній, 8а у селі Іванівці Коломийського району Івано-Франківської області</t>
  </si>
  <si>
    <t>Рівень готовності об'єкта:Капітальний ремонт в приміщенні адміністративного будинку на вулиці Центральній, 8а у селі Іванівці Коломийського району Івано-Франківської області</t>
  </si>
  <si>
    <t>Обсяг видатків на: Капітальний ремонт фасаду будівлі на вулиці Привокзальній,2 у місті Коломиї Івано-Франківської області</t>
  </si>
  <si>
    <t>Кількість об'єктів, на яких планується провести капітальний ремонт:Капітальний ремонт фасаду будівлі на вулиці Привокзальній,2 у місті Коломиї Івано-Франківської області</t>
  </si>
  <si>
    <t>Середня вартість капітального ремонту по об'єкту:Капітальний ремонт фасаду будівлі на вулиці Привокзальній,2 у місті Коломиї Івано-Франківської області</t>
  </si>
  <si>
    <t>Рівень готовності об'єкта:Капітальний ремонт фасаду будівлі на вулиці Привокзальній,2 у місті Коломиї Івано-Франківської області</t>
  </si>
  <si>
    <t>Обсяг видатків на: Капітальний ремонт фасаду будівлі на вулиці Українській, 68Б у селі Саджавка Надвірнянського району Івано-Франківської області</t>
  </si>
  <si>
    <t>Кількість об'єктів, на яких планується провести капітальний ремонт:Капітальний ремонт фасаду будівлі на вулиці Українській, 68Б у селі Саджавка Надвірнянського району Івано-Франківської області</t>
  </si>
  <si>
    <t>Середня вартість капітального ремонту по об'єкту:Капітальний ремонт фасаду будівлі на вулиці Українській, 68Б у селі Саджавка Надвірнянського району Івано-Франківської області</t>
  </si>
  <si>
    <t>Рівень готовності об'єкта:Капітальний ремонт фасаду будівлі на вулиці Українській, 68Б у селі Саджавка Надвірнянського району Івано-Франківської області</t>
  </si>
  <si>
    <t>Обсяг видатків на: Капітальний ремонт нежитлового приміщення центру надання адміністративних послуг по площі Привокзальній, 2А/1 в місті Коломиї</t>
  </si>
  <si>
    <t>Кількість об'єктів, на яких планується провести капітальний ремонт:Капітальний ремонт нежитлового приміщення центру надання адміністративних послуг по площі Привокзальній, 2А/1 в місті Коломиї</t>
  </si>
  <si>
    <t>Середня вартість капітального ремонту по об'єкту:Капітальний ремонт нежитлового приміщення центру надання адміністративних послуг по площі Привокзальній, 2А/1 в місті Коломиї</t>
  </si>
  <si>
    <t>Рівень готовності об'єкта:Капітальний ремонт нежитлового приміщення центру надання адміністративних послуг по площі Привокзальній, 2А/1 в місті Коломиї</t>
  </si>
  <si>
    <t>Обсяг видатків на: Капітальний ремонт горища будівлі на проспекті М.Грушевського,1 у місті Коломиї Івано-Франківської області</t>
  </si>
  <si>
    <t>Кількість об'єктів, на яких планується провести капітальний ремонт:Капітальний ремонт горища будівлі на проспекті М.Грушевського,1 у місті Коломиї Івано-Франківської області</t>
  </si>
  <si>
    <t>Середня вартість капітального ремонту по об'єкту:Капітальний ремонт горища будівлі на проспекті М.Грушевського,1 у місті Коломиї Івано-Франківської області</t>
  </si>
  <si>
    <t>Рівень готовності об'єкта:Капітальний ремонт горища будівлі на проспекті М.Грушевського,1 у місті Коломиї Івано-Франківської області</t>
  </si>
  <si>
    <t>2.2. 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</si>
  <si>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t>Обсяг видатків на: 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</si>
  <si>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t>Кількість об'єктів, на яких планується провести капітальний ремонт:Капітальний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</si>
  <si>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t>Середня вартість капітального ремонту по об'єкту:Капітальний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</si>
  <si>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t>Рівень готовності об'єкта:Капітальний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</si>
  <si>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t>Обсяг видатків на: Капітальний ремонт нежитлового приміщення  на  вулиці Січових Стрільців, 1 у місті Коломиї  Івано-Франківської області</t>
  </si>
  <si>
    <t>Кількість об'єктів, на яких планується провести капітальний ремонт:Капітальний ремонт нежитлового приміщення  на  вулиці Січових Стрільців, 1 у місті Коломиї  Івано-Франківської області</t>
  </si>
  <si>
    <t>Середня вартість капітального ремонту по об'єкту:Капітальний ремонт нежитлового приміщення  на  вулиці Січових Стрільців, 1 у місті Коломиї  Івано-Франківської області</t>
  </si>
  <si>
    <t>Рівень готовності об'єкта:Капітальний ремонт нежитлового приміщення  на  вулиці Січових Стрільців, 1 у місті Коломиї  Івано-Франківської області</t>
  </si>
  <si>
    <t>Обсяг видатків на: Капітальний ремонт нежитлової будівлі на  вулиці Шевченка, 65 у селі Грушів Коломийського району Івано-Франківської області</t>
  </si>
  <si>
    <t>Кількість об'єктів, на яких планується провести капітальний ремонт:Капітальний ремонт нежитлової будівлі на  вулиці Шевченка, 65 у селі Грушів Коломийського району Івано-Франківської області</t>
  </si>
  <si>
    <t>Середня вартість капітального ремонту по об'єкту:Капітальний ремонт нежитлової будівлі на  вулиці Шевченка, 65 у селі Грушів Коломийського району Івано-Франківської області</t>
  </si>
  <si>
    <t>Рівень готовності об'єкта:Капітальний ремонт нежитлової будівлі на  вулиці Шевченка, 65 у селі Грушів Коломийського району Івано-Франківської області</t>
  </si>
  <si>
    <t>Обсяг видатків на: Капітальний ремонт нежитлового приміщення  на  вулиці Театральній, 21А у місті Коломиї  Івано-Франківської області</t>
  </si>
  <si>
    <t>Кількість об'єктів, на яких планується провести капітальний ремонт:Капітальний ремонт нежитлового приміщення  на  вулиці Театральній, 21А у місті Коломиї  Івано-Франківської області</t>
  </si>
  <si>
    <t>Середня вартість капітального ремонту по об'єкту:Капітальний ремонт нежитлового приміщення  на  вулиці Театральній, 21А у місті Коломиї  Івано-Франківської області</t>
  </si>
  <si>
    <t>Рівень готовності об'єкта:Капітальний ремонт нежитлового приміщення  на  вулиці Театральній, 21А у місті Коломиї  Івано-Франківської області</t>
  </si>
  <si>
    <t>3.Реконструкція обєктів</t>
  </si>
  <si>
    <t>3.1.Реконструкція площі Скорботи по вул. Січових Стрільців,1 в м. Коломия</t>
  </si>
  <si>
    <t>Обсяг видатків на Реконструкція площі Скорботи по вул. Січових Стрільців,1 в м. Коломия</t>
  </si>
  <si>
    <t>Кількість об'єктів, які планується рекоструювати: Реконструкція площі Скорботи по вул. Січових Стрільців,1 в м. Коломия</t>
  </si>
  <si>
    <t>Середня вартість обєкта, який планується реконструювати: Реконструкція площі Скорботи по вул. Січових Стрільців,1 в м. Коломия</t>
  </si>
  <si>
    <t>Рівень готовності  обєкта, який планується реконструювати: Реконструкція площі Скорботи по вул. Січових Стрільців,1 в м. Коломия</t>
  </si>
  <si>
    <t>2.1.</t>
  </si>
  <si>
    <t>2.2.</t>
  </si>
  <si>
    <t>2.3.</t>
  </si>
  <si>
    <t>2.4.</t>
  </si>
  <si>
    <t>2.5.</t>
  </si>
  <si>
    <t>2.6.</t>
  </si>
  <si>
    <t>2.7.</t>
  </si>
  <si>
    <t>2.8.</t>
  </si>
  <si>
    <t>2.13.</t>
  </si>
  <si>
    <t>2.14.</t>
  </si>
  <si>
    <t>3.1.</t>
  </si>
  <si>
    <t>Капітальний ремонт харчоблоку Коломийського ліцею №5 імені Т.Г.Шевченка на проспекті М.Грушевського,64 у місті Коломиї Івано-Франківської області</t>
  </si>
  <si>
    <t>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</si>
  <si>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t xml:space="preserve"> Капітальний ремонт  будівлі КНП "Коломийська центральна районна лікарня" Коломийської міської ради за адресою: місто Коломия, вулиця Родини Крушельницьких,26</t>
  </si>
  <si>
    <t>Капітальний ремонт будівлі КНП Коломийська ЦРЛ Коломийської міської ради , СП "Дитяча лікарня" за адресою: місто Коломия, вулиця Родини Крушельницьких,28</t>
  </si>
  <si>
    <t>Капітальний ремонт в приміщенні будинку культури на вулиці Перемоги,24 у селі Корнич Коломийського району  Івано-Франківської області</t>
  </si>
  <si>
    <t>Капітальний ремонт нежитлової будівлі на вулиці С.Петлюри,85А  в місті Коломиї Івано-Франківської області</t>
  </si>
  <si>
    <t>Капітальний ремонт в приміщенні адміністративного будинку на вулиці Центральній, 8а у селі Іванівці Коломийського району Івано-Франківської області</t>
  </si>
  <si>
    <t>Капітальний ремонт фасаду будівлі на вулиці Привокзальній,2 у місті Коломиї Івано-Франківської області</t>
  </si>
  <si>
    <t>Капітальний ремонт фасаду будівлі на вулиці Українській, 68Б у селі Саджавка Надвірнянського району Івано-Франківської області</t>
  </si>
  <si>
    <t>Капітальний ремонт нежитлового приміщення центру надання адміністративних послуг по площі Привокзальній, 2А/1 в місті Коломиї</t>
  </si>
  <si>
    <t>Капітальний ремонт горища будівлі на проспекті М.Грушевського,1 у місті Коломиї Івано-Франківської області</t>
  </si>
  <si>
    <t>Капітальний ремонт нежитлового приміщення  на  вулиці Січових Стрільців, 1 у місті Коломиї  Івано-Франківської області</t>
  </si>
  <si>
    <t>Капітальний ремонт нежитлової будівлі на  вулиці Шевченка, 65 у селі Грушів Коломийського району Івано-Франківської області</t>
  </si>
  <si>
    <t>Капітальний ремонт нежитлового приміщення  на  вулиці Театральній, 21А у місті Коломиї  Івано-Франківської області</t>
  </si>
  <si>
    <t>Реконструкція площі Скорботи по вул. Січових Стрільців,1 в м. Коломия</t>
  </si>
  <si>
    <t>Провести нове будівництво водопроводу в с.Королівка Коломийської територіальної громади. Коригування</t>
  </si>
  <si>
    <t>1.11.Провести нове будівництво водопроводу в с.Королівка Коломийської територіальної громади. Коригування</t>
  </si>
  <si>
    <t>Обсяг видатків на нове будівництво водопроводу в с.Королівка Коломийської територіальної громади. Коригування</t>
  </si>
  <si>
    <t>протяжність водопроводу в с.Королівка,який планується побудувати (в тому числі коригування ПКД)</t>
  </si>
  <si>
    <t>відсоток виконання завдання по новому будівництву водопроводу в с.Королівка. Коригування</t>
  </si>
  <si>
    <t>кількість робочих проектів, необхідних для нового будівництва водопроводу по вул.Павлюка, Дорошенка, Граничній, які підлягають експертизі</t>
  </si>
  <si>
    <t>Обсяг видатків по об`єкту: Капітальний ремонт площі Відродження у м. Коломиї  Івано-Франківської області</t>
  </si>
  <si>
    <t>Кількість об'єктів, на яких планується провести капітальний ремонт по площі Відродження у м. Коломиї  Івано-Франківської області</t>
  </si>
  <si>
    <t>Середня вартість капітального ремонту об'єкту: Капітальний ремонт площі Відродження у м. Коломиї  Івано-Франківської області</t>
  </si>
  <si>
    <t>Рівень готовності об'єкта: Капітальний ремонт площі Відродження у м. Коломиї  Івано-Франківської області</t>
  </si>
  <si>
    <t>Капітальний ремонт площі Відродження у м. Коломиї  Івано-Франківської області</t>
  </si>
  <si>
    <t>рішення виконавчого комітету міської ради від 30.05.2022 р.№ 160</t>
  </si>
  <si>
    <t>1.5. Провести нове будівництво каналізаційних мереж по вул.Франка в м.Коломия</t>
  </si>
  <si>
    <t>1.9. Провести нове будівництво водопроводу по вул.Топоровського в м.Коломиї</t>
  </si>
  <si>
    <t>1.8. Провести нове будівництво водопроводу від буд.№21а до буд.№55 по вул.Шарлая в м. Коломиї</t>
  </si>
  <si>
    <t>2.7.Капітальний ремонт в приміщенні адміністративного будинку на вулиці Центральній, 8а у селі Іванівці Коломийського району Івано-Франківської області</t>
  </si>
  <si>
    <t>2.8.Капітальний ремонт фасаду будівлі на вулиці Привокзальній,2 у місті Коломиї Івано-Франківської області</t>
  </si>
  <si>
    <t>2.12.Капітальний ремонт нежитлового приміщення  на  вулиці Січових Стрільців, 1 у місті Коломиї  Івано-Франківської області</t>
  </si>
  <si>
    <t>2.13.Капітальний ремонт нежитлової будівлі на  вулиці Шевченка, 65 у селі Грушів Коломийського району Івано-Франківської області</t>
  </si>
  <si>
    <t>Кількість проектно-кошторисної документації, яку планується виготовити для проведення будівництва каналізаційної мережі по вул. Довбуша від будинку № 84 до вул. Майданського в м. Коломиї</t>
  </si>
  <si>
    <t>середня вартість виготовлення 1 проектно-кошторисної документації для будівництва каналізаційної мережі по вул. Довбуша від будинку № 84 до вул. Майданського в м. Коломиї</t>
  </si>
  <si>
    <t>3.2.Реконструкція площі перед будівлею Музею писанкового розпису на вулиці Чорновола, 43 у місті  Коломиї Івано-Франківської області</t>
  </si>
  <si>
    <t>Обсяг видатків на Реконструкція площі перед будівлею Музею писанкового розпису на вулиці Чорновола, 43 у місті  Коломиї Івано-Франківської області</t>
  </si>
  <si>
    <t>Кількість проектно-кошторисної документації, яку планується виготовити для реконструкції площі перед будівлею Музею писанкового розпису на вулиці Чорновола, 43 у місті  Коломиї Івано-Франківської області</t>
  </si>
  <si>
    <t>Середня вартість виготовлення 1 проектно-кошторисної документації: "Реконструкція площі перед будівлею Музею писанкового розпису на вулиці Чорновола, 43 у місті  Коломиї Івано-Франківської області"</t>
  </si>
  <si>
    <t>Відсоток виконання завдання по "Реконструкція площі перед будівлею Музею писанкового розпису на вулиці Чорновола, 43 у місті  Коломиї Івано-Франківської області"</t>
  </si>
  <si>
    <t>3.2. Реконструкція площі перед будівлею Музею писанкового розпису на вулиці Чорновола, 43 у місті  Коломиї Івано-Франківської області</t>
  </si>
  <si>
    <t>3.2.</t>
  </si>
  <si>
    <t xml:space="preserve">  </t>
  </si>
  <si>
    <t>Управління фінансів і внутрішнього аудиту Коломийської міської ради</t>
  </si>
  <si>
    <t>Начальник управління фінансів і внутрішнього аудиту Коломийської міської ради</t>
  </si>
  <si>
    <t>Ольга ГАВДУНИК</t>
  </si>
  <si>
    <t>Дата погодження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</si>
  <si>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7 069 000,00 </t>
    </r>
    <r>
      <rPr>
        <sz val="12"/>
        <rFont val="Times New Roman"/>
        <family val="1"/>
        <charset val="204"/>
      </rPr>
      <t xml:space="preserve">гривень, у тому числі загального фонду - ____ гривень та спеціального фонду -        7 </t>
    </r>
    <r>
      <rPr>
        <b/>
        <sz val="12"/>
        <rFont val="Times New Roman"/>
        <family val="1"/>
        <charset val="204"/>
      </rPr>
      <t>069 000,00</t>
    </r>
    <r>
      <rPr>
        <sz val="12"/>
        <rFont val="Times New Roman"/>
        <family val="1"/>
        <charset val="204"/>
      </rPr>
      <t xml:space="preserve"> гривень.</t>
    </r>
  </si>
  <si>
    <t>2.3.Капітальний ремонт нежитлової будівлі на вулиці С.Петлюри,85А  в місті Коломиї Івано-Франківської області</t>
  </si>
  <si>
    <t>2.6.Капітальний ремонт нежитлового приміщення  на  вулиці Театральній, 21А у місті Коломиї  Івано-Франківської області</t>
  </si>
  <si>
    <t>2.7.Капітальний ремонт площі Відродження у м. Коломиї  Івано-Франківської області</t>
  </si>
  <si>
    <t>Підстави для виконання бюджетної програми: __Конституція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15.11.2018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21.12.2021 року № 1659-25/2021 «Про бюджет Коломийської міської територіальної                                                                                                                                                                                  громади на 2022 рік (09530000000)»,рішення міської ради від 24.02.2022 року №1891-28/2022 "Про уточнення бюджету Коломийської міської територіальної громади на 2022 рік (09530000000)",  рішення виконавчого комітету від 01.04.2022 року №106 "Про уточнення бюджету Коломийської міської територіальної громади на 2022 рік (09530000000)", рішення виконавчого комітету міської ради від 20.04.2022 року №115 "Про уточнення бюджету Коломийської міської територіальної громади на 2022 рік (09530000000)", рішення виконавчого комітету міської ради від 30.05.2022 року № 160 "Про уточнення бюджету Коломийської міської територіальної громади на 2022 рік (09530000000)", рішення виконавчого комітету міської ради від 23.09.2022 року №348 "Про уточнення бюджету Коломийської міської територіальної громади на 2022 рік (09530000000)", рішення виконавчого комітету міської ради від 04.10.2022 року № 363 "Про уточнення бюджету Коломийської міської територіальної громади на 2022 рік (09530000000)", рішення міської ради від 06.10.2022 року №2188-36/2022 "Про уточнення бюджету Коломийської міської територіальної громади на 2022 рік (09530000000)"</t>
  </si>
  <si>
    <t>2.4.Капітальний ремонт фасаду будівлі на вулиці Українській, 68Б у селі Саджавка Надвірнянського району Івано-Франківської області</t>
  </si>
  <si>
    <t>2.5.Капітальний ремонт нежитлового приміщення центру надання адміністративних послуг по площі Привокзальній, 2А/1 в місті Коломиї</t>
  </si>
  <si>
    <t>2.6.Капітальний ремонт горища будівлі на проспекті М.Грушевського,1 у місті Коломиї Івано-Франківської області</t>
  </si>
  <si>
    <t>Начальник управління 
коммунального господарства</t>
  </si>
  <si>
    <t>Андрій РАДОВЕЦЬ</t>
  </si>
  <si>
    <t>Кількість проектно-кошторисної документації яку пранується виготовити по об'єкту: "Капітальний ремонт харчоблоку Коломийського ліцею №5 імені Т.Г.Шевченка на проспекті М.Грушевського,64 у місті Коломиї Івано-Франківської області"</t>
  </si>
  <si>
    <t>Кількість проектно-кошторисної документації яку пранується виготовити по об'єкту:Капітальний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</si>
  <si>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t>Кількість проектно-кошторисної документації яку пранується виготовити по об'єкту: Капітальний ремонт фасаду будівлі на вулиці Українській, 68Б у селі Саджавка Надвірнянського району Івано-Франківської області</t>
  </si>
  <si>
    <t>Середня вартість  виготовлення 1 проекно-кошторисної документації по об'єкту:Капітальний ремонт фасаду будівлі на вулиці Українській, 68Б у селі Саджавка Надвірнянського району Івано-Франківської області</t>
  </si>
  <si>
    <t>Середня вартість  виготовлення 1 проекно-кошторисної документації по об'єкту: Капітальний ремонт харчоблоку Коломийського ліцею №5 імені Т.Г.Шевченка на проспекті М.Грушевського,64 у місті Коломиї Івано-Франківської області</t>
  </si>
  <si>
    <t>Середня вартість  виготовлення 1 проекно-кошторисної документації по об'єкту: 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</si>
  <si>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r>
      <t>бюджетної програми місцевого бюджету на _</t>
    </r>
    <r>
      <rPr>
        <b/>
        <u/>
        <sz val="12"/>
        <color indexed="8"/>
        <rFont val="Times New Roman"/>
        <family val="1"/>
        <charset val="204"/>
      </rPr>
      <t>2023</t>
    </r>
    <r>
      <rPr>
        <b/>
        <sz val="12"/>
        <color indexed="8"/>
        <rFont val="Times New Roman"/>
        <family val="1"/>
        <charset val="204"/>
      </rPr>
      <t>___ рік</t>
    </r>
  </si>
  <si>
    <t>– забезпечити погашення кредиторської заборгованості</t>
  </si>
  <si>
    <t xml:space="preserve">1. Забезпечити погашення кредиторської заборгованості із розвитку інфраструктури території </t>
  </si>
  <si>
    <t>кількість майданчиків для системи підземного збору і зберігання сміття , за які необхідно сплати кредиторську заборгованість</t>
  </si>
  <si>
    <t xml:space="preserve">середня вартість будівництва 1 кредиторської заборгованості майданчика для системи підземного збору і зберігання сміття </t>
  </si>
  <si>
    <t>Обсяг видатків на погашення кредиторської заборгованості за "Нове будівництво майданчика  для системи підземного збору і зберігання сміття"</t>
  </si>
  <si>
    <t>кількість проектно-кошторисної документації за яку планується погасити кредиторську заборгованість по об'єкту: "Нове будівництво водопроводу від вул.Гордієнка до вул.Косачівської"</t>
  </si>
  <si>
    <t>середня вартість виготовлення 1 проектно-кошторисної документації по об'єкту: "Нове будівництво водопроводу від вул.Гордієнка до вул.Косачівської"</t>
  </si>
  <si>
    <t>2. Забезпечити погашення кредиторської заборгованості із капітального ремонт об'єктів</t>
  </si>
  <si>
    <t>кошторис</t>
  </si>
  <si>
    <t>Провести  погашення кредиторської заборгованості за " Нове будівництво майданчика  для системи підземного збору і зберігання сміття  в м.Коломиї"</t>
  </si>
  <si>
    <t>Провести погашення кредиторської заборгованості за "Нове будівництво водопроводу від вул.Гордієнка до вул.Косачівської в м.Коломиї"</t>
  </si>
  <si>
    <t>2. Забезпечити погашення кредиторської заборгованості із капітального ремонту об'єктів</t>
  </si>
  <si>
    <t>Провести погашення кредиторської заборгованості за "Капітальний ремонт харчоблоку Коломийського ліцею №5 імені Т.Г.Шевченка на проспекті М.Грушевського,64 у місті Коломиї Івано-Франківської області"</t>
  </si>
  <si>
    <t>2.1. Провести погашення кредиторської заборгованості за "Капітальний ремонт харчоблоку Коломийського ліцею №5 імені Т.Г.Шевченка на проспекті М.Грушевського,64 у місті Коломиї Івано-Франківської області"</t>
  </si>
  <si>
    <t>2.2. Провести погашення кредиторської заборгованості за "Капітальний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області"</t>
  </si>
  <si>
    <t>2.3. Провести погашення кредиторської заборгованості за "Капітальний ремонт фасаду будівлі на вулиці Українській, 68Б у селі Саджавка Надвірнянського району Івано-Франківської області"</t>
  </si>
  <si>
    <t>2.4. Провести погашення кредиторської заборгованості за "Капітальний ремонт нежитлового приміщення центру надання адміністративних послуг по площі Привокзальній, 2А/1 в місті Коломиї"</t>
  </si>
  <si>
    <t>Обсяг видатків на  погашення кредиторської заборгованості за: 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</si>
  <si>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t>Обсяг видатків на погашення кредиторської заборгованості за "Нове будівництво водопроводу від вул.Гордієнка до вул.Косачівської"</t>
  </si>
  <si>
    <t xml:space="preserve">відсоток погашення кредиторської заборгованості </t>
  </si>
  <si>
    <t>Обсяг видатків на погашення кредиторської заборгованості за: "Капітальний ремонт фасаду будівлі на вулиці Українській, 68Б у селі Саджавка Надвірнянського району Івано-Франківської області"</t>
  </si>
  <si>
    <t>Обсяг видатків на  погашення кредиторської заборгованості за: "Капітальний ремонт нежитлового приміщення центру надання адміністративних послуг по площі Привокзальній, 2А/1 в місті Коломиї"</t>
  </si>
  <si>
    <t>Обсяг видатків на  погашення кредиторської заборгованості за:" Капітальний ремонт харчоблоку Коломийського ліцею №5 імені Т.Г.Шевченка на проспекті М.Грушевського,64 у місті Коломиї Івано-Франківської області"</t>
  </si>
  <si>
    <t>Провести погашення кредиторської заборгованості за "Капітальний ремонт фасаду будівлі на вулиці Українській, 68Б у селі Саджавка Надвірнянського району Івано-Франківської області"</t>
  </si>
  <si>
    <t>Провести погашення кредиторської заборгованості за "Капітальний ремонт нежитлового приміщення центру надання адміністративних послуг по площі Привокзальній, 2А/1 в місті Коломиї"</t>
  </si>
  <si>
    <t>Провести погашення кредиторської заборгованості за "Капітальний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області2</t>
  </si>
  <si>
    <t>3.Реконструкція об'єктів</t>
  </si>
  <si>
    <t>Обсяг видатків на реконструкцію площі в межах вулиць Симона Петлюри, Івана Франка та Січових Стрільців у місті Коломиї</t>
  </si>
  <si>
    <t>Кількість проектно-кошторисної документації, яку планується виготовити для реконструкції площі в межах вулиць Симона Петлюри, Івана Франка та Січових Стрільців у місті Коломиї</t>
  </si>
  <si>
    <t>Відсоток виконання завдання по: "Реконструкція площі в межах вулиць Симона Петлюри, Івана Франка та Січових Стрільців у місті Коломиї"</t>
  </si>
  <si>
    <t>Середня вартість виготовлення 1 проектно-кошторисної документації: "Реконструкція площі в межах вулиць Симона Петлюри, Івана Франка та Січових Стрільців у місті Коломиї"</t>
  </si>
  <si>
    <t>Реконструкція площі в межах вулиць Симона Петлюри, Івана Франка та Січових Стрільців у місті Коломиї</t>
  </si>
  <si>
    <t>3.Капітальний ремонт об'єктів</t>
  </si>
  <si>
    <t>Реконструкція спортивного майданчика на вул.Євгена Коновальця,21 м.Коломия Івано-Франківської області</t>
  </si>
  <si>
    <t>4.Реконструкція об'єктів</t>
  </si>
  <si>
    <t>4.1.</t>
  </si>
  <si>
    <t>4.2.</t>
  </si>
  <si>
    <t>4.3.</t>
  </si>
  <si>
    <t>4.4.</t>
  </si>
  <si>
    <t>Капітальний ремонт даху центру надання адміністративних послуг за адресою: площа Привокзальна, 2А/1, місто Коломия, Івано - Франківська область</t>
  </si>
  <si>
    <t>Капітальний ремонт нежилого приміщення на площі Привокзальній,2 в місті Коломиї</t>
  </si>
  <si>
    <t>Капітальний ремонт приміщень Центру професійного розвитку педагогічних працівників по вул. О. Кобилянської, 1 в м. Коломиї Івано-Франківської області</t>
  </si>
  <si>
    <t>Капітальний ремонт нежилого приміщення на вулиці Січових Стрільців, 4 в місті Коломиї</t>
  </si>
  <si>
    <t>Капітальний ремонт фасаду Коломийського ліцею №5 імені Т.Шевченка, по проспекту Грушевського,64 в м.Коломия Івано-Франківської області</t>
  </si>
  <si>
    <t>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</si>
  <si>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</t>
  </si>
  <si>
    <t>Капітальний ремонт споруди цивільного захисту Коломийського ліцею №9 Коломийської міської ради Івано-Франківської області</t>
  </si>
  <si>
    <t>Капітальний ремонт футбольного поля по вул. Довбуша, 108 у м. Коломиї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</si>
  <si>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</si>
  <si>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</si>
  <si>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</si>
  <si>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</si>
  <si>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</si>
  <si>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</si>
  <si>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</si>
  <si>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</si>
  <si>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</si>
  <si>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 xml:space="preserve">4.1.Реконструкція  площі в межах вулиць Симона Петлюри, Івана Франка та Січових Стрільців у місті Коломиї </t>
  </si>
  <si>
    <t>Обсяг видатків на: Капітальний ремонт даху центру надання адміністративних послуг за адресою: площа Привокзальна, 2А/1, місто Коломия, Івано - Франківська область</t>
  </si>
  <si>
    <t>3.1.Капітальний ремонт даху центру надання адміністративних послуг за адресою: площа Привокзальна, 2А/1, місто Коломия, Івано - Франківська область</t>
  </si>
  <si>
    <t>Кількість об'єктів, на яких планується провести капітальний ремонт: Капітальний ремонт даху центру надання адміністративних послуг за адресою: площа Привокзальна, 2А/1, місто Коломия, Івано - Франківська область</t>
  </si>
  <si>
    <t>Середня вартість капітального ремонту по об'єкту: Капітальний ремонт даху центру надання адміністративних послуг за адресою: площа Привокзальна, 2А/1, місто Коломия, Івано - Франківська область</t>
  </si>
  <si>
    <t>Рівень готовності об'єкта: Капітальний ремонт даху центру надання адміністративних послуг за адресою: площа Привокзальна, 2А/1, місто Коломия, Івано - Франківська область</t>
  </si>
  <si>
    <t>3.2. Капітальний ремонт нежилого приміщення на площі Привокзальній,2 в місті Коломиї</t>
  </si>
  <si>
    <t>Обсяг видатків на: Капітальний ремонт нежилого приміщення на площі Привокзальній,2 в місті Коломиї</t>
  </si>
  <si>
    <t>Кількість об'єктів, на яких планується провести капітальний ремонт: Капітальний ремонт нежилого приміщення на площі Привокзальній,2 в місті Коломиї</t>
  </si>
  <si>
    <t>Середня вартість капітального ремонту по об'єкту: Капітальний ремонт нежилого приміщення на площі Привокзальній,2 в місті Коломиї</t>
  </si>
  <si>
    <t>Рівень готовності об'єкта: Капітальний ремонт нежилого приміщення на площі Привокзальній,2 в місті Коломиї</t>
  </si>
  <si>
    <t>3.3. Капітальний ремонт приміщень Центру професійного розвитку педагогічних працівників по вул. О. Кобилянської, 1 в м. Коломиї Івано-Франківської області</t>
  </si>
  <si>
    <t>Обсяг видатків на: Капітальний ремонт приміщень Центру професійного розвитку педагогічних працівників по вул. О.Кобилянської, 1 в м. Коломиї Івано-Франківської області</t>
  </si>
  <si>
    <t>3.4. Капітальний ремонт нежилого приміщення на вулиці Січових Стрільців, 4 в місті Коломиї</t>
  </si>
  <si>
    <t>Обсяг видатків на: Капітальний ремонт нежилого приміщення на вулиці Січових Стрільців, 4 в місті Коломиї</t>
  </si>
  <si>
    <t>Кількість об'єктів, на яких планується провести капітальний ремонт:Капітальний ремонт нежилого приміщення на вулиці Січових Стрільців, 4 в місті Коломиї</t>
  </si>
  <si>
    <t>Середня вартість капітального ремонту по об'єкту: Капітальний ремонт нежилого приміщення на вулиці Січових Стрільців, 4 в місті Коломиї</t>
  </si>
  <si>
    <t>Рівень готовності об'єкта: Капітальний ремонт нежилого приміщення на вулиці Січових Стрільців, 4 в місті Коломиї</t>
  </si>
  <si>
    <t>рішення міської ради від 20.06.2023 р.№2830-45/2023</t>
  </si>
  <si>
    <t>3.6. Капітальний ремонт фасаду Коломийського ліцею №5 імені Т.Шевченка, по проспекту Грушевського,64 в м.Коломия Івано-Франківської області</t>
  </si>
  <si>
    <t>Середня вартість виготовлення 1 проектно-кошторисної документації  по об'єкту: Капітальний ремонт фасаду Коломийського ліцею №5 імені Т.Шевченка, по проспекту Грушевського,64 в м.Коломия Івано-Франківської області</t>
  </si>
  <si>
    <t>Обсяг видатків на: Капітальний ремонт фасаду Коломийського ліцею №5 імені Т.Шевченка, по проспекту Грушевського,64 в м.Коломия Івано-Франківської області</t>
  </si>
  <si>
    <t>3.7. 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</si>
  <si>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відсоток виконання завдання по об'єкту: Капітальний ремонт фасаду Коломийського ліцею №5 імені Т.Шевченка, по проспекту Грушевського,64 в м.Коломия Івано-Франківської області</t>
  </si>
  <si>
    <t>Обсяг видатків на: 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</si>
  <si>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Кількість проектно-кошторисної документації, яку планується виготовити для проведення робіт: 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</si>
  <si>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Середня вартість виготовлення 1 проектно-кошторисної документації  по об'єкту: 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</si>
  <si>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відсоток виконання завдання по об'єкту: 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</si>
  <si>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3.8. 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</t>
  </si>
  <si>
    <t>Обсяг видатків на: 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</t>
  </si>
  <si>
    <t>Кількість проектно-кошторисної документації, яку планується виготовити для проведення робіт: 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</t>
  </si>
  <si>
    <t>Середня вартість виготовлення 1 проектно-кошторисної документації  по об'єкту: 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</t>
  </si>
  <si>
    <t>відсоток виконання завдання по об'єкту: 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</t>
  </si>
  <si>
    <t>Обсяг видатків на: Капітальний ремонт споруди цивільного захисту Коломийського ліцею №9 Коломийської міської ради Івано-Франківської області</t>
  </si>
  <si>
    <t>відсоток виконання завдання по об'єкту: Капітальний ремонт споруди цивільного захисту Коломийського ліцею №9 Коломийської міської ради Івано-Франківської області</t>
  </si>
  <si>
    <t>Обсяг видатків на: Капітальний ремонт споруди цивільного захисту приміщення Коломийської міської ради по вул.Кобринського,10 в м. Коломия Івано-Франківської області</t>
  </si>
  <si>
    <t>Середня вартість виготовлення 1 проектно-кошторисної документації  по об'єкту: Капітальний ремонт споруди цивільного захисту приміщення Коломийської міської ради по вул.Кобринського,10 в м. Коломия Івано-Франківської області</t>
  </si>
  <si>
    <t>відсоток виконання завдання по об'єкту: Капітальний ремонт споруди цивільного захисту приміщення Коломийської міської ради по вул.Кобринського,10 в м. Коломия Івано-Франківської області</t>
  </si>
  <si>
    <t>3.11. Капітальний ремонт футбольного поля по вул. Довбуша, 108 у м. Коломиї</t>
  </si>
  <si>
    <t>Обсяг видатків на: Капітальний ремонт футбольного поля по вул. Довбуша, 108 у м. Коломиї</t>
  </si>
  <si>
    <t>Кількість проектно-кошторисної документації, яку планується виготовити для проведення робіт: Капітальний ремонт футбольного поля по вул. Довбуша, 108 у м. Коломиї</t>
  </si>
  <si>
    <r>
      <t>м</t>
    </r>
    <r>
      <rPr>
        <sz val="10"/>
        <color rgb="FF000000"/>
        <rFont val="Calibri"/>
        <family val="2"/>
        <charset val="204"/>
      </rPr>
      <t>²</t>
    </r>
  </si>
  <si>
    <t>площа футбольного поля по вул. Довбуша, 108 у м. Коломиї, де заплановано провести капітальний ремонт</t>
  </si>
  <si>
    <t>Середня вартість виготовлення 1 проектно-кошторисної документації  по об'єкту:  Капітальний ремонт футбольного поля по вул. Довбуша, 108 у м. Коломиї</t>
  </si>
  <si>
    <r>
      <t xml:space="preserve">Середня вартість проведення капітального ремонту 1 м </t>
    </r>
    <r>
      <rPr>
        <sz val="10"/>
        <color rgb="FF000000"/>
        <rFont val="Calibri"/>
        <family val="2"/>
        <charset val="204"/>
      </rPr>
      <t>²</t>
    </r>
    <r>
      <rPr>
        <sz val="10"/>
        <color rgb="FF000000"/>
        <rFont val="Times New Roman"/>
        <family val="1"/>
        <charset val="204"/>
      </rPr>
      <t xml:space="preserve">  футбольного поля по вул. Довбуша, 108 у м. Коломиї</t>
    </r>
  </si>
  <si>
    <t>відсоток виконання завдання по об'єкту:  Капітальний ремонт футбольного поля по вул. Довбуша, 108 у м. Коломиї</t>
  </si>
  <si>
    <t>Обсяг видатків на реконструкцію спортивного майданчика на вул.Євгена Коновальця,21 м.Коломия Івано-Франківської області</t>
  </si>
  <si>
    <t>Відсоток виконання завдання по: "Реконструкція спортивного майданчика на вул.Євгена Коновальця,21 м.Коломия Івано-Франківської області"</t>
  </si>
  <si>
    <t>Капітальний ремонт споруди цивільного захисту приміщення Коломийської міської ради по вул.Кобринського,10 в м.Коломия Івано-Франківської області</t>
  </si>
  <si>
    <t>Реконструкція тиру під укриття- тир по вул.Міцкевича №3 у м. Коломия</t>
  </si>
  <si>
    <t>3.12.</t>
  </si>
  <si>
    <t>3.13.</t>
  </si>
  <si>
    <t>1.1.Провести погашення кредиторської заборгованості за "Нове будівництво майданчика  для системи підземного збору і зберігання сміття  в м.Коломиї</t>
  </si>
  <si>
    <t>1.2.Провести погашення кредиторської заборгованості за "Нове будівництво водопроводу від вул.Гордієнка до вул.Косачівської в м.Коломиї</t>
  </si>
  <si>
    <t>рішення міської ради від 24.07.2023 р.№2898-45/2023</t>
  </si>
  <si>
    <t>Кількість проектно-кошторисної документації, яку планується виготовити для проведення робіт: Капітальний ремонт фасаду Коломийського ліцею №5 імені Т.Шевченка, по проспекту Грушевського,64 в м.Коломия Івано-Франківської області</t>
  </si>
  <si>
    <t>4.2.Реконструкція тиру під укриття- тир по вул.Міцкевича №3 у м. Коломия</t>
  </si>
  <si>
    <t>Обсяг видатків на реконструкцію тиру під укриття- тир по вул.Міцкевича №3 у м. Коломия</t>
  </si>
  <si>
    <t>Кількість проектно-кошторисної документації, яку планується виготовити для реконструкції тиру під укриття- тир по вул.Міцкевича № 3  у м.Коломия</t>
  </si>
  <si>
    <t>Середня вартість виготовлення 1 проектно-кошторисної документації: "Реконструкція тиру під укриття- тир по вул.Міцкевича №3 у м. Коломия"</t>
  </si>
  <si>
    <t>4.3. Реконструкція спортивного майданчика на вул.Євгена Коновальця,21 м.Коломия Івано-Франківської області</t>
  </si>
  <si>
    <t>Відсоток виконання завдання по: "Реконструкція тиру під укриття- тир по вул.Міцкевича № 3 у м. Коломия"</t>
  </si>
  <si>
    <t>Середня вартість виготовлення 1 проектно-кошторисної документації  по об'єкту: "Капітальний ремонт споруди цивільного захисту Коломийського ліцею №9 Коломийської міської ради Івано-Франківської області"</t>
  </si>
  <si>
    <t>Кількість споруд, де планується провести капітальний ремонт</t>
  </si>
  <si>
    <t>Середня вартість проведення капітального ремонту 1 споруди  по об'єкту: "Капітальний ремонт споруди цивільного захисту Коломийського ліцею №9 Коломийської міської ради Івано-Франківської області"</t>
  </si>
  <si>
    <t>3.9. Капітальний ремонт споруди цивільного захисту Коломийського ліцею № 9 Коломийської міської ради Івано-Франківської області</t>
  </si>
  <si>
    <t>Кількість проектно-кошторисної документації, яку планується виготовити для проведення робіт по об'єкту: Капітальний ремонт споруди цивільного захисту приміщення Коломийської міської ради по вул.Кобринського,10 в м. Коломия Івано-Франківської області</t>
  </si>
  <si>
    <t>Кількість проектно-кошторисної документації, яку планується виготовити для проведення робіт по об'єкту: "Капітальний ремонт споруди цивільного захисту Коломийського ліцею №9 Коломийської міської ради Івано-Франківської області"</t>
  </si>
  <si>
    <t>Капітальний ремонт даху Коломийського закладу дошкільної освіти (ясла-садок) 21 "Пролісок" Коломийської міської ради, вул. Миколи Леонтовича, 47, м. Коломия, Коломийського р-ну, Івано - Франківської обл.</t>
  </si>
  <si>
    <t>рішення міської ради від 24.08.2023 р.№2976-46/2023</t>
  </si>
  <si>
    <t>3.12.Капітальний ремонт даху Коломийського закладу дошкільної освіти (ясла-садок) 21 "Пролісок" Коломийської міської ради, вул. Миколи Леонтовича, 47, м. Коломия, Коломийського р-ну, Івано - Франківської обл.</t>
  </si>
  <si>
    <t>Обсяг видатків на: Капітальний ремонт даху Коломийського закладу дошкільної освіти (ясла-садок) 21 "Пролісок" Коломийської міської ради, вул. Миколи Леонтовича, 47, м. Коломия, Коломийського р-ну, Івано - Франківської обл.</t>
  </si>
  <si>
    <t>Кількість проектно-кошторисної документації, яку планується виготовити для проведення робіт по об'єкту: "Капітальний ремонт даху Коломийського закладу дошкільної освіти (ясла-садок) 21 "Пролісок" Коломийської міської ради, вул. Миколи Леонтовича, 47, м. Коломия, Коломийського р-ну, Івано - Франківської обл."</t>
  </si>
  <si>
    <t>відсоток виконання завдання по об'єкту:  "Капітальний ремонт даху Коломийського закладу дошкільної освіти (ясла-садок) 21 "Пролісок" Коломийської міської ради, вул. Миколи Леонтовича, 47, м. Коломия, Коломийського р-ну, Івано - Франківської обл."</t>
  </si>
  <si>
    <t>Середня вартість виготовлення 1 проектно-кошторисної документації  по об'єкту:  "Капітальний ремонт даху Коломийського закладу дошкільної освіти (ясла-садок) 21 "Пролісок" Коломийської міської ради, вул. Миколи Леонтовича, 47, м. Коломия, Коломийського р-ну, Івано - Франківської обл."</t>
  </si>
  <si>
    <t>3.14</t>
  </si>
  <si>
    <t>3.16</t>
  </si>
  <si>
    <t>Капітальний ремонт території Коломийського ліцею №5 імені Т.Шевченка по пр.Грушевського,64 в м.Коломиї</t>
  </si>
  <si>
    <t>Капітальний ремонт території Коломийського закладу дошкільної освіти (ясла-садок) №3 "Берізка" по вул.Г.Ковцуняка,1в у м.Коломиї</t>
  </si>
  <si>
    <t>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</t>
  </si>
  <si>
    <t>Капітальний ремонт протирадіаційного укриття №35519 Коломийської міської ради на проспекті Михайла Грушевського,1  в м.Коломия</t>
  </si>
  <si>
    <t>Капітальний ремонт нежитлового приміщення по вул.Українській,22А в с.Кубаївка"</t>
  </si>
  <si>
    <t>рішення міської ради від 21.09.2023 р.№2995-47/2023</t>
  </si>
  <si>
    <t>Кількість споруд, де планується провести капітальний ремонт  фасаду Коломийської гімназії №7 філії Коломийського ліцею №5 імені Т.Шевченка на вул.Карпатська,74 в м.Коломиї ІваноФранківської області</t>
  </si>
  <si>
    <t>Середня вартість проведення капітального ремонту 1 споруди  по об'єкту: "Капітальний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області"</t>
  </si>
  <si>
    <t>Обсяг видатків на: 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</t>
  </si>
  <si>
    <t>Кількість проектно-кошторисної документації, яку планується виготовити для проведення робіт по об'єкту: "Капітальний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м.Коломия"</t>
  </si>
  <si>
    <t>Середня вартість виготовлення 1 проектно-кошторисної документації  по об'єкту:  "Капітальний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м.Коломия"</t>
  </si>
  <si>
    <t>відсоток виконання завдання по об'єкту:  "Капітальний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м.Коломия"</t>
  </si>
  <si>
    <t>Обсяг видатків на: Капітальний ремонт нежитлового приміщення по вул.Українській,22А в с.Кубаївка</t>
  </si>
  <si>
    <t>Кількість об'єктів, на яких планується провести капітальний ремонт: Капітальний ремонт нежитлового приміщення по вул.Українській,22А в с.Кубаївка</t>
  </si>
  <si>
    <t>Середня вартість капітального ремонту по об'єкту: Капітальний ремонт нежитлового приміщення по вул.Українській,22А в с.Кубаївка</t>
  </si>
  <si>
    <t>Рівень готовності об'єкта: Капітальний ремонт нежитлового приміщення по вул.Українській,22А в с.Кубаївка</t>
  </si>
  <si>
    <t>Капітальний ремонт з влаштуванням вентиляції нежилого приміщення на площі Привокзальній,2 в місті Коломиї</t>
  </si>
  <si>
    <t>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</t>
  </si>
  <si>
    <t>3.5. Капітальний ремонт з влаштуванням вентиляції нежилого приміщення на площі Привокзальній,2 в місті Коломиї</t>
  </si>
  <si>
    <t>Кількість об'єктів, на яких планується провести капітальний ремонт: Капітальний ремонт  з влаштуванням вентиляції нежилого приміщення на площі Привокзальній,2 в місті Коломиї</t>
  </si>
  <si>
    <t>Обсяг видатків на: Капітальний ремонт з влаштуванням вентиляції нежилого приміщення на площі Привокзальній,2 в місті Коломиї</t>
  </si>
  <si>
    <t>Середня вартість капітального ремонту по об'єкту: Капітальний ремонт з влаштуванням вентиляції  нежилого приміщення на площі Привокзальній,2 в місті Коломиї</t>
  </si>
  <si>
    <t>Рівень готовності об'єкта: Капітальний ремонт з влаштуванням вентиляції нежилого приміщення на площі Привокзальній,2 в місті Коломиї</t>
  </si>
  <si>
    <t>рішення міської ради від 09.11.2023 р.№3184-49/2023</t>
  </si>
  <si>
    <t>3.10. Капітальний ремонт споруди цивільного захисту приміщення Коломийської міської ради по вул.Кобринського,10 в м.Коломия Івано-Франківської області</t>
  </si>
  <si>
    <t>4.4. 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</t>
  </si>
  <si>
    <t>Обсяг видатків на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</t>
  </si>
  <si>
    <t>Кількість об`єктів і планується реконсрюювати: "Реконструкція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області"</t>
  </si>
  <si>
    <t>Середня вартість проведення реконструкції по об`єкту: "Реконструкція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області"</t>
  </si>
  <si>
    <t>Відсоток виконання завдання по: "Реконструкція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області"</t>
  </si>
  <si>
    <t xml:space="preserve">Підстави для виконання бюджетної програми: __Конституція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19.12.2022р.  №2407-39/2022-39 "Про бюджет Коломийської міської територіальної громади на 2023 рік (0953000000) код бюджету", рішення міської ради від 26.01.2023р №2489-40/2023""Про уточнення бюджету Коломийської міської територіальної громади на 2023 рік (09530000000)", рішення міської ради від 23.03.2023р №2616-43/2023 ""Про уточнення бюджету Коломийської міської територіальної громади на 2023 рік (09530000000)", рішення міської ради від 18.05.2023р №2728-44/2023 ""Про уточнення бюджету Коломийської міської територіальної громади на 2023 рік (09530000000)", рішення міської ради від 20.06.2023р.  № 2830-45/2023 "Про уточнення бюджету Коломийської міської територіальної громади на 2023 рік (09530000000)", рішення міської ради від 24.07.2023р.  № 2898-45/2023 "Про уточнення бюджету Коломийської міської територіальної громади на 2023 рік (09530000000)", рішення міської ради від 24.08.2023р.  № 2976-46/2023"Про уточнення бюджету Коломийської міської територіальної громади на 2023 рік (09530000000)",  рішення міської ради від 21.09.2023р.  № 2995-47/2023"Про уточнення бюджету Коломийської міської територіальної громади на 2023 рік (09530000000)", рішення міської ради від 09.11.2023 р № 3184-49/2023 "Про уточнення бюджету Коломийської міської територіальної громади на 2023 рік (09530000000)", рішення міської ради від 07.12.2023 р № 3261-49/2023 "Про уточнення бюджету Коломийської міської територіальної громади на 2023 рік (09530000000) код бюджету" </t>
  </si>
  <si>
    <t>рішення міської ради від 07.12.2023р №3162-49/2023</t>
  </si>
  <si>
    <t>Середня вартість виготовлення 1 проєктно-кошторисної документації по об'єкту: Капітальний ремонт приміщень Центру професійного розвитку педагогічних працівників по вул. О. Кобилянської, 1 в м. Коломиї Івано-Франківської області</t>
  </si>
  <si>
    <t>Відсоток виконання завдання по: Капітальний ремонт приміщень Центру професійного розвитку педагогічних працівників по вул. О. Кобилянської, 1 в м. Коломиї Івано-Франківської області</t>
  </si>
  <si>
    <t>Кількість проєктно-кошторисної документації яку планується виготовити для проведення робіт по об'єкту: Капітальний ремонт приміщень Центру професійного розвитку педагогічних працівників по вул. О. Кобилянської, 1 в м. Коломиї Івано-Франківської області</t>
  </si>
  <si>
    <t>рішення міської ради від 07.12.2023 р.№3261-49/2023</t>
  </si>
  <si>
    <t>рішення міської ради від 07.12.2023 р.№3162-49/2023</t>
  </si>
  <si>
    <t>3.13. 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</t>
  </si>
  <si>
    <t>3.14. Капітальний ремонт нежитлового приміщення по вул.Українській,22А в с.Кубаївка</t>
  </si>
  <si>
    <t>рішення міської ради від 07.06.2023 р.№3261-49/2023</t>
  </si>
  <si>
    <t>Кількість проектно-кошторисної документації, яку планується виготовити для: "Реконструкція спортивного майданчика на вул.Євгена Коновальця,21 м.Коломия Івано-Франківської області"</t>
  </si>
  <si>
    <t>Середня вартість виготовлення 1 проектно-кошторисної документації: "Реконструкція спортивного майданчика на вул.Євгена Коновальця,21 м.Коломия Івано-Франківської області"</t>
  </si>
  <si>
    <t>3.13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</si>
  <si>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16 188 740,00 </t>
    </r>
    <r>
      <rPr>
        <sz val="12"/>
        <rFont val="Times New Roman"/>
        <family val="1"/>
        <charset val="204"/>
      </rPr>
      <t xml:space="preserve">гривень, у тому числі загального фонду - _ гривень та спеціального фонду -                </t>
    </r>
    <r>
      <rPr>
        <b/>
        <sz val="12"/>
        <rFont val="Times New Roman"/>
        <family val="1"/>
        <charset val="204"/>
      </rPr>
      <t>16 188 740</t>
    </r>
    <r>
      <rPr>
        <sz val="12"/>
        <rFont val="Times New Roman"/>
        <family val="1"/>
        <charset val="204"/>
      </rPr>
      <t xml:space="preserve"> гривень.</t>
    </r>
  </si>
  <si>
    <t>Заступник начальника управління 
коммунального господарства</t>
  </si>
  <si>
    <t>Уляна ДОЛАВРУК</t>
  </si>
  <si>
    <t>2.Капітальний ремонт об'єктів</t>
  </si>
  <si>
    <r>
      <t>бюджетної програми місцевого бюджету на _</t>
    </r>
    <r>
      <rPr>
        <b/>
        <u/>
        <sz val="12"/>
        <color indexed="8"/>
        <rFont val="Times New Roman"/>
        <family val="1"/>
        <charset val="204"/>
      </rPr>
      <t>2024</t>
    </r>
    <r>
      <rPr>
        <b/>
        <sz val="12"/>
        <color indexed="8"/>
        <rFont val="Times New Roman"/>
        <family val="1"/>
        <charset val="204"/>
      </rPr>
      <t>___ рік</t>
    </r>
  </si>
  <si>
    <t>1.Будівництво об'єктів</t>
  </si>
  <si>
    <t>Обсяг видатків на "Нове будівництво модульної котельні із заміною котлів Коломийського ліцею №1 імені Василя Стефаника Коломийської міської ради, за адресою: вулиця Міцкевича,3, місто Коломия, Івано-Франківська область"</t>
  </si>
  <si>
    <t>Середня вартість виготовлення 1 проектно-кошторисної документації  по об'єкту:  "Нове будівництво модульної котельні із заміною котлів Коломийського ліцею №1 імені Василя Стефаника Коломийської міської ради, за адресою: вулиця Міцкевича,3, місто Коломия, Івано-Франківська область"</t>
  </si>
  <si>
    <t>відсоток виконання завдання по об'єкту:  "Нове будівництво модульної котельні із заміною котлів Коломийського ліцею №1 імені Василя Стефаника Коломийської міської ради, за адресою: вулиця Міцкевича,3, місто Коломия, Івано-Франківська область"</t>
  </si>
  <si>
    <t>Кількість проектно-кошторисної документації, яку планується виготовити для проведення робіт по об'єкту:  "Нове будівництво модульної котельні із заміною котлів Коломийського ліцею №1 імені Василя Стефаника Коломийської міської ради, за адресою: вулиця Міцкевича,3, місто Коломия, Івано-Франківська область"</t>
  </si>
  <si>
    <t xml:space="preserve">1.Будівництво об'єктів </t>
  </si>
  <si>
    <t>рішення міської ради від 18.01.2024 №3360-52/2024</t>
  </si>
  <si>
    <t>2.9.</t>
  </si>
  <si>
    <t>2.10.</t>
  </si>
  <si>
    <t>2.11.</t>
  </si>
  <si>
    <t>2.12.</t>
  </si>
  <si>
    <t>2.15.</t>
  </si>
  <si>
    <t>2.16.</t>
  </si>
  <si>
    <t>2.17.</t>
  </si>
  <si>
    <t>2.18.</t>
  </si>
  <si>
    <t>2.19.</t>
  </si>
  <si>
    <t>Капітальний ремонт системи опалення Коломийського закладу дошкільної освіти (ясла-садок) комбінованого типу №2 "Дударик" Коломийської міської ради за адресою: Івано-Франківська область, м. Коломия, вул. Сніжна,1</t>
  </si>
  <si>
    <t>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Ковцуняка,1-в</t>
  </si>
  <si>
    <t>Капітальний ремонт системи опалення Коломийського закладу дошкільної освіти (ясла-садок) №5 "Барвінок" Коломийської міської ради, за адресою: Івано-Франківська область, м. Коломия, вул.Карпатська, 40 б</t>
  </si>
  <si>
    <t>Капітальний ремонт системи опалення Коломийського закладу дошкільної освіти (ясла-садок) №7 "Росинка" Коломийської міської ради, за адресою: Івано-Франківська область, м. Коломия, вул.Дмитра Яворницького,9</t>
  </si>
  <si>
    <t>Капітальний ремонт системи опалення Коломийського закладу дошкільної освіти (ясла-садок) №14 "Світанок" Коломийської міської ради, за адресою: Івано-Франківська область, м. Коломия, вул.Миколи Лисенка, 9</t>
  </si>
  <si>
    <t>Капітальний ремонт системи опалення будівлі закладу дошкільної освіти (ясла-садок) №21 "Пролісок" на вул.Леонтовича,12 у м. Коломиї Івано-Франківської області</t>
  </si>
  <si>
    <t>Капітальний ремонт системи опалення із проведенням ділянки тепломережі від котельні до Саджавського закладу дошкільної освіти (ясла-садок) "Дударик" Коломийської міської ради за адресою: вулиця Кобилянської, 3А, село Саджавка.</t>
  </si>
  <si>
    <t>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Заньковецької,11</t>
  </si>
  <si>
    <t>Капітальний ремонт системи опалення (заміна котлів) Коломийської гімназії №7 філії Коломийського ліцею №5 імені Т.Шевченка Коломийської міської ради, за адресою: Івано-Франківська область, м. Коломия, вул. Карпатська,74</t>
  </si>
  <si>
    <t>Капітальний ремонт системи опалення Коломийського ліцею №8 Коломийської міської ради, за адресою: Івано-Франківська область, м. Коломия, вул.Євгена Коновальця,10,11</t>
  </si>
  <si>
    <t>Капітальний ремонт системи опалення Коломийського ліцею №9 Коломийської міської ради, за адресою: Івано-Франківська область, м. Коломия, вул.Михайла Драгоманова,1</t>
  </si>
  <si>
    <t>Капітальний ремонт нежитлового приміщення на вулиці Січових Стрільців, 4 в місті Коломиї</t>
  </si>
  <si>
    <t>Капітальний ремонт нежитлового приміщення на вулиці Мазепи, 4 в місті Коломиї</t>
  </si>
  <si>
    <t>Капітальний ремонт фасаду Коломийської гімназії №7 філії Коломийського ліцею №5 імені Т.Шевченка на вул.Карпатська,74 в м.Коломиї Івано - Франківської області</t>
  </si>
  <si>
    <t>Капітальний ремонт частини будівлі та території по вулиці Шкільна, 34а, в с. Товмачик, Коломийського району, Івано-Франківської області</t>
  </si>
  <si>
    <t>Реконструкція системи водовідведення на кладовищі по вул. Довбуша, 420</t>
  </si>
  <si>
    <t>Реконструкція нежитлового приміщення на вулиці Лесі Українки, 37 в місті Коломиї Івано-Франківської області</t>
  </si>
  <si>
    <t>Реконструкція нежитлового приміщення на вулиці Мазепи,262 в місті Коломиї Івано-Франківської області</t>
  </si>
  <si>
    <t xml:space="preserve">Реконструкція нежитлової будівлі по проспекту М.Грушевського,1б в місті Коломиї </t>
  </si>
  <si>
    <t>3.1.Реконструкція системи водовідведення на кладовищі по вул. Довбуша, 420</t>
  </si>
  <si>
    <t>Обсяг видатків на реконструкцію системи водовідведення на кладовищі по вул. Довбуша, 420</t>
  </si>
  <si>
    <t>Кількість проектно-кошторисної документації, яку планується виготовити для реконструкції системи водовідведення на кладовищі по вул. Довбуша, 420</t>
  </si>
  <si>
    <t>Кількість системи водовідведення на кладовищі по вул. Довбуша, 420, які планується реконстрюювати</t>
  </si>
  <si>
    <t>Середня вартість виготовлення 1 проектно-кошторисної документації: "Реконструкція системи водовідведення на кладовищі по вул. Довбуша, 420"</t>
  </si>
  <si>
    <t>Середня вартість проведення реконструкції 1 системи водовідведення на кладовищі по вул. Довбуша, 420</t>
  </si>
  <si>
    <t xml:space="preserve">3.2.Реконструкція  площі в межах вулиць Симона Петлюри, Івана Франка та Січових Стрільців у місті Коломиї </t>
  </si>
  <si>
    <t>3.3. Реконструкція тиру під укриття- тир по вул.Міцкевича №3 у м. Коломия</t>
  </si>
  <si>
    <t>Кількість об`єктів і планується реконсрюювати: "Реконструкція тиру під укриття- тир по вул.Міцкевича №3 у м. Коломия"</t>
  </si>
  <si>
    <t>Середня вартість проведення реконструкції по об`єкту: "Реконструкція тиру під укриття- тир по вул.Міцкевича №3 у м. Коломия"</t>
  </si>
  <si>
    <t>3.4. Реконструкція нежитлового приміщення на вулиці Лесі Українки, 37 в місті Коломиї Івано-Франківської області</t>
  </si>
  <si>
    <t>Обсяг видатків на реконструкцію нежитлового приміщення на вулиці Лесі Українки, 37 в місті Коломиї Івано-Франківської області</t>
  </si>
  <si>
    <t>Відсоток виконання завдання по: "Реконструкція нежитлового приміщення на вулиці Лесі Українки, 37 в місті Коломиї Івано-Франківської області"</t>
  </si>
  <si>
    <t>Кількість проектно-кошторисної документації, яку планується виготовити для реконструкції  нежитлового приміщення на вулиці Лесі Українки, 37 в місті Коломиї Івано-Франківської області</t>
  </si>
  <si>
    <t>Середня вартість виготовлення 1 проектно-кошторисної документації:"Реконструкція нежитлового приміщення на вулиці Лесі Українки, 37 в місті Коломиї Івано-Франківської області"</t>
  </si>
  <si>
    <t>3.5. Реконструкція нежитлового приміщення на вулиці Мазепи,262 в місті Коломиї Івано-Франківської області</t>
  </si>
  <si>
    <t>Обсяг видатків на реконструкцію нежитлового приміщення на вулиці Мазепи,262 в місті Коломиї Івано-Франківської області</t>
  </si>
  <si>
    <t>Кількість проектно-кошторисної документації, яку планується виготовити для реконструкції   нежитлового приміщення на вулиці Мазепи,262 в місті Коломиї Івано-Франківської області</t>
  </si>
  <si>
    <t>Середня вартість виготовлення 1 проектно-кошторисної документації: "Реконструкція нежитлового приміщення на вулиці Мазепи,262 в місті Коломиї Івано-Франківської області"</t>
  </si>
  <si>
    <t>Відсоток виконання завдання по: "Реконструкція нежитлового приміщення на вулиці Мазепи,262 в місті Коломиї Івано-Франківської області"</t>
  </si>
  <si>
    <t xml:space="preserve">3.6. Реконструкція нежитлової будівлі по проспекту М.Грушевського,1б в місті Коломиї </t>
  </si>
  <si>
    <t xml:space="preserve">Обсяг видатків на реконструкцію нежитлової будівлі по проспекту М.Грушевського,1б в місті Коломиї </t>
  </si>
  <si>
    <t xml:space="preserve">Кількість проектно-кошторисної документації, яку планується виготовити для реконструкції   нежитлової будівлі по проспекту М.Грушевського,1б в місті Коломиї </t>
  </si>
  <si>
    <t>Середня вартість виготовлення 1 проектно-кошторисної документації: "Реконструкція нежитлової будівлі по проспекту М.Грушевського,1б в місті Коломиї"</t>
  </si>
  <si>
    <t>Відсоток виконання завдання по: "Реконструкція нежитлової будівлі по проспекту М.Грушевського,1б в місті Коломиї "</t>
  </si>
  <si>
    <t>3.7. 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</t>
  </si>
  <si>
    <t>2.1. Капітальний ремонт системи опалення Коломийського закладу дошкільної освіти (ясла-садок) комбінованого типу №2 "Дударик" Коломийської міської ради за адресою: Івано-Франківська область, м. Коломия, вул. Сніжна,1</t>
  </si>
  <si>
    <t>Обсяг видатків на: "Капітальний ремонт системи опалення Коломийського закладу дошкільної освіти (ясла-садок) комбінованого типу №2 "Дударик" Коломийської міської ради за адресою: Івано-Франківська область, м. Коломия, вул. Сніжна,1"</t>
  </si>
  <si>
    <t>Кількість проектно-кошторисної документації, яку планується виготовити для:"Капітальний ремонт системи опалення Коломийського закладу дошкільної освіти (ясла-садок) комбінованого типу №2 "Дударик" Коломийської міської ради за адресою: Івано-Франківська область, м. Коломия, вул. Сніжна,1"</t>
  </si>
  <si>
    <t>Середня вартість виготовлення 1 проектно-кошторисної документації: "Капітальний ремонт системи опалення Коломийського закладу дошкільної освіти (ясла-садок) комбінованого типу №2 "Дударик" Коломийської міської ради за адресою: Івано-Франківська область, м. Коломия, вул. Сніжна,1"</t>
  </si>
  <si>
    <t>Відсоток виконання завдання по об'єкту:"Капітальний ремонт системи опалення Коломийського закладу дошкільної освіти (ясла-садок) комбінованого типу №2 "Дударик" Коломийської міської ради за адресою: Івано-Франківська область, м. Коломия, вул. Сніжна,1"</t>
  </si>
  <si>
    <t>2.2. 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Ковцуняка,1-в</t>
  </si>
  <si>
    <t>Обсяг видатків на: "Капітальний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Ковцуняка,1-в"</t>
  </si>
  <si>
    <t>Середня вартість виготовлення 1 проектно-кошторисної документації: "Капітальний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Ковцуняка,1-в"</t>
  </si>
  <si>
    <t>Відсоток виконання завдання по об'єкту:"Капітальний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Ковцуняка,1-в"</t>
  </si>
  <si>
    <t>2.3. Капітальний ремонт системи опалення Коломийського закладу дошкільної освіти (ясла-садок) №5 "Барвінок" Коломийської міської ради, за адресою: Івано-Франківська область, м. Коломия, вул.Карпатська, 40 б</t>
  </si>
  <si>
    <t>Середня вартість виготовлення 1 проектно-кошторисної документації: "Капітальний ремонт системи опалення Коломийського закладу дошкільної освіти (ясла-садок) №5 "Барвінок" Коломийської міської ради, за адресою: Івано-Франківська область, м. Коломия, вул.Карпатська, 40 б"</t>
  </si>
  <si>
    <t>Кількість проектно-кошторисної документації, яку планується виготовити для: "Капітальний ремонт системи опалення Коломийського закладу дошкільної освіти (ясла-садок) №14 "Світанок" Коломийської міської ради, за адресою: Івано-Франківська область, м. Коломия, вул.Миколи Лисенка, 9"</t>
  </si>
  <si>
    <t>Середня вартість виготовлення 1 проектно-кошторисної документації: "Капітальний ремонт системи опалення Коломийського закладу дошкільної освіти (ясла-садок) №14 "Світанок" Коломийської міської ради, за адресою: Івано-Франківська область, м. Коломия, вул.Миколи Лисенка, 9"</t>
  </si>
  <si>
    <t>Відсоток виконання завдання по об'єкту:"Капітальний ремонт системи опалення Коломийського закладу дошкільної освіти (ясла-садок) №14 "Світанок" Коломийської міської ради, за адресою: Івано-Франківська область, м. Коломия, вул.Миколи Лисенка, 9"</t>
  </si>
  <si>
    <t>Відсоток виконання завдання по об'єкту: "Капітальний ремонт системи опалення Коломийського закладу дошкільної освіти (ясла-садок) №5 "Барвінок" Коломийської міської ради, за адресою: Івано-Франківська область, м. Коломия, вул.Карпатська, 40 б"</t>
  </si>
  <si>
    <t>Кількість проектно-кошторисної документації, яку планується виготовити для: "Капітальний ремонт системи опалення Коломийського закладу дошкільної освіти (ясла-садок) №5 "Барвінок" Коломийської міської ради, за адресою: Івано-Франківська область, м. Коломия, вул.Карпатська, 40 б"</t>
  </si>
  <si>
    <t>Обсяг видатків на: "Капітальний ремонт системи опалення Коломийського закладу дошкільної освіти (ясла-садок) №5 "Барвінок" Коломийської міської ради, за адресою: Івано-Франківська область, м. Коломия, вул.Карпатська, 40 б"</t>
  </si>
  <si>
    <t>Кількість проектно-кошторисної документації, яку планується виготовити для: "Капітальний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Ковцуняка,1-в"</t>
  </si>
  <si>
    <t>2.6. Капітальний ремонт системи опалення будівлі закладу дошкільної освіти (ясла-садок) №21 "Пролісок" на вул.Леонтовича,12 у м. Коломиї Івано-Франківської області</t>
  </si>
  <si>
    <t>Обсяг видатків на: Капітальний ремонт системи опалення будівлі закладу дошкільної освіти (ясла-садок) №21 "Пролісок" на вул.Леонтовича,12 у м. Коломиї Івано-Франківської області</t>
  </si>
  <si>
    <t>Кількість об'єктів, на яких планується провести капітальний ремонт:Капітальний ремонт системи опалення будівлі закладу дошкільної освіти (ясла-садок) №21 "Пролісок" на вул.Леонтовича,12 у м. Коломиї Івано-Франківської області</t>
  </si>
  <si>
    <t>Середня вартість капітального ремонту по об'єкту: Капітальний ремонт системи опалення будівлі закладу дошкільної освіти (ясла-садок) №21 "Пролісок" на вул.Леонтовича,12 у м. Коломиї Івано-Франківської області</t>
  </si>
  <si>
    <t>Рівень готовності об'єкта: Капітальний ремонт системи опалення будівлі закладу дошкільної освіти (ясла-садок) №21 "Пролісок" на вул.Леонтовича,12 у м. Коломиї Івано-Франківської області</t>
  </si>
  <si>
    <t>Обсяг видатків на: Капітальний ремонт системи опалення Коломийського закладу дошкільної освіти (ясла-садок) №14 "Світанок" Коломийської міської ради, за адресою: Івано-Франківська область, м. Коломия, вул.Миколи Лисенка, 9"</t>
  </si>
  <si>
    <t>2.5. Капітальний ремонт системи опалення Коломийського закладу дошкільної освіти (ясла-садок) №14 "Світанок" Коломийської міської ради, за адресою: Івано-Франківська область, м. Коломия, вул.Миколи Лисенка, 9</t>
  </si>
  <si>
    <t>2.4. Капітальний ремонт системи опалення Коломийського закладу дошкільної освіти (ясла-садок) №7 "Росинка" Коломийської міської ради, за адресою: Івано-Франківська область, м. Коломия, вул.Дмитра Яворницького,9</t>
  </si>
  <si>
    <t>Обсяг видатків на: "Капітальний ремонт системи опалення Коломийського закладу дошкільної освіти (ясла-садок) №7 "Росинка" Коломийської міської ради, за адресою: Івано-Франківська область, м. Коломия, вул.Дмитра Яворницького,9"</t>
  </si>
  <si>
    <t>Кількість проектно-кошторисної документації, яку планується виготовити для: "Капітальний ремонт системи опалення Коломийського закладу дошкільної освіти (ясла-садок) №7 "Росинка" Коломийської міської ради, за адресою: Івано-Франківська область, м. Коломия, вул.Дмитра Яворницького,9"</t>
  </si>
  <si>
    <t>Середня вартість виготовлення 1 проектно-кошторисної документації: "Капітальний ремонт системи опалення Коломийського закладу дошкільної освіти (ясла-садок) №7 "Росинка" Коломийської міської ради, за адресою: Івано-Франківська область, м. Коломия, вул.Дмитра Яворницького,9"</t>
  </si>
  <si>
    <t>Відсоток виконання завдання по об'єкту:"Капітальний ремонт системи опалення Коломийського закладу дошкільної освіти (ясла-садок) №7 "Росинка" Коломийської міської ради, за адресою: Івано-Франківська область, м. Коломия, вул.Дмитра Яворницького,9"</t>
  </si>
  <si>
    <t>2.7. Капітальний ремонт системи опалення із проведенням ділянки тепломережі від котельні до Саджавського закладу дошкільної освіти (ясла-садок) "Дударик" Коломийської міської ради за адресою: вулиця Кобилянської, 3А, село Саджавка</t>
  </si>
  <si>
    <t>Обсяг видатків на: "Капітальний ремонт системи опалення із проведенням ділянки тепломережі від котельні до Саджавського закладу дошкільної освіти (ясла-садок) "Дударик" Коломийської міської ради за адресою: вулиця Кобилянської, 3А, село Саджавка"</t>
  </si>
  <si>
    <t>Кількість об'єктів, на яких планується провести капітальний ремонт: "Капітальний ремонт системи опалення із проведенням ділянки тепломережі від котельні до Саджавського закладу дошкільної освіти (ясла-садок) "Дударик" Коломийської міської ради за адресою: вулиця Кобилянської, 3А, село Саджавка"</t>
  </si>
  <si>
    <t>Середня вартість капітального ремонту по об'єкту: "Капітальний ремонт системи опалення із проведенням ділянки тепломережі від котельні до Саджавського закладу дошкільної освіти (ясла-садок) "Дударик" Коломийської міської ради за адресою: вулиця Кобилянської, 3А, село Саджавка"</t>
  </si>
  <si>
    <t>Рівень готовності об'єкта: "Капітальний ремонт системи опалення із проведенням ділянки тепломережі від котельні до Саджавського закладу дошкільної освіти (ясла-садок) "Дударик" Коломийської міської ради за адресою: вулиця Кобилянської, 3А, село Саджавка"</t>
  </si>
  <si>
    <t>2.8. 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Заньковецької,11</t>
  </si>
  <si>
    <t>Обсяг видатків на: 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Заньковецької,11</t>
  </si>
  <si>
    <t>Відсоток виконання завдання по об'єкту: "Капітальний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Заньковецької,1"</t>
  </si>
  <si>
    <t>Середня вартість виготовлення 1 проектно-кошторисної документації  по об'єкту:  "Капітальний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Заньковецької,1"</t>
  </si>
  <si>
    <t>Кількість проектно-кошторисної документації, яку планується виготовити для проведення робіт по об'єкту: "Капітальний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Заньковецької,1"</t>
  </si>
  <si>
    <t>2.9. Капітальний ремонт системи опалення (заміна котлів) Коломийської гімназії №7 філії Коломийського ліцею №5 імені Т.Шевченка Коломийської міської ради, за адресою: Івано-Франківська область, м. Коломия, вул. Карпатська,74</t>
  </si>
  <si>
    <t>Обсяг видатків на: Капітальний ремонт системи опалення (заміна котлів) Коломийської гімназії №7 філії Коломийського ліцею №5 імені Т.Шевченка Коломийської міської ради, за адресою: Івано-Франківська область, м. Коломия, вул. Карпатська,74</t>
  </si>
  <si>
    <t>Кількість об'єктів, на яких планується провести капітальний ремонт: Капітальний ремонт системи опалення (заміна котлів) Коломийської гімназії №7 філії Коломийського ліцею №5 імені Т.Шевченка Коломийської міської ради, за адресою: Івано-Франківська область, м. Коломия, вул. Карпатська,74</t>
  </si>
  <si>
    <t>Середня вартість капітального ремонту по об'єкту: Капітальний ремонт системи опалення (заміна котлів) Коломийської гімназії №7 філії Коломийського ліцею №5 імені Т.Шевченка Коломийської міської ради, за адресою: Івано-Франківська область, м. Коломия, вул. Карпатська,74</t>
  </si>
  <si>
    <t>Рівень готовності об'єкта: Капітальний ремонт системи опалення (заміна котлів) Коломийської гімназії №7 філії Коломийського ліцею №5 імені Т.Шевченка Коломийської міської ради, за адресою: Івано-Франківська область, м. Коломия, вул. Карпатська,74</t>
  </si>
  <si>
    <t>2.10. Капітальний ремонт системи опалення Коломийського ліцею №8 Коломийської міської ради, за адресою: Івано-Франківська область, м. Коломия, вул.Євгена Коновальця,10,11</t>
  </si>
  <si>
    <t>Обсяг видатків на: Капітальний ремонт системи опалення Коломийського ліцею №8 Коломийської міської ради, за адресою: Івано-Франківська область, м. Коломия, вул.Євгена Коновальця,10,11</t>
  </si>
  <si>
    <t>Кількість проектно-кошторисної документації, яку планується виготовити для проведення робіт по об'єкту: "Капітальний ремонт системи опалення Коломийського ліцею №8 Коломийської міської ради, за адресою: Івано-Франківська область, м. Коломия, вул.Євгена Коновальця,10,11"</t>
  </si>
  <si>
    <t>Середня вартість виготовлення 1 проектно-кошторисної документації  по об'єкту:  "Капітальний ремонт системи опалення Коломийського ліцею №8 Коломийської міської ради, за адресою: Івано-Франківська область, м. Коломия, вул.Євгена Коновальця,10,11"</t>
  </si>
  <si>
    <t>відсоток виконання завдання по об'єкту:  "Капітальний ремонт системи опалення Коломийського ліцею №8 Коломийської міської ради, за адресою: Івано-Франківська область, м. Коломия, вул.Євгена Коновальця,10,11"</t>
  </si>
  <si>
    <t>2.11. Капітальний ремонт системи опалення Коломийського ліцею №9 Коломийської міської ради, за адресою: Івано-Франківська область, м. Коломия, вул.Михайла Драгоманова,1</t>
  </si>
  <si>
    <t>Обсяг видатків на: Капітальний ремонт системи опалення Коломийського ліцею №9 Коломийської міської ради, за адресою: Івано-Франківська область, м. Коломия, вул.Михайла Драгоманова,1</t>
  </si>
  <si>
    <t>Кількість проектно-кошторисної документації, яку планується виготовити для проведення робіт по об'єкту: "Капітальний ремонт системи опалення Коломийського ліцею №9 Коломийської міської ради, за адресою: Івано-Франківська область, м. Коломия, вул.Михайла Драгоманова,1"</t>
  </si>
  <si>
    <t>Середня вартість виготовлення 1 проектно-кошторисної документації  по об'єкту:  "Капітальний ремонт системи опалення Коломийського ліцею №9 Коломийської міської ради, за адресою: Івано-Франківська область, м. Коломия, вул.Михайла Драгоманова,1"</t>
  </si>
  <si>
    <t>відсоток виконання завдання по об'єкту:  "Капітальний ремонт системи опалення Коломийського ліцею №9 Коломийської міської ради, за адресою: Івано-Франківська область, м. Коломия, вул.Михайла Драгоманова,1"</t>
  </si>
  <si>
    <t>2.12. Капітальний ремонт нежилого приміщення на вулиці Січових Стрільців, 4 в місті Коломиї</t>
  </si>
  <si>
    <t>Кількість об'єктів, на яких планується провести капітальний ремонт: "Капітальний ремонт нежилого приміщення на вулиці Січових Стрільців, 4 в місті Коломиї"</t>
  </si>
  <si>
    <t>Середня вартість капітального ремонту по об'єкту: "Капітальний ремонт нежилого приміщення на вулиці Січових Стрільців, 4 в місті Коломиї"</t>
  </si>
  <si>
    <t>Рівень готовності об'єкта: "Капітальний ремонт нежилого приміщення на вулиці Січових Стрільців, 4 в місті Коломиї"</t>
  </si>
  <si>
    <t>2.13. Капітальний ремонт нежитлового приміщення на вулиці Мазепи, 4 в місті Коломиї</t>
  </si>
  <si>
    <t>Обсяг видатків на: Капітальний ремонт нежитлового приміщення на вулиці Мазепи, 4 в місті Коломиї</t>
  </si>
  <si>
    <t>Кількість об'єктів, на яких планується провести капітальний ремонт: "Капітальний ремонт нежитлового приміщення на вулиці Мазепи, 4 в місті Коломиї"</t>
  </si>
  <si>
    <t>Середня вартість капітального ремонту по об'єкту: "Капітальний ремонт нежитлового приміщення на вулиці Мазепи, 4 в місті Коломиї"</t>
  </si>
  <si>
    <t>відсоток виконання завдання по об'єкту: "Капітальний ремонт нежитлового приміщення на вулиці Мазепи, 4 в місті Коломиї"</t>
  </si>
  <si>
    <t>2.14. Капітальний ремонт даху центру надання адміністративних послуг за адресою: площа Привокзальна, 2А/1, місто Коломия, Івано - Франківська область</t>
  </si>
  <si>
    <t>2.15. Капітальний ремонт фасаду Коломийського ліцею №5 імені Т.Шевченка, по проспекту Грушевського,64 в м.Коломия Івано-Франківської області</t>
  </si>
  <si>
    <t>2.16. 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</si>
  <si>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2.18. Капітальний ремонт споруди цивільного захисту Коломийського ліцею № 9 Коломийської міської ради Івано-Франківської області</t>
  </si>
  <si>
    <t>2.19. Капітальний ремонт частини будівлі та території по вулиці Шкільна, 34а, в с. Товмачик, Коломийського району, Івано-Франківської області</t>
  </si>
  <si>
    <t>Обсяг видатків на: Капітальний ремонт частини будівлі та території по вулиці Шкільна, 34а, в с. Товмачик, Коломийського району, Івано-Франківської області</t>
  </si>
  <si>
    <t>Кількість об'єктів, на яких планується провести капітальний ремонт: "Капітальний ремонт частини будівлі та території по вулиці Шкільна, 34а, в с. Товмачик, Коломийського району, Івано-Франківської області"</t>
  </si>
  <si>
    <t>Рівень готовності об'єкта: "Капітальний ремонт частини будівлі та території по вулиці Шкільна, 34а, в с. Товмачик, Коломийського району, Івано-Франківської області"</t>
  </si>
  <si>
    <t>Середня вартість капітального ремонту по об'єкту: "Капітальний ремонт частини будівлі та території по вулиці Шкільна, 34а, в с. Товмачик, Коломийського району, Івано-Франківської області"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</si>
  <si>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49 379 338,00 </t>
    </r>
    <r>
      <rPr>
        <sz val="12"/>
        <rFont val="Times New Roman"/>
        <family val="1"/>
        <charset val="204"/>
      </rPr>
      <t xml:space="preserve">гривень, у тому числі загального фонду - _ гривень та спеціального фонду -                </t>
    </r>
    <r>
      <rPr>
        <b/>
        <sz val="12"/>
        <rFont val="Times New Roman"/>
        <family val="1"/>
        <charset val="204"/>
      </rPr>
      <t>49 379 338,00</t>
    </r>
    <r>
      <rPr>
        <sz val="12"/>
        <rFont val="Times New Roman"/>
        <family val="1"/>
        <charset val="204"/>
      </rPr>
      <t xml:space="preserve"> гривень.</t>
    </r>
  </si>
  <si>
    <t>Кількість споруд, де планується провести капітальний ремонт  по об'єкту: "Капітальний ремонт споруди цивільного захисту Коломийського ліцею №9 Коломийської міської ради Івано-Франківської області"</t>
  </si>
  <si>
    <t>Відсоток виконання завдання по: "Реконструкція системи водовідведення на кладовищі по вул. Довбуша, 420"</t>
  </si>
  <si>
    <t>2.17. 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</t>
  </si>
  <si>
    <t>Підстави для виконання бюджетної програми: __Конституція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2024 рік (0953000000) код бюджету", рішення міської ради від 18.01.2024 р.  № 33620-52/2024 "Про уточнення бюджету Коломийської міської територіальної громади (0953000000) код бюджету"</t>
  </si>
  <si>
    <t>Нове будівництво модульної котельні із заміною котлів Коломийського ліцею №1 імені Василя Стефаника Коломийської міської ради, за адресою: вулиця Міцкевича,3, місто Коломия, Івано-Франківська область</t>
  </si>
  <si>
    <t>1.1. Нове будівництво модульної котельні із заміною котлів Коломийського ліцею №1 імені Василя Стефаника Коломийської міської ради, за адресою: вулиця Міцкевича,3, місто Коломия, Івано-Франківська область</t>
  </si>
  <si>
    <t>Підстави для виконання бюджетної програми: __Конституція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2024 рік (0953000000) код бюджету", рішення міської ради від 18.01.2024 р.  № 33620-52/2024 "Про уточнення бюджету Коломийської міської територіальної громади (0953000000) код бюджету", рішення міської ради від 27.02.2024р. № 3402-53/2024 "Про уточнення бюджету Коломийської міської територіальної громади  (0953000000) код бюджету"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</si>
  <si>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49 879 338,00 </t>
    </r>
    <r>
      <rPr>
        <sz val="12"/>
        <rFont val="Times New Roman"/>
        <family val="1"/>
        <charset val="204"/>
      </rPr>
      <t xml:space="preserve">гривень, у тому числі загального фонду - _ гривень та спеціального фонду -                </t>
    </r>
    <r>
      <rPr>
        <b/>
        <sz val="12"/>
        <rFont val="Times New Roman"/>
        <family val="1"/>
        <charset val="204"/>
      </rPr>
      <t>49  879 338,00</t>
    </r>
    <r>
      <rPr>
        <sz val="12"/>
        <rFont val="Times New Roman"/>
        <family val="1"/>
        <charset val="204"/>
      </rPr>
      <t xml:space="preserve"> гривень.</t>
    </r>
  </si>
  <si>
    <t>1.3.Провести нове будівництво укриття на вулиці Карпатській,74 у місті Коломиї</t>
  </si>
  <si>
    <t>Обсяг видатків на нове будівництво укриття на вулиці Карпатській,74 у місті Коломиї</t>
  </si>
  <si>
    <t>кількість робочих проектів, необхідних для нового будівництва укриття на вулиці Карпатській,74 у місті Коломиї</t>
  </si>
  <si>
    <t>середня вартість виготовлення 1 проекту на нове будівництво укриття на вулиці Карпатській,74 у місті Коломиї</t>
  </si>
  <si>
    <t>відсоток виконання завдання по новому будівництву укриття на вулиці Карпатській,74 у місті Коломиї</t>
  </si>
  <si>
    <t>рішення міської ради від 27.02.2024 №3402-53/2024</t>
  </si>
  <si>
    <t>2.12. Капітальний ремонт нежитлового приміщення з заміною віконних та дверних блоків на вулиці Січових Стрільців, 4 в місті Коломиї</t>
  </si>
  <si>
    <t>Обсяг видатків на: Капітальний ремонт нежитлового приміщення з заміною віконних та дверних блоків на вулиці Січових Стрільців, 4 в місті Коломиї</t>
  </si>
  <si>
    <t>Кількість об'єктів, на яких планується провести капітальний ремонт: "Капітальний ремонт нежитлового приміщення з заміною віконних та дверних блоків на вулиці Січових Стрільців, 4 в місті Коломиї"</t>
  </si>
  <si>
    <t>Середня вартість капітального ремонту по об'єкту: "Капітальний ремонт нежитлового приміщення з заміною віконних та дверних блоків на вулиці Січових Стрільців, 4 в місті Коломиї"</t>
  </si>
  <si>
    <t>Рівень готовності об'єкта: "Капітальний ремонт нежитлового приміщення з заміною віконних та дверних блоків на вулиці Січових Стрільців, 4 в місті Коломиї"</t>
  </si>
  <si>
    <t>2.20. Капітальний ремонт доріжок та системи водовідведення на кладовищі по вул. Довбуша, 420 в м. Коломиї</t>
  </si>
  <si>
    <t>Обсяг видатків на капітальний ремонт доріжок та системи водовідведення на кладовищі по вул. Довбуша, 420 в м. Коломиї</t>
  </si>
  <si>
    <t>Відсоток виконання завдання по: "Р Капітальний ремонт доріжок та системи водовідведення на кладовищі по вул. Довбуша, 420 в м. Коломиї"</t>
  </si>
  <si>
    <t>Середня вартість капітального ремонту по об'єкту: "Капітальний ремонт доріжок та системи водовідведення на кладовищі по вул. Довбуша, 420 в м. Коломиї"</t>
  </si>
  <si>
    <t>Середня вартість виготовлення 1 проєктно-кошторисної документації  по об'єкту: "Капітальний ремонт доріжок та системи водовідведення на кладовищі по вул. Довбуша, 420 в м. Коломиї"</t>
  </si>
  <si>
    <t>Кількість проектно-кошторисної документації, яку планується виготовити для проведення робіт по об'єкту "Капітальний ремонт доріжок та системи водовідведення на кладовищі по вул. Довбуша, 420 в м. Коломиї"</t>
  </si>
  <si>
    <t>Кількість об'єктів, на яких планується провести капітальний ремонт: " Капітальний ремонт доріжок та системи водовідведення на кладовищі по вул. Довбуша, 420 в м. Коломиї"</t>
  </si>
  <si>
    <t xml:space="preserve">3.1.Реконструкція  площі в межах вулиць Симона Петлюри, Івана Франка та Січових Стрільців у місті Коломиї </t>
  </si>
  <si>
    <t>3.2. Реконструкція тиру під укриття- тир по вул.Міцкевича №3 у м. Коломия</t>
  </si>
  <si>
    <t>3.3. Реконструкція нежитлового приміщення на вулиці Лесі Українки, 37 в місті Коломиї Івано-Франківської області</t>
  </si>
  <si>
    <t xml:space="preserve">3.5. Реконструкція нежитлової будівлі по проспекту М.Грушевського,1б в місті Коломиї </t>
  </si>
  <si>
    <t>3.6. 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</t>
  </si>
  <si>
    <t>3.4. Реконструкція нежитлового будинку з надбудовою без зміни зовнішніх геометричних розмірів їхніх фундаментів у плані під багатоквартирний житловий будинок по вул. Гетьмана Івана Мазепи, 262 в м. Коломия, Івано-Франківської області</t>
  </si>
  <si>
    <t>Обсяг видатків на реконструкцію нежитлового будинку з надбудовою без зміни зовнішніх геометричних розмірів їхніх фундаментів у плані під багатоквартирний житловий будинок по вул. Гетьмана Івана Мазепи, 262 в м. Коломия, Івано-Франківської області</t>
  </si>
  <si>
    <t>Кількість проектно-кошторисної документації, яку планується виготовити для реконструкції   нежитлового будинку з надбудовою без зміни зовнішніх геометричних розмірів їхніх фундаментів у плані під багатоквартирний житловий будинок по вул. Гетьмана Івана Мазепи, 262 в м. Коломия, Івано-Франківської області</t>
  </si>
  <si>
    <t>Середня вартість виготовлення 1 проектно-кошторисної документації: "Реконструкція нежитлового будинку з надбудовою без зміни зовнішніх геометричних розмірів їхніх фундаментів у плані під багатоквартирний житловий будинок по вул. Гетьмана Івана Мазепи, 262 в м. Коломия, Івано-Франківської області"</t>
  </si>
  <si>
    <t>Відсоток виконання завдання по: "Реконструкція нежитлового будинку з надбудовою без зміни зовнішніх геометричних розмірів їхніх фундаментів у плані під багатоквартирний житловий будинок по вул. Гетьмана Івана Мазепи, 262 в м. Коломия, Івано-Франківської області"</t>
  </si>
  <si>
    <t>Підстави для виконання бюджетної програми: __Конституція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2024 рік (0953000000) код бюджету", рішення міської ради від 18.01.2024 р.  № 33620-52/2024 "Про уточнення бюджету Коломийської міської територіальної громади (0953000000) код бюджету", рішення міської ради від 27.02.2024р. № 3402-53/2024 "Про уточнення бюджету Коломийської міської територіальної громади на 2024 рік (0953000000) код бюджету"</t>
  </si>
  <si>
    <t>Обсяг видатків на капітальний ремонт доріжок та системи водовідведення на кладовищі по вул. Довбуша,420 в м.Коломиї</t>
  </si>
  <si>
    <t>2.20. Капітальний ремонт доріжок та системи водовідведення на кладовищі по вул. Довбуша, 420 в м.Коломиї</t>
  </si>
  <si>
    <t>Площа об'єкта, на якому планується провести капітальний ремонт: " Капітальний ремонт доріжок та системи водовідведення на кладовищі по вул. Довбуша, 420 в м. Коломиї"</t>
  </si>
  <si>
    <t>Середня вартість проведення капітального ремонту 1 м.кв. по об'єкту: "Капітальний ремонт доріжок та системи водовідведення на кладовищі по вул. Довбуша, 420 в м. Коломиї"</t>
  </si>
  <si>
    <t>Кількість проектно-кошторисної документації, яку планується виготовити для реконструкції   нежитлового будинку з надбудовою без зміни зовнішніх геометричних розмірів їхніх фундаментів у плані під багатоквартирний житловий будинок по вул.Гетьмана Івана Мазепи,262 в м.Коломия, Івано-Франківської області</t>
  </si>
  <si>
    <t>Обсяг видатків на реконструкцію нежитлового будинку з надбудовою без зміни зовнішніх геометричних розмірів їхніх фундаментів у плані під багатоквартирний житловий будинок по вул.Гетьмана Івана Мазепи,262 в м.Коломия, Івано-Франківської області</t>
  </si>
  <si>
    <t xml:space="preserve"> м.кв.</t>
  </si>
  <si>
    <t>Відсоток виконання завдання по: "Капітальний ремонт доріжок та системи водовідведення на кладовищі по вул. Довбуша, 420 в м. Коломиї"</t>
  </si>
  <si>
    <t>Кількість проектно-кошторисної документації, яку планується виготовити для проведення робіт по об'єкту "Капітальний ремонт доріжок та системи водовідведення на кладовищі по вул. Довбуша,420 в м.Коломиї"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</si>
  <si>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47 009 876,00 </t>
    </r>
    <r>
      <rPr>
        <sz val="12"/>
        <rFont val="Times New Roman"/>
        <family val="1"/>
        <charset val="204"/>
      </rPr>
      <t xml:space="preserve">гривень, у тому числі загального фонду - _ гривень та спеціального фонду -                </t>
    </r>
    <r>
      <rPr>
        <b/>
        <sz val="12"/>
        <rFont val="Times New Roman"/>
        <family val="1"/>
        <charset val="204"/>
      </rPr>
      <t>47 009 876,00</t>
    </r>
    <r>
      <rPr>
        <sz val="12"/>
        <rFont val="Times New Roman"/>
        <family val="1"/>
        <charset val="204"/>
      </rPr>
      <t xml:space="preserve"> гривень.</t>
    </r>
  </si>
  <si>
    <t>Підстави для виконання бюджетної програми: __Конституція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2024 рік (0953000000) код бюджету", рішення міської ради від 18.01.2024 р.  № 33620-52/2024 "Про уточнення бюджету Коломийської міської територіальної громади (0953000000) код бюджету", рішення міської ради від 27.02.2024р. № 3402-53/2024 "Про уточнення бюджету Коломийської міської територіальної громади на 2024 рік (0953000000) код бюджету",  рішення міської ради від 28.03.2024р. № 3476-54/2024 "Про уточнення бюджету Коломийської міської територіальної громади на 2024 рік (0953000000) код бюджету"</t>
  </si>
  <si>
    <t>рішення міської ради від 28.03.2024 №3476-54/2024</t>
  </si>
  <si>
    <t>2.13. Капітальний ремонт нежитлової будівні на вулиці В`ячеслава Чорновола, 55 в місті Коломиї</t>
  </si>
  <si>
    <t>Кількість об'єктів, на яких планується провести капітальний ремонт: "Капітальний ремонт нежитлової будівні на вулиці В`ячеслава Чорновола, 55 в місті Коломиї"</t>
  </si>
  <si>
    <t>Середня вартість капітального ремонту по об'єкту: "Капітальний ремонт нежитлової будівні на вулиці В`ячеслава Чорновола, 55 в місті Коломиї"</t>
  </si>
  <si>
    <t>відсоток виконання завдання по об'єкту: "Капітальний ремонт нежитлової будівні на вулиці В`ячеслава Чорновола, 55 в місті Коломиї"</t>
  </si>
  <si>
    <t>2.2. 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Ковцуняка,1в</t>
  </si>
  <si>
    <t>Обсяг видатків на: "Капітальний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Ковцуняка,1в"</t>
  </si>
  <si>
    <t>Кількість проектно-кошторисної документації, яку планується виготовити для: "Капітальний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Ковцуняка,1в"</t>
  </si>
  <si>
    <t>Середня вартість виготовлення 1 проектно-кошторисної документації: "Капітальний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Ковцуняка,1в"</t>
  </si>
  <si>
    <t>Відсоток виконання завдання по об'єкту:"Капітальний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Ковцуняка,1в"</t>
  </si>
  <si>
    <t>2.21. Капітальний ремонт фасаду  Коломийського закладу дошкільної освіти (ясла-садок) №3 "Берізка" Коломийської міської ради  на вул. Гната Ковцуняка,1в  в м.Коломиї Івано-Франківської області</t>
  </si>
  <si>
    <t>Обсяг видатків на: Капітальний ремонт фасаду  Коломийського закладу дошкільної освіти (ясла-садок) №3 "Берізка" Коломийської міської ради  на вул. Гната Ковцуняка,1в  в м.Коломиї Івано-Франківської області</t>
  </si>
  <si>
    <t>Кількість проектно-кошторисної документації, яку планується виготовити для проведення робіт: Капітальний ремонт фасаду  Коломийського закладу дошкільної освіти (ясла-садок) №3 "Берізка" Коломийської міської ради  на вул. Гната Ковцуняка,1в  в м.Коломиї Івано-Франківської області</t>
  </si>
  <si>
    <t>Середня вартість виготовлення 1 проектно-кошторисної документації  по об'єкту: Капітальний ремонт фасаду  Коломийського закладу дошкільної освіти (ясла-садок) №3 "Берізка" Коломийської міської ради  на вул. Гната Ковцуняка,1в  в м.Коломиї Івано-Франківської області</t>
  </si>
  <si>
    <t>відсоток виконання завдання по об'єкту: Капітальний ремонт фасаду  Коломийського закладу дошкільної освіти (ясла-садок) №3 "Берізка" Коломийської міської ради  на вул. Гната Ковцуняка,1в  в м.Коломиї Івано-Франківської області</t>
  </si>
  <si>
    <t>2.22. 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Заньковецької,11</t>
  </si>
  <si>
    <t>Кількість проектно-кошторисної документації, яку планується виготовити для проведення робіт: "Капітальний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Заньковецької,11"</t>
  </si>
  <si>
    <t>Середня вартість виготовлення 1 проектно-кошторисної документації  по об'єкту: "Капітальний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Заньковецької,11"</t>
  </si>
  <si>
    <t>відсоток виконання завдання по об'єкту: "Капітальний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Заньковецької,11"</t>
  </si>
  <si>
    <t>Обсяг видатків на: "Капітальний ремонт фасаду Коломийського ліцею  №4 імені Сергія Лисенка на вул.Заньковецької, 11 в м.Коломиї Івано-Франківської області"</t>
  </si>
  <si>
    <t>Кількість проектно-кошторисної документації, яку планується виготовити для проведення робіт: "Капітальний ремонт фасаду Коломийського ліцею  №4 імені Сергія Лисенка на вул.Заньковецької, 11 в м.Коломиї Івано-Франківської області"</t>
  </si>
  <si>
    <t>відсоток виконання завдання по об'єкту: "Капітальний ремонт фасаду Коломийського ліцею  №4 імені Сергія Лисенка на вул.Заньковецької, 11 в м.Коломиї Івано-Франківської області"</t>
  </si>
  <si>
    <t>Середня вартість виготовлення 1 проектно-кошторисної документації  по об'єкту: "Капітальний ремонт фасаду Коломийського ліцею  №4 імені Сергія Лисенка на вул.Заньковецької, 11 в м.Коломиї Івано-Франківської області"</t>
  </si>
  <si>
    <t>Обсяг видатків на: "Капітальний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м.Коломия"</t>
  </si>
  <si>
    <t>Кількість проектно-кошторисної документації, яку планується виготовити для проведення робіт: "Капітальний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м.Коломия"</t>
  </si>
  <si>
    <t>Середня вартість виготовлення 1 проектно-кошторисної документації  по об'єкту: "Капітальний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м.Коломия"</t>
  </si>
  <si>
    <t>відсоток виконання завдання по об'єкту: "Капітальний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м.Коломия"</t>
  </si>
  <si>
    <t>3.7. Реконструкція майстерень під укриття на вулиці Карпатській,74 у місті Коломиї</t>
  </si>
  <si>
    <t>Обсяг видатків на реконструкцію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</t>
  </si>
  <si>
    <t>Обсяг видатків на реконструкцію майстерень під укриття на вулиці Карпатській,74 у місті Коломиї</t>
  </si>
  <si>
    <t>Кількість об`єктів і планується реконсрюювати: "Реконструкція майстерень під укриття на вулиці Карпатській,74 у місті Коломиї"</t>
  </si>
  <si>
    <t>Середня вартість проведення реконструкції по об`єкту: "Реконструкція майстерень під укриття на вулиці Карпатській,74 у місті Коломиї"</t>
  </si>
  <si>
    <t>Обсяг видатків на реконструкцію  з надбудовою нежитлового приміщення на вулиці Мазепи, 4 в місті Коломиї</t>
  </si>
  <si>
    <t>3.8. Реконструкція з надбудовою нежитлового приміщення на вулиці Мазепи, 4 в місті Коломиї</t>
  </si>
  <si>
    <t>Кількість об`єктів і планується реконсрюювати: "Реконструкція з надбудовою нежитлового приміщення на вулиці Мазепи, 4 в місті Коломиї"</t>
  </si>
  <si>
    <t>Середня вартість проведення реконструкції по об`єкту: "Реконструкція з надбудовою нежитлового приміщення на вулиці Мазепи, 4 в місті Коломиї"</t>
  </si>
  <si>
    <t>Відсоток виконання завдання по: "Реконструкція з надбудовою нежитлового приміщення на вулиці Мазепи, 4 в місті Коломиї"</t>
  </si>
  <si>
    <t>Відсоток виконання завдання по: "Реконструкція майстерень під укриття на вулиці Карпатській,74 у місті Коломиї"</t>
  </si>
  <si>
    <t>2.22.Капітальний ремонт фасаду Коломийського ліцею  №4 імені Сергія Лисенка на вул.Заньковецької, 11 в м.Коломиї Івано-Франківської області</t>
  </si>
  <si>
    <t>2.23.Капітальний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</si>
  <si>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42 859 876,00 </t>
    </r>
    <r>
      <rPr>
        <sz val="12"/>
        <rFont val="Times New Roman"/>
        <family val="1"/>
        <charset val="204"/>
      </rPr>
      <t xml:space="preserve">гривень, у тому числі загального фонду - _ гривень та спеціального фонду -                </t>
    </r>
    <r>
      <rPr>
        <b/>
        <sz val="12"/>
        <rFont val="Times New Roman"/>
        <family val="1"/>
        <charset val="204"/>
      </rPr>
      <t>42 859 876,00</t>
    </r>
    <r>
      <rPr>
        <sz val="12"/>
        <rFont val="Times New Roman"/>
        <family val="1"/>
        <charset val="204"/>
      </rPr>
      <t xml:space="preserve"> гривень.</t>
    </r>
  </si>
  <si>
    <t>2.6. Капітальний ремонт системи опалення будівлі ЗДО №21 "Пролісок" на вул.Леонтовича,12 у м. Коломиї Івано-Франківської області</t>
  </si>
  <si>
    <t>Обсяг видатків на: Капітальний ремонт системи опалення будівлі ЗДО №21 "Пролісок" на вул.Леонтовича,12 у м. Коломиї Івано-Франківської області</t>
  </si>
  <si>
    <t>Кількість об'єктів, на яких планується провести капітальний ремонт:Капітальний ремонт системи опалення будівлі ЗДО №21 "Пролісок" на вул.Леонтовича,12 у м. Коломиї Івано-Франківської області</t>
  </si>
  <si>
    <t>Середня вартість капітального ремонту по об'єкту: Капітальний ремонт системи опалення будівлі ЗДО №21 "Пролісок" на вул.Леонтовича,12 у м. Коломиї Івано-Франківської області</t>
  </si>
  <si>
    <t>Рівень готовності об'єкта: Капітальний ремонт системи опалення будівлі ЗДО №21 "Пролісок" на вул.Леонтовича,12 у м. Коломиї Івано-Франківської області</t>
  </si>
  <si>
    <t>2.7. Капітальний ремонт  системи опалення із проведенням ділянки тепломережі від котельні до Саджавського ліцею Коломийської міської ради по вул.Українській,77а в с. Саджавка Надвірнянського району Івано - Франківської області</t>
  </si>
  <si>
    <t>Обсяг видатків на: "Капітальний ремонт  системи опалення із проведенням ділянки тепломережі від котельні до Саджавського ліцею Коломийської міської ради по вул.Українській,77а в с. Саджавка Надвірнянського району Івано - Франківської області"</t>
  </si>
  <si>
    <t>Середня вартість капітального ремонту по об'єкту: "Капітальний ремонт  системи опалення із проведенням ділянки тепломережі від котельні до Саджавського ліцею Коломийської міської ради по вул.Українській,77а в с. Саджавка Надвірнянського району Івано - Франківської області"</t>
  </si>
  <si>
    <t>Рівень готовності об'єкта: "Капітальний ремонт  системи опалення із проведенням ділянки тепломережі від котельні до Саджавського ліцею Коломийської міської ради по вул.Українській,77а в с. Саджавка Надвірнянського району Івано - Франківської області"</t>
  </si>
  <si>
    <t>Кількість об'єктів, на яких планується провести капітальний ремонт: "Капітальний ремонт  системи опалення із проведенням ділянки тепломережі від котельні до Саджавського ліцею Коломийської міської ради по вул.Українській,77а в с. Саджавка Надвірнянського району Івано - Франківської області"</t>
  </si>
  <si>
    <t>2.24.Капітальний ремонт  фасаду та покрівлі будівлі Корницького закладу дошкільної освіти (ясла-садок) «Калина» Коломийської міської ради Івано-Франківської області за адресою: вул. Перемоги,26,  с.Корнич, Коломийського району Івано-Франківської області</t>
  </si>
  <si>
    <t>Обсяг видатків на: "Капітальний ремонт  фасаду та покрівлі будівлі Корницького закладу дошкільної освіти (ясла-садок) «Калина» Коломийської міської ради Івано-Франківської області за адресою: вул. Перемоги,26,  с.Корнич, Коломийського району Івано-Франківської області"</t>
  </si>
  <si>
    <t>Кількість проектно-кошторисної документації, яку планується виготовити для проведення робіт: "Капітальний ремонт  фасаду та покрівлі будівлі Корницького закладу дошкільної освіти (ясла-садок) «Калина» Коломийської міської ради Івано-Франківської області за адресою: вул. Перемоги,26,  с.Корнич, Коломийського району Івано-Франківської області"</t>
  </si>
  <si>
    <t>Середня вартість виготовлення 1 проектно-кошторисної документації  по об'єкту: "Капітальний ремонт  фасаду та покрівлі будівлі Корницького закладу дошкільної освіти (ясла-садок) «Калина» Коломийської міської ради Івано-Франківської області за адресою: вул. Перемоги,26,  с.Корнич, Коломийського району Івано-Франківської області"</t>
  </si>
  <si>
    <t>відсоток виконання завдання по об'єкту: "Капітальний ремонт  фасаду та покрівлі будівлі Корницького закладу дошкільної освіти (ясла-садок) «Калина» Коломийської міської ради Івано-Франківської області за адресою: вул. Перемоги,26,  с.Корнич, Коломийського району Івано-Франківської області"</t>
  </si>
  <si>
    <t>2.25.Капітальний ремонт  фасаду та покрівлі будівлі Саджавського закладу дошкільної освіти (ясла-садок) «Дударик» Коломийської міської ради за адресою: вул.Кобилянської, 3А,  с. Саджавка, Надвірнянського району Івано-Франківської області</t>
  </si>
  <si>
    <t>Обсяг видатків на: "Капітальний ремонт  фасаду та покрівлі будівлі Саджавського закладу дошкільної освіти (ясла-садок) «Дударик» Коломийської міської ради за адресою: вул.Кобилянської, 3А,  с. Саджавка, Надвірнянського району Івано-Франківської області"</t>
  </si>
  <si>
    <t>Кількість проектно-кошторисної документації, яку планується виготовити для проведення робіт: "Капітальний ремонт  фасаду та покрівлі будівлі Саджавського закладу дошкільної освіти (ясла-садок) «Дударик» Коломийської міської ради за адресою: вул.Кобилянської, 3А,  с. Саджавка, Надвірнянського району Івано-Франківської області"</t>
  </si>
  <si>
    <t>Середня вартість виготовлення 1 проектно-кошторисної документації  по об'єкту: "Капітальний ремонт  фасаду та покрівлі будівлі Саджавського закладу дошкільної освіти (ясла-садок) «Дударик» Коломийської міської ради за адресою: вул.Кобилянської, 3А,  с. Саджавка, Надвірнянського району Івано-Франківської області"</t>
  </si>
  <si>
    <t>відсоток виконання завдання по об'єкту: "Капітальний ремонт  фасаду та покрівлі будівлі Саджавського закладу дошкільної освіти (ясла-садок) «Дударик» Коломийської міської ради за адресою: вул.Кобилянської, 3А,  с. Саджавка, Надвірнянського району Івано-Франківської області"</t>
  </si>
  <si>
    <t>2.26.Капітальний ремонт  фасаду будівлі закладу дошкільної освіти (ясла-садок) № 9«Веселка» Коломийської міської ради Івано-Франківської області за адресою: вулиця Гординського,5А,  місто Коломия</t>
  </si>
  <si>
    <t>Обсяг видатків на: "Капітальний ремонт  фасаду будівлі закладу дошкільної освіти (ясла-садок) № 9«Веселка» Коломийської міської ради Івано-Франківської області за адресою: вулиця Гординського,5А,  місто Коломия"</t>
  </si>
  <si>
    <t>Кількість проектно-кошторисної документації, яку планується виготовити для проведення робіт: "Капітальний ремонт  фасаду будівлі закладу дошкільної освіти (ясла-садок) № 9«Веселка» Коломийської міської ради Івано-Франківської області за адресою: вулиця Гординського,5А,  місто Коломия"</t>
  </si>
  <si>
    <t>Середня вартість виготовлення 1 проектно-кошторисної документації  по об'єкту: "Капітальний ремонт  фасаду будівлі закладу дошкільної освіти (ясла-садок) № 9«Веселка» Коломийської міської ради Івано-Франківської області за адресою: вулиця Гординського,5А,  місто Коломия"</t>
  </si>
  <si>
    <t>відсоток виконання завдання по об'єкту: "Капітальний ремонт  фасаду будівлі закладу дошкільної освіти (ясла-садок) № 9«Веселка» Коломийської міської ради Івано-Франківської області за адресою: вулиця Гординського,5А,  місто Коломия"</t>
  </si>
  <si>
    <t>2.27.Капітальний ремонт  фасаду нежитлового приміщення за адресою: вулиця Шкільна,34А,  с. Товмачик, Коломийського району Івано-Франківської області</t>
  </si>
  <si>
    <t>Обсяг видатків на: "Капітальний ремонт  фасаду нежитлового приміщення за адресою: вулиця Шкільна,34А,  с. Товмачик, Коломийського району Івано-Франківської області"</t>
  </si>
  <si>
    <t>Кількість проектно-кошторисної документації, яку планується виготовити для проведення робіт: "Капітальний ремонт  фасаду нежитлового приміщення за адресою: вулиця Шкільна,34А,  с. Товмачик, Коломийського району Івано-Франківської області"</t>
  </si>
  <si>
    <t>Середня вартість виготовлення 1 проектно-кошторисної документації  по об'єкту: "Капітальний ремонт  фасаду нежитлового приміщення за адресою: вулиця Шкільна,34А,  с. Товмачик, Коломийського району Івано-Франківської області"</t>
  </si>
  <si>
    <t>відсоток виконання завдання по об'єкту: "Капітальний ремонт  фасаду нежитлового приміщення за адресою: вулиця Шкільна,34А,  с. Товмачик, Коломийського району Івано-Франківської області"</t>
  </si>
  <si>
    <t>Кількість проектно-кошторисної документації, яку планується виготовити для реконструкції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</t>
  </si>
  <si>
    <t>Середня вартість виготовлення 1 проектно-кошторисної документації:  "Реконструкція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області"</t>
  </si>
  <si>
    <t>Підстави для виконання бюджетної програми: __Конституція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2024 рік (0953000000) код бюджету", рішення міської ради від 18.01.2024 р.  № 33620-52/2024 "Про уточнення бюджету Коломийської міської територіальної громади (0953000000) код бюджету", рішення міської ради від 27.02.2024р. № 3402-53/2024 "Про уточнення бюджету Коломийської міської територіальної громади на 2024 рік (0953000000) код бюджету", рішення міської ради від 28.03.2024р. № 3476-54/2024 "Про уточнення бюджету Коломийської міської територіальної громади на 2024 рік (0953000000) код бюджету",  рішення міської ради від 25.04.2024р. № 3515-54/2024 "Про уточнення бюджету Коломийської міської територіальної громади на 2024 рік (0953000000) код бюджету"</t>
  </si>
  <si>
    <t>рішення міської ради від 25.04.2024 №3515-54/2024</t>
  </si>
  <si>
    <t>1.Капітальний ремонт об'єктів</t>
  </si>
  <si>
    <t>2.Реконструкція об'єктів</t>
  </si>
  <si>
    <t>1.2. Капітальний ремонт  системи опалення із проведенням ділянки тепломережі від котельні до Саджавського ліцею Коломийської міської ради по вул.Українській,77а в с. Саджавка Надвірнянського району Івано - Франківської області</t>
  </si>
  <si>
    <t>1.3. 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Заньковецької,11</t>
  </si>
  <si>
    <t>1.6. Капітальний ремонт нежитлової будівні на вулиці В`ячеслава Чорновола, 55 в місті Коломиї</t>
  </si>
  <si>
    <t>1.7. Капітальний ремонт даху центру надання адміністративних послуг за адресою: площа Привокзальна, 2А/1, місто Коломия, Івано - Франківська область</t>
  </si>
  <si>
    <t>1.8. Капітальний ремонт фасаду Коломийського ліцею №5 імені Т.Шевченка, по проспекту Грушевського,64 в м.Коломия Івано-Франківської області</t>
  </si>
  <si>
    <t>1.9. 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</si>
  <si>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1.11. Капітальний ремонт споруди цивільного захисту Коломийського ліцею № 9 Коломийської міської ради Івано-Франківської області</t>
  </si>
  <si>
    <t>1.12. Капітальний ремонт частини будівлі та території по вулиці Шкільна, 34а, в с. Товмачик, Коломийського району, Івано-Франківської області</t>
  </si>
  <si>
    <t>1.13. Капітальний ремонт доріжок та системи водовідведення на кладовищі по вул. Довбуша, 420 в м.Коломиї</t>
  </si>
  <si>
    <t>1.14. Капітальний ремонт фасаду  Коломийського закладу дошкільної освіти (ясла-садок) №3 "Берізка" Коломийської міської ради  на вул. Гната Ковцуняка,1в  в м.Коломиї Івано-Франківської області</t>
  </si>
  <si>
    <t>1.15.Капітальний ремонт фасаду Коломийського ліцею  №4 імені Сергія Лисенка на вул.Заньковецької, 11 в м.Коломиї Івано-Франківської області</t>
  </si>
  <si>
    <t>1.16.Капітальний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</t>
  </si>
  <si>
    <t>1.18. Капітальний ремонт  фасаду нежитлового приміщення за адресою: вулиця Шкільна,34А,  с. Товмачик, Коломийського району Івано-Франківської області</t>
  </si>
  <si>
    <t>Обсяг видатків на: "Капітальний ремонтнежитлової будівлі на вулиці І.Франка, 83 в місті Коломиї"</t>
  </si>
  <si>
    <t>Кількість об'єктів, на яких планується провести капітальний ремонт: "Капітальний ремонт  нежитлової будівлі на вулиці І.Франка, 83 в місті Коломиї"</t>
  </si>
  <si>
    <t>Середня вартість капітального ремонту по об'єкту: "Капітальний ремонт  нежитлової будівлі на вулиці І.Франка, 83 в місті Коломиї"</t>
  </si>
  <si>
    <t>Обсяг видатків на: "Капітальний ремонт системи водовідведення, каналізації та дренажу по вулиці Шкільній, 34А в селі Товмачик, Коломийського району, Івано-Франківської області"</t>
  </si>
  <si>
    <t>Кількість об'єктів, на яких планується провести капітальний ремонт: "Капітальний ремонт системи водовідведення, каналізації та дренажу по вулиці Шкільній, 34А в селі Товмачик, Коломийського району, Івано-Франківської області"</t>
  </si>
  <si>
    <t>Середня вартість капітального ремонту по об'єкту: "Капітальний ремонт системи водовідведення, каналізації та дренажу по вулиці Шкільній, 34А в селі Товмачик, Коломийського району, Івано-Франківської області"</t>
  </si>
  <si>
    <t>відсоток виконання завдання по об'єкту: "Капітальний ремонт системи водовідведення, каналізації та дренажу по вулиці Шкільній, 34А в селі Товмачик, Коломийського району, Івано-Франківської області"</t>
  </si>
  <si>
    <t>відсоток виконання завдання по об'єкту:  "Капітальний ремонт нежитлової будівлі на вулиці І.Франка,83 в місті Коломиї"</t>
  </si>
  <si>
    <t xml:space="preserve">2.1.Реконструкція  площі в межах вулиць Симона Петлюри, Івана Франка та Січових Стрільців у місті Коломиї </t>
  </si>
  <si>
    <t>2.2. Реконструкція тиру під укриття- тир по вул.Міцкевича №3 у м. Коломия</t>
  </si>
  <si>
    <t>2.4. Реконструкція нежитлового будинку з надбудовою без зміни зовнішніх геометричних розмірів їхніх фундаментів у плані під багатоквартирний житловий будинок по вул. Гетьмана Івана Мазепи, 262 в м. Коломия, Івано-Франківської області</t>
  </si>
  <si>
    <t>1.21. Капітальний ремонт системи водовідведення, каналізації та дренажу по вулиці Шкільній, 34А в селі Товмачик, Коломийського району, Івано-Франківської області</t>
  </si>
  <si>
    <t>1.20. Капітальний ремонт нежитлової будівлі на вулиці І.Франка, 83 в місті Коломиї</t>
  </si>
  <si>
    <t>1.19. Капітальний ремонт системи опалення будівлі ЗДО №21 "Пролісок" на вул.Леонтовича,12 у м. Коломиї Івано-Франківської області</t>
  </si>
  <si>
    <t>рішення міської ради від 27.06.2024 №3587-54/2024</t>
  </si>
  <si>
    <t>1.22. Капітальний ремонт спортивного залу по вулиці Довбуша ,147а,  м. Коломия, з заміною підлоги на мультиспортивне штучне покриття з розміткою</t>
  </si>
  <si>
    <t>Обсяг видатків на: "Капітальний ремонт спортивного залу по вулиці Довбуша ,147а,  м. Коломия, з заміною підлоги на мультиспортивне штучне покриття з розміткою"</t>
  </si>
  <si>
    <t>Кількість об'єктів, на яких планується провести капітальний ремонт: "Капітальний ремонт спортивного залу по вулиці Довбуша ,147а,  м. Коломия, з заміною підлоги на мультиспортивне штучне покриття з розміткою"</t>
  </si>
  <si>
    <t>відсоток виконання завдання по об'єкту: "Капітальний ремонт спортивного залу по вулиці Довбуша ,147а,  м. Коломия, з заміною підлоги на мультиспортивне штучне покриття з розміткою"</t>
  </si>
  <si>
    <t>Середня вартість капітального ремонту по об'єкту: "Капітальний ремонт спортивного залу по вулиці Довбуша ,147а,  м. Коломия, з заміною підлоги на мультиспортивне штучне покриття з розміткою"</t>
  </si>
  <si>
    <t>1.23. Капітальний ремонт споруди цивільного захисту (влаштування водовідведення) у будинку №39 по вулиці Січових Стрільців в місті Коломиї Івано - Франківської області</t>
  </si>
  <si>
    <t>Обсяг видатків на: "Капітальний ремонт споруди цивільного захисту (влаштування водовідведення) у будинку №39 по вулиці Січових Стрільців в місті Коломиї Івано - Франківської області"</t>
  </si>
  <si>
    <t>Кількість об'єктів, на яких планується провести капітальний ремонт: "Капітальний ремонт споруди цивільного захисту (влаштування водовідведення) у будинку №39 по вулиці Січових Стрільців в місті Коломиї Івано - Франківської області"</t>
  </si>
  <si>
    <t>Середня вартість капітального ремонту по об'єкту: "Капітальний ремонт споруди цивільного захисту (влаштування водовідведення) у будинку №39 по вулиці Січових Стрільців в місті Коломиї Івано - Франківської області"</t>
  </si>
  <si>
    <t>відсоток виконання завдання по об'єкту: "Капітальний ремонт споруди цивільного захисту (влаштування водовідведення) у будинку №39 по вулиці Січових Стрільців в місті Коломиї Івано - Франківської області"</t>
  </si>
  <si>
    <t>1.24. Капітальний ремонт футбольного поля на вул. Прутській в с.Воскресинці, Коломийського району Івано-Франківської області</t>
  </si>
  <si>
    <t>Обсяг видатків на: "Капітальний ремонт футбольного поля на вул. Прутській в с.Воскресинці, Коломийського району Івано-Франківської області"</t>
  </si>
  <si>
    <t>відсоток виконання завдання по об'єкту: "Капітальний ремонт футбольного поля на вул. Прутській в с.Воскресинці, Коломийського району Івано-Франківської області"</t>
  </si>
  <si>
    <t>Середня вартість виготовлення 1 проектно-кошторисної документації  по об'єкту:  "Капітальний ремонт футбольного поля на вул. Прутській в с.Воскресинці, Коломийського району Івано-Франківської області"</t>
  </si>
  <si>
    <t>Кількість проектно-кошторисної документації, яку планується виготовити для проведення робіт:"Капітальний ремонт футбольного поля на вул. Прутській в с.Воскресинці, Коломийського району Івано-Франківської області"</t>
  </si>
  <si>
    <t>площа футбольного поля по вул. Прутській в с.Воскресинці, Коломийського району Івано-Франківської області, де заплановано провести капітальний ремонт</t>
  </si>
  <si>
    <t>рішення міської ради від 22.08.2024 №3748-55/2024</t>
  </si>
  <si>
    <t>2.6. Реконструкція з надбудовою нежитлового приміщення на вулиці Мазепи, 4 в місті Коломиї</t>
  </si>
  <si>
    <t>2.3. Реконструкція площі Відродження в місті Коломиї</t>
  </si>
  <si>
    <t>Обсяг видатків на реконструкцію площі Відродження в місті Коломиї</t>
  </si>
  <si>
    <t>Кількість проектно-кошторисної документації, яку планується виготовити для реконструкції  площі Відродження в місті Коломиї</t>
  </si>
  <si>
    <t>Середня вартість виготовлення 1 проектно-кошторисної документації:"Реконструкція площі Відродження в місті Коломиї"</t>
  </si>
  <si>
    <t>Відсоток виконання завдання по: "Реконструкція площі Відродження в місті Коломиї"</t>
  </si>
  <si>
    <t xml:space="preserve">2.7. Реконструкція території навколо озера ім. Т.Шевченка від  вул.Аркаса до берегоукріплення р.Прут у м.Коломиї </t>
  </si>
  <si>
    <t xml:space="preserve">Обсяг видатків на реконструкцію території навколо озера ім. Т.Шевченка від  вул.Аркаса до берегоукріплення р.Прут у м.Коломиї </t>
  </si>
  <si>
    <t>Кількість об`єктів і планується реконсрюювати: "Реконструкція території навколо озера ім. Т.Шевченка від  вул.Аркаса до берегоукріплення р.Прут у м.Коломиї "</t>
  </si>
  <si>
    <t>Середня вартість проведення реконструкції по об`єкту: "Реконструкція території навколо озера ім. Т.Шевченка від  вул.Аркаса до берегоукріплення р.Прут у м.Коломиї "</t>
  </si>
  <si>
    <t>Відсоток виконання завдання по: "Реконструкція території навколо озера ім. Т.Шевченка від  вул.Аркаса до берегоукріплення р.Прут у м.Коломиї "</t>
  </si>
  <si>
    <r>
      <t xml:space="preserve">Середня вартість проведення капітального ремонту 1 м </t>
    </r>
    <r>
      <rPr>
        <sz val="10"/>
        <color rgb="FF000000"/>
        <rFont val="Calibri"/>
        <family val="2"/>
        <charset val="204"/>
      </rPr>
      <t>²</t>
    </r>
    <r>
      <rPr>
        <sz val="10"/>
        <color rgb="FF000000"/>
        <rFont val="Times New Roman"/>
        <family val="1"/>
        <charset val="204"/>
      </rPr>
      <t xml:space="preserve">  футбольного поля на вул. Прутській в с.Воскресинці, Коломийського району Івано-Франківської області</t>
    </r>
  </si>
  <si>
    <t>Обсяг видатків на: Капітальний ремонт нежитлового приміщення на вулиці В`ячеслава Чорновола, 55 в місті Коломиї</t>
  </si>
  <si>
    <t>Обсяг видатків на: "Капітальний ремонт приміщення центру надання адміністративних послуг за адресою: площа Привокзальна,2А/1, місто Коломия, Івано-Франківська область"</t>
  </si>
  <si>
    <t>Відсоток виконання завдання по об'єкту: "Капітальний ремонт приміщення центру надання адміністративних послуг за адресою: площа Привокзальна,2А/1, місто Коломия, Івано-Франківська область"</t>
  </si>
  <si>
    <t>Кількість споруд, де планується провести капітальний ремонт  по об'єкту: "Капітальний ремонт споруди цивільного захисту Коломийського ліцею №5 імені Т.Шевченка Коломийської міської ради Івано-Франківської області"</t>
  </si>
  <si>
    <t>Середня вартість проведення капітального ремонту 1 споруди  по об'єкту: "Капітальний ремонт споруди цивільного захисту Коломийського ліцею №5 Коломийської міської ради Івано-Франківської області"</t>
  </si>
  <si>
    <t>1.1. Капітальний ремонт приміщення центру надання адміністративних послуг за адресою: площа Привокзальна,2А/1, місто Коломия, Івано-Франківська область</t>
  </si>
  <si>
    <t>Кількість проектно-кошторисної документації, яку планується виготовити для: "Капітальний ремонт приміщення центру надання адміністративних послуг за адресою: площа Привокзальна,2А/1, місто Коломия, Івано-Франківська область"</t>
  </si>
  <si>
    <t>Середня вартість виготовлення 1 проектно-кошторисної документації:  "Капітальний ремонт приміщення центру надання адміністративних послуг за адресою: площа Привокзальна,2А/1, місто Коломия, Івано-Франківська область"</t>
  </si>
  <si>
    <t>Середня вартість капітального ремонту по об'єкту: "Капітальний ремонт системи опалення адмінбудинку в с. Воскресинці вул. Шевченка,40А"</t>
  </si>
  <si>
    <t>Рівень готовності об'єкта:" Капітальний ремонт системи опалення адмінбудинку в с. Воскресинці вул. Шевченка,40А"</t>
  </si>
  <si>
    <t>Кількість об'єктів, на яких планується провести капітальний ремонт: "Капітальний ремонт системи опалення адмінбудинку в с. Воскресинці вул. Шевченка,40А"</t>
  </si>
  <si>
    <t>Обсяг видатків на: "Капітальний ремонт системи опалення адмінбудинку в с. Воскресинці вул. Шевченка,40А"</t>
  </si>
  <si>
    <t>рішення міської ради від 24.10.2024 №3893-56/2024</t>
  </si>
  <si>
    <t>рішення міської ради від 05.12.2024 №4011-58/2024</t>
  </si>
  <si>
    <t>Підстави для виконання бюджетної програми: __Конституція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2024 рік (0953000000) код бюджету", рішення міської ради від 18.01.2024 р.  № 33620-52/2024 "Про уточнення бюджету Коломийської міської територіальної громади (0953000000) код бюджету", рішення міської ради від 27.02.2024р. № 3402-53/2024 "Про уточнення бюджету Коломийської міської територіальної громади на 2024 рік (0953000000) код бюджету", рішення міської ради від 28.03.2024р. № 3476-54/2024 "Про уточнення бюджету Коломийської міської територіальної громади на 2024 рік (0953000000) код бюджету",  рішення міської ради від 25.04.2024р. № 3515-54/2024 "Про уточнення бюджету Коломийської міської територіальної громади на 2024 рік (0953000000) код бюджету",  рішення міської ради від 27.06.2024р. № 3587-54/2024 "Про уточнення бюджету Коломийської міської територіальної громади на 2024 рік (0953000000) код бюджету",  рішення міської ради від 22.08.2024р. № 3748-55/2024 "Про уточнення бюджету Коломийської міської територіальної громади на 2024 рік (0953000000) код бюджету",  рішення міської ради від 24.10.2024р. №3893-56/2024 "Про уточнення бюджету Коломийської міської територіальної громади на 2024 рік (0953000000) код бюджету",  рішення міської ради від 05.12.2024р. №4011-58/2024 "Про уточнення бюджету Коломийської міської територіальної громади на 2024 рік (0953000000) код бюджету", рішення міської ради від 19.12.2024р. №4062-58/2024 "Про уточнення бюджету Коломийської міської територіальної громади на 2024 рік (0953000000) код бюджету"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</si>
  <si>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22 344 133,00  </t>
    </r>
    <r>
      <rPr>
        <sz val="12"/>
        <rFont val="Times New Roman"/>
        <family val="1"/>
        <charset val="204"/>
      </rPr>
      <t xml:space="preserve">гривень, у тому числі загального фонду - _ гривень та спеціального фонду - </t>
    </r>
    <r>
      <rPr>
        <b/>
        <sz val="12"/>
        <rFont val="Times New Roman"/>
        <family val="1"/>
        <charset val="204"/>
      </rPr>
      <t xml:space="preserve">22 344 133,00 </t>
    </r>
    <r>
      <rPr>
        <sz val="12"/>
        <rFont val="Times New Roman"/>
        <family val="1"/>
        <charset val="204"/>
      </rPr>
      <t xml:space="preserve"> гривень.</t>
    </r>
  </si>
  <si>
    <t>вилучити</t>
  </si>
  <si>
    <t>рішення міської ради від 19.12.2024 №4062-58/2024</t>
  </si>
  <si>
    <t>1.1. Капітальний ремонт  системи опалення із проведенням ділянки тепломережі від котельні до Саджавського ліцею Коломийської міської ради по вул.Українській,77а в с. Саджавка Надвірнянського району Івано - Франківської області</t>
  </si>
  <si>
    <t>1.2. 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Заньковецької,11</t>
  </si>
  <si>
    <t>1.3. Капітальний ремонт системи опалення адмінбудинку в с. Воскресинці вул. Шевченка,40А</t>
  </si>
  <si>
    <t>1.4. Капітальний ремонт нежитлового приміщення з заміною віконних та дверних блоків на вулиці Січових Стрільців, 4 в місті Коломиї</t>
  </si>
  <si>
    <t>1.5. Капітальний ремонт даху центру надання адміністративних послуг за адресою: площа Привокзальна, 2А/1, місто Коломия, Івано - Франківська область</t>
  </si>
  <si>
    <t>1.7. 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</si>
  <si>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1.6. Капітальний ремонт фасаду Коломийського ліцею №5 імені Т.Шевченка, по проспекту Грушевського,64 в м.Коломия Івано-Франківської області</t>
  </si>
  <si>
    <t>1.8. 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</t>
  </si>
  <si>
    <t>1.9. Капітальний ремонт споруди цивільного захисту Коломийського ліцею № 9 Коломийської міської ради Івано-Франківської області</t>
  </si>
  <si>
    <t>1.10. Капітальний ремонт частини будівлі та території по вулиці Шкільна, 34а, в с. Товмачик, Коломийського району, Івано-Франківської області</t>
  </si>
  <si>
    <t>1.11. Капітальний ремонт доріжок та системи водовідведення на кладовищі по вул. Довбуша, 420 в м.Коломиї</t>
  </si>
  <si>
    <t>1.13.Капітальний ремонт фасаду Коломийського ліцею  №4 імені Сергія Лисенка на вул.Заньковецької, 11 в м.Коломиї Івано-Франківської області</t>
  </si>
  <si>
    <t>1.12. Капітальний ремонт фасаду  Коломийського закладу дошкільної освіти (ясла-садок) №3 "Берізка" Коломийської міської ради  на вул. Гната Ковцуняка,1в  в м.Коломиї Івано-Франківської області</t>
  </si>
  <si>
    <t>1.14.Капітальний ремонт  фасаду будівлі закладу дошкільної освіти (ясла-садок) № 9«Веселка» Коломийської міської ради Івано-Франківської області за адресою: вулиця Гординського,5А,  місто Коломия</t>
  </si>
  <si>
    <t>1.15. Капітальний ремонт  фасаду нежитлового приміщення за адресою: вулиця Шкільна,34А,  с. Товмачик, Коломийського району Івано-Франківської області</t>
  </si>
  <si>
    <t>1.16. Капітальний ремонт нежитлової будівлі на вулиці І.Франка, 83 в місті Коломиї</t>
  </si>
  <si>
    <t>1.17. Капітальний ремонт системи водовідведення, каналізації та дренажу по вулиці Шкільній, 34А в селі Товмачик, Коломийського району, Івано-Франківської області</t>
  </si>
  <si>
    <t>1.18. Капітальний ремонт спортивного залу по вулиці Довбуша ,147а,  м. Коломия, з заміною підлоги на мультиспортивне штучне покриття з розміткою</t>
  </si>
  <si>
    <t>1.19. Капітальний ремонт футбольного поля на вул. Прутській в с.Воскресинці, Коломийського району Івано-Франківської області</t>
  </si>
  <si>
    <t>2.2. Реконструкція нежитлового будинку з надбудовою без зміни зовнішніх геометричних розмірів їхніх фундаментів у плані під багатоквартирний житловий будинок по вул. Гетьмана Івана Мазепи, 262 в м. Коломия, Івано-Франківської області</t>
  </si>
  <si>
    <t>2.3. 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</t>
  </si>
  <si>
    <r>
      <t>___</t>
    </r>
    <r>
      <rPr>
        <u/>
        <sz val="12"/>
        <color rgb="FF000000"/>
        <rFont val="Times New Roman"/>
        <family val="1"/>
        <charset val="204"/>
      </rPr>
      <t>від 23.12.2024</t>
    </r>
    <r>
      <rPr>
        <sz val="12"/>
        <color indexed="8"/>
        <rFont val="Times New Roman"/>
        <family val="1"/>
        <charset val="204"/>
      </rPr>
      <t xml:space="preserve"> </t>
    </r>
    <r>
      <rPr>
        <u/>
        <sz val="12"/>
        <color indexed="8"/>
        <rFont val="Times New Roman"/>
        <family val="1"/>
        <charset val="204"/>
      </rPr>
      <t>N 70-О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</si>
</sst>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43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8.5"/>
      <color rgb="FF000000"/>
      <name val="Times New Roman"/>
      <family val="1"/>
      <charset val="204"/>
    </font>
    <font>
      <sz val="8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.5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.5"/>
      <color indexed="8"/>
      <name val="Times New Roman"/>
      <family val="1"/>
      <charset val="204"/>
    </font>
    <font>
      <sz val="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204"/>
    </font>
    <font>
      <b/>
      <sz val="10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4" fillId="0" borderId="0"/>
  </cellStyleXfs>
  <cellXfs count="379">
    <xf numFmtId="0" fontId="0" fillId="0" borderId="0" xfId="0"/>
    <xf numFmtId="0" fontId="6" fillId="0" borderId="0" xfId="0" applyFont="1"/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5" fillId="0" borderId="0" xfId="0" applyFont="1"/>
    <xf numFmtId="0" fontId="6" fillId="2" borderId="0" xfId="0" applyFont="1" applyFill="1" applyAlignment="1">
      <alignment vertical="center" wrapText="1"/>
    </xf>
    <xf numFmtId="0" fontId="7" fillId="2" borderId="0" xfId="0" applyFont="1" applyFill="1"/>
    <xf numFmtId="0" fontId="17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center" vertical="top"/>
    </xf>
    <xf numFmtId="0" fontId="7" fillId="2" borderId="0" xfId="0" applyFont="1" applyFill="1" applyAlignment="1">
      <alignment vertical="top"/>
    </xf>
    <xf numFmtId="0" fontId="6" fillId="2" borderId="0" xfId="0" applyFont="1" applyFill="1" applyAlignment="1">
      <alignment horizontal="left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 wrapText="1"/>
    </xf>
    <xf numFmtId="0" fontId="18" fillId="2" borderId="2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14" fillId="2" borderId="2" xfId="0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4" fontId="19" fillId="2" borderId="2" xfId="1" applyNumberFormat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4" fontId="1" fillId="2" borderId="2" xfId="1" applyNumberFormat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3" fontId="19" fillId="2" borderId="2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/>
    <xf numFmtId="0" fontId="27" fillId="2" borderId="2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vertical="top" wrapText="1"/>
    </xf>
    <xf numFmtId="0" fontId="29" fillId="2" borderId="3" xfId="0" applyFont="1" applyFill="1" applyBorder="1" applyAlignment="1">
      <alignment horizontal="center" vertical="top"/>
    </xf>
    <xf numFmtId="0" fontId="28" fillId="2" borderId="1" xfId="0" applyFont="1" applyFill="1" applyBorder="1" applyAlignment="1">
      <alignment vertical="top" wrapText="1"/>
    </xf>
    <xf numFmtId="0" fontId="28" fillId="2" borderId="0" xfId="0" applyFont="1" applyFill="1" applyBorder="1" applyAlignment="1">
      <alignment wrapText="1"/>
    </xf>
    <xf numFmtId="0" fontId="28" fillId="2" borderId="1" xfId="0" applyFont="1" applyFill="1" applyBorder="1" applyAlignment="1">
      <alignment horizontal="center" wrapText="1"/>
    </xf>
    <xf numFmtId="49" fontId="28" fillId="2" borderId="1" xfId="0" applyNumberFormat="1" applyFont="1" applyFill="1" applyBorder="1" applyAlignment="1">
      <alignment horizontal="center" wrapText="1"/>
    </xf>
    <xf numFmtId="0" fontId="31" fillId="2" borderId="0" xfId="0" applyFont="1" applyFill="1"/>
    <xf numFmtId="0" fontId="29" fillId="2" borderId="0" xfId="0" applyFont="1" applyFill="1" applyBorder="1" applyAlignment="1">
      <alignment horizontal="center" vertical="top" wrapText="1"/>
    </xf>
    <xf numFmtId="0" fontId="29" fillId="2" borderId="3" xfId="0" applyFont="1" applyFill="1" applyBorder="1" applyAlignment="1">
      <alignment horizontal="center" vertical="top" wrapText="1"/>
    </xf>
    <xf numFmtId="0" fontId="32" fillId="2" borderId="0" xfId="0" applyFont="1" applyFill="1" applyAlignment="1">
      <alignment horizontal="center" vertical="top" wrapText="1"/>
    </xf>
    <xf numFmtId="3" fontId="12" fillId="2" borderId="2" xfId="0" applyNumberFormat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12" fillId="3" borderId="2" xfId="1" applyNumberFormat="1" applyFont="1" applyFill="1" applyBorder="1" applyAlignment="1">
      <alignment horizontal="center" vertical="center" wrapText="1"/>
    </xf>
    <xf numFmtId="0" fontId="19" fillId="3" borderId="2" xfId="1" applyFont="1" applyFill="1" applyBorder="1" applyAlignment="1">
      <alignment horizontal="center" vertical="center" wrapText="1"/>
    </xf>
    <xf numFmtId="4" fontId="19" fillId="3" borderId="2" xfId="1" applyNumberFormat="1" applyFont="1" applyFill="1" applyBorder="1" applyAlignment="1">
      <alignment horizontal="center" vertical="center" wrapText="1"/>
    </xf>
    <xf numFmtId="0" fontId="18" fillId="3" borderId="2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3" fontId="6" fillId="3" borderId="2" xfId="1" applyNumberFormat="1" applyFont="1" applyFill="1" applyBorder="1" applyAlignment="1">
      <alignment horizontal="center" vertical="center" wrapText="1"/>
    </xf>
    <xf numFmtId="0" fontId="25" fillId="2" borderId="2" xfId="1" applyFont="1" applyFill="1" applyBorder="1" applyAlignment="1">
      <alignment horizontal="center" vertical="center" wrapText="1"/>
    </xf>
    <xf numFmtId="0" fontId="34" fillId="2" borderId="2" xfId="1" applyFont="1" applyFill="1" applyBorder="1" applyAlignment="1">
      <alignment horizontal="left" vertical="center" wrapText="1"/>
    </xf>
    <xf numFmtId="0" fontId="23" fillId="2" borderId="2" xfId="1" applyFont="1" applyFill="1" applyBorder="1" applyAlignment="1">
      <alignment horizontal="center" vertical="center" wrapText="1"/>
    </xf>
    <xf numFmtId="4" fontId="9" fillId="2" borderId="2" xfId="1" applyNumberFormat="1" applyFont="1" applyFill="1" applyBorder="1" applyAlignment="1">
      <alignment horizontal="center" vertical="center" wrapText="1"/>
    </xf>
    <xf numFmtId="3" fontId="9" fillId="2" borderId="2" xfId="1" applyNumberFormat="1" applyFont="1" applyFill="1" applyBorder="1" applyAlignment="1">
      <alignment horizontal="center" vertical="center" wrapText="1"/>
    </xf>
    <xf numFmtId="0" fontId="17" fillId="2" borderId="0" xfId="0" applyFont="1" applyFill="1"/>
    <xf numFmtId="4" fontId="23" fillId="2" borderId="2" xfId="1" applyNumberFormat="1" applyFont="1" applyFill="1" applyBorder="1" applyAlignment="1">
      <alignment horizontal="center" vertical="center" wrapText="1"/>
    </xf>
    <xf numFmtId="0" fontId="34" fillId="2" borderId="2" xfId="1" applyFont="1" applyFill="1" applyBorder="1" applyAlignment="1">
      <alignment vertical="center" wrapText="1"/>
    </xf>
    <xf numFmtId="0" fontId="25" fillId="3" borderId="2" xfId="1" applyFont="1" applyFill="1" applyBorder="1" applyAlignment="1">
      <alignment horizontal="center" vertical="center" wrapText="1"/>
    </xf>
    <xf numFmtId="4" fontId="9" fillId="3" borderId="2" xfId="1" applyNumberFormat="1" applyFont="1" applyFill="1" applyBorder="1" applyAlignment="1">
      <alignment horizontal="center" vertical="center" wrapText="1"/>
    </xf>
    <xf numFmtId="3" fontId="9" fillId="3" borderId="2" xfId="1" applyNumberFormat="1" applyFont="1" applyFill="1" applyBorder="1" applyAlignment="1">
      <alignment horizontal="center" vertical="center" wrapText="1"/>
    </xf>
    <xf numFmtId="0" fontId="25" fillId="3" borderId="2" xfId="1" applyFont="1" applyFill="1" applyBorder="1" applyAlignment="1">
      <alignment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vertical="center" wrapText="1"/>
    </xf>
    <xf numFmtId="3" fontId="23" fillId="2" borderId="2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6" fillId="3" borderId="2" xfId="1" applyFont="1" applyFill="1" applyBorder="1" applyAlignment="1">
      <alignment horizontal="left" vertical="center" wrapText="1"/>
    </xf>
    <xf numFmtId="0" fontId="27" fillId="2" borderId="2" xfId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5" fillId="3" borderId="2" xfId="1" applyFont="1" applyFill="1" applyBorder="1" applyAlignment="1">
      <alignment horizontal="left" vertical="center" wrapText="1"/>
    </xf>
    <xf numFmtId="0" fontId="36" fillId="2" borderId="3" xfId="0" applyFont="1" applyFill="1" applyBorder="1" applyAlignment="1">
      <alignment horizontal="center" vertical="top" wrapText="1"/>
    </xf>
    <xf numFmtId="0" fontId="29" fillId="2" borderId="0" xfId="0" applyFont="1" applyFill="1" applyAlignment="1">
      <alignment horizontal="center" vertical="top" wrapText="1"/>
    </xf>
    <xf numFmtId="0" fontId="25" fillId="3" borderId="2" xfId="1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vertical="center" wrapText="1"/>
    </xf>
    <xf numFmtId="0" fontId="31" fillId="2" borderId="0" xfId="0" applyFont="1" applyFill="1" applyBorder="1" applyAlignment="1"/>
    <xf numFmtId="0" fontId="31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 wrapText="1"/>
    </xf>
    <xf numFmtId="0" fontId="39" fillId="2" borderId="0" xfId="0" applyFont="1" applyFill="1" applyAlignment="1"/>
    <xf numFmtId="0" fontId="31" fillId="2" borderId="0" xfId="0" applyFont="1" applyFill="1" applyAlignment="1">
      <alignment vertical="top"/>
    </xf>
    <xf numFmtId="0" fontId="25" fillId="3" borderId="2" xfId="1" applyFont="1" applyFill="1" applyBorder="1" applyAlignment="1">
      <alignment horizontal="left" vertical="center" wrapText="1"/>
    </xf>
    <xf numFmtId="4" fontId="1" fillId="4" borderId="2" xfId="0" applyNumberFormat="1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center" vertical="center" wrapText="1"/>
    </xf>
    <xf numFmtId="3" fontId="23" fillId="4" borderId="2" xfId="0" applyNumberFormat="1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35" fillId="4" borderId="2" xfId="0" applyFont="1" applyFill="1" applyBorder="1" applyAlignment="1">
      <alignment horizontal="left" vertical="center" wrapText="1"/>
    </xf>
    <xf numFmtId="0" fontId="34" fillId="4" borderId="2" xfId="0" applyFont="1" applyFill="1" applyBorder="1" applyAlignment="1">
      <alignment vertical="center" wrapText="1"/>
    </xf>
    <xf numFmtId="0" fontId="27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wrapText="1"/>
    </xf>
    <xf numFmtId="0" fontId="12" fillId="5" borderId="2" xfId="1" applyFont="1" applyFill="1" applyBorder="1" applyAlignment="1">
      <alignment horizontal="center" vertical="center" wrapText="1"/>
    </xf>
    <xf numFmtId="4" fontId="6" fillId="5" borderId="2" xfId="1" applyNumberFormat="1" applyFont="1" applyFill="1" applyBorder="1" applyAlignment="1">
      <alignment horizontal="center" vertical="center" wrapText="1"/>
    </xf>
    <xf numFmtId="0" fontId="25" fillId="5" borderId="2" xfId="1" applyFont="1" applyFill="1" applyBorder="1" applyAlignment="1">
      <alignment horizontal="center" vertical="center" wrapText="1"/>
    </xf>
    <xf numFmtId="0" fontId="25" fillId="5" borderId="2" xfId="1" applyFont="1" applyFill="1" applyBorder="1" applyAlignment="1">
      <alignment vertical="center" wrapText="1"/>
    </xf>
    <xf numFmtId="0" fontId="9" fillId="5" borderId="2" xfId="1" applyFont="1" applyFill="1" applyBorder="1" applyAlignment="1">
      <alignment horizontal="center" vertical="center" wrapText="1"/>
    </xf>
    <xf numFmtId="4" fontId="9" fillId="5" borderId="2" xfId="1" applyNumberFormat="1" applyFont="1" applyFill="1" applyBorder="1" applyAlignment="1">
      <alignment horizontal="center" vertical="center" wrapText="1"/>
    </xf>
    <xf numFmtId="0" fontId="26" fillId="5" borderId="2" xfId="1" applyFont="1" applyFill="1" applyBorder="1" applyAlignment="1">
      <alignment horizontal="left" vertical="center" wrapText="1"/>
    </xf>
    <xf numFmtId="0" fontId="18" fillId="5" borderId="2" xfId="1" applyFont="1" applyFill="1" applyBorder="1" applyAlignment="1">
      <alignment horizontal="center" vertical="center" wrapText="1"/>
    </xf>
    <xf numFmtId="4" fontId="19" fillId="5" borderId="2" xfId="1" applyNumberFormat="1" applyFont="1" applyFill="1" applyBorder="1" applyAlignment="1">
      <alignment horizontal="center" vertical="center" wrapText="1"/>
    </xf>
    <xf numFmtId="0" fontId="25" fillId="5" borderId="2" xfId="1" applyFont="1" applyFill="1" applyBorder="1" applyAlignment="1">
      <alignment horizontal="left" vertical="center" wrapText="1"/>
    </xf>
    <xf numFmtId="0" fontId="19" fillId="5" borderId="2" xfId="1" applyFont="1" applyFill="1" applyBorder="1" applyAlignment="1">
      <alignment horizontal="center" vertical="center" wrapText="1"/>
    </xf>
    <xf numFmtId="4" fontId="12" fillId="5" borderId="2" xfId="1" applyNumberFormat="1" applyFont="1" applyFill="1" applyBorder="1" applyAlignment="1">
      <alignment horizontal="center" vertical="center" wrapText="1"/>
    </xf>
    <xf numFmtId="0" fontId="7" fillId="4" borderId="0" xfId="0" applyFont="1" applyFill="1"/>
    <xf numFmtId="0" fontId="17" fillId="4" borderId="0" xfId="0" applyFont="1" applyFill="1"/>
    <xf numFmtId="3" fontId="6" fillId="5" borderId="2" xfId="1" applyNumberFormat="1" applyFont="1" applyFill="1" applyBorder="1" applyAlignment="1">
      <alignment horizontal="center" vertical="center" wrapText="1"/>
    </xf>
    <xf numFmtId="3" fontId="9" fillId="5" borderId="2" xfId="1" applyNumberFormat="1" applyFont="1" applyFill="1" applyBorder="1" applyAlignment="1">
      <alignment horizontal="center" vertical="center" wrapText="1"/>
    </xf>
    <xf numFmtId="0" fontId="7" fillId="2" borderId="6" xfId="0" applyFont="1" applyFill="1" applyBorder="1"/>
    <xf numFmtId="0" fontId="7" fillId="2" borderId="7" xfId="0" applyFont="1" applyFill="1" applyBorder="1"/>
    <xf numFmtId="0" fontId="17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vertical="center" wrapText="1"/>
    </xf>
    <xf numFmtId="0" fontId="9" fillId="3" borderId="2" xfId="1" applyFont="1" applyFill="1" applyBorder="1" applyAlignment="1">
      <alignment horizontal="left" vertical="center" wrapText="1"/>
    </xf>
    <xf numFmtId="0" fontId="17" fillId="2" borderId="2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4" fontId="21" fillId="2" borderId="2" xfId="0" applyNumberFormat="1" applyFont="1" applyFill="1" applyBorder="1" applyAlignment="1">
      <alignment horizontal="center" vertical="center" wrapText="1"/>
    </xf>
    <xf numFmtId="4" fontId="21" fillId="3" borderId="2" xfId="1" applyNumberFormat="1" applyFont="1" applyFill="1" applyBorder="1" applyAlignment="1">
      <alignment horizontal="center" vertical="center" wrapText="1"/>
    </xf>
    <xf numFmtId="3" fontId="19" fillId="3" borderId="2" xfId="1" applyNumberFormat="1" applyFont="1" applyFill="1" applyBorder="1" applyAlignment="1">
      <alignment horizontal="center" vertical="center" wrapText="1"/>
    </xf>
    <xf numFmtId="0" fontId="7" fillId="2" borderId="2" xfId="0" applyFont="1" applyFill="1" applyBorder="1"/>
    <xf numFmtId="16" fontId="6" fillId="2" borderId="2" xfId="0" applyNumberFormat="1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9" fillId="8" borderId="2" xfId="1" applyFont="1" applyFill="1" applyBorder="1" applyAlignment="1">
      <alignment horizontal="center" vertical="center" wrapText="1"/>
    </xf>
    <xf numFmtId="4" fontId="21" fillId="8" borderId="2" xfId="1" applyNumberFormat="1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wrapText="1"/>
    </xf>
    <xf numFmtId="4" fontId="6" fillId="7" borderId="2" xfId="0" applyNumberFormat="1" applyFont="1" applyFill="1" applyBorder="1" applyAlignment="1">
      <alignment horizontal="center" vertical="center" wrapText="1"/>
    </xf>
    <xf numFmtId="0" fontId="12" fillId="8" borderId="2" xfId="1" applyFont="1" applyFill="1" applyBorder="1" applyAlignment="1">
      <alignment horizontal="center" vertical="center" wrapText="1"/>
    </xf>
    <xf numFmtId="4" fontId="9" fillId="8" borderId="2" xfId="1" applyNumberFormat="1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horizontal="center" vertical="center" wrapText="1"/>
    </xf>
    <xf numFmtId="4" fontId="19" fillId="7" borderId="2" xfId="1" applyNumberFormat="1" applyFont="1" applyFill="1" applyBorder="1" applyAlignment="1">
      <alignment horizontal="center" vertical="center" wrapText="1"/>
    </xf>
    <xf numFmtId="0" fontId="37" fillId="2" borderId="0" xfId="0" applyFont="1" applyFill="1" applyAlignment="1">
      <alignment vertical="center"/>
    </xf>
    <xf numFmtId="0" fontId="29" fillId="2" borderId="3" xfId="0" applyFont="1" applyFill="1" applyBorder="1" applyAlignment="1">
      <alignment horizontal="center" vertical="top" wrapText="1"/>
    </xf>
    <xf numFmtId="0" fontId="25" fillId="3" borderId="2" xfId="1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top" wrapText="1"/>
    </xf>
    <xf numFmtId="49" fontId="28" fillId="2" borderId="1" xfId="0" applyNumberFormat="1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horizontal="center" vertical="center" wrapText="1"/>
    </xf>
    <xf numFmtId="4" fontId="19" fillId="2" borderId="0" xfId="1" applyNumberFormat="1" applyFont="1" applyFill="1" applyBorder="1" applyAlignment="1">
      <alignment horizontal="center" vertical="center" wrapText="1"/>
    </xf>
    <xf numFmtId="0" fontId="7" fillId="7" borderId="0" xfId="0" applyFont="1" applyFill="1"/>
    <xf numFmtId="0" fontId="39" fillId="7" borderId="2" xfId="1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top" wrapText="1"/>
    </xf>
    <xf numFmtId="0" fontId="25" fillId="3" borderId="2" xfId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top" wrapText="1"/>
    </xf>
    <xf numFmtId="0" fontId="25" fillId="3" borderId="2" xfId="1" applyFont="1" applyFill="1" applyBorder="1" applyAlignment="1">
      <alignment horizontal="left" vertical="center" wrapText="1"/>
    </xf>
    <xf numFmtId="0" fontId="29" fillId="2" borderId="3" xfId="0" applyFont="1" applyFill="1" applyBorder="1" applyAlignment="1">
      <alignment horizontal="center" vertical="top" wrapText="1"/>
    </xf>
    <xf numFmtId="0" fontId="29" fillId="2" borderId="0" xfId="0" applyFont="1" applyFill="1" applyAlignment="1">
      <alignment horizontal="center" vertical="top" wrapText="1"/>
    </xf>
    <xf numFmtId="49" fontId="28" fillId="2" borderId="1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left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4" fontId="25" fillId="2" borderId="2" xfId="0" applyNumberFormat="1" applyFont="1" applyFill="1" applyBorder="1" applyAlignment="1">
      <alignment horizontal="center" vertical="center" wrapText="1"/>
    </xf>
    <xf numFmtId="0" fontId="7" fillId="9" borderId="0" xfId="0" applyFont="1" applyFill="1"/>
    <xf numFmtId="0" fontId="12" fillId="6" borderId="2" xfId="1" applyFont="1" applyFill="1" applyBorder="1" applyAlignment="1">
      <alignment horizontal="center" vertical="center" wrapText="1"/>
    </xf>
    <xf numFmtId="0" fontId="9" fillId="6" borderId="2" xfId="1" applyFont="1" applyFill="1" applyBorder="1" applyAlignment="1">
      <alignment horizontal="center" vertical="center" wrapText="1"/>
    </xf>
    <xf numFmtId="4" fontId="21" fillId="6" borderId="2" xfId="1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29" fillId="2" borderId="3" xfId="0" applyFont="1" applyFill="1" applyBorder="1" applyAlignment="1">
      <alignment horizontal="center" vertical="top" wrapText="1"/>
    </xf>
    <xf numFmtId="0" fontId="29" fillId="2" borderId="0" xfId="0" applyFont="1" applyFill="1" applyAlignment="1">
      <alignment horizontal="center" vertical="top" wrapText="1"/>
    </xf>
    <xf numFmtId="49" fontId="28" fillId="2" borderId="1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left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5" fillId="3" borderId="2" xfId="1" applyFont="1" applyFill="1" applyBorder="1" applyAlignment="1">
      <alignment horizontal="left" vertical="center" wrapText="1"/>
    </xf>
    <xf numFmtId="0" fontId="12" fillId="7" borderId="2" xfId="1" applyFont="1" applyFill="1" applyBorder="1" applyAlignment="1">
      <alignment horizontal="center" vertical="center" wrapText="1"/>
    </xf>
    <xf numFmtId="0" fontId="17" fillId="7" borderId="2" xfId="1" applyFont="1" applyFill="1" applyBorder="1" applyAlignment="1">
      <alignment horizontal="left" vertical="center" wrapText="1"/>
    </xf>
    <xf numFmtId="0" fontId="17" fillId="7" borderId="2" xfId="1" applyFont="1" applyFill="1" applyBorder="1" applyAlignment="1">
      <alignment horizontal="center" vertical="center" wrapText="1"/>
    </xf>
    <xf numFmtId="4" fontId="23" fillId="7" borderId="2" xfId="1" applyNumberFormat="1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top" wrapText="1"/>
    </xf>
    <xf numFmtId="0" fontId="25" fillId="3" borderId="2" xfId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top" wrapText="1"/>
    </xf>
    <xf numFmtId="3" fontId="19" fillId="9" borderId="2" xfId="1" applyNumberFormat="1" applyFont="1" applyFill="1" applyBorder="1" applyAlignment="1">
      <alignment horizontal="center" vertical="center" wrapText="1"/>
    </xf>
    <xf numFmtId="4" fontId="19" fillId="9" borderId="2" xfId="1" applyNumberFormat="1" applyFont="1" applyFill="1" applyBorder="1" applyAlignment="1">
      <alignment horizontal="center" vertical="center" wrapText="1"/>
    </xf>
    <xf numFmtId="4" fontId="25" fillId="7" borderId="2" xfId="0" applyNumberFormat="1" applyFont="1" applyFill="1" applyBorder="1" applyAlignment="1">
      <alignment horizontal="center" vertical="center" wrapText="1"/>
    </xf>
    <xf numFmtId="0" fontId="12" fillId="12" borderId="2" xfId="1" applyFont="1" applyFill="1" applyBorder="1" applyAlignment="1">
      <alignment horizontal="center" vertical="center" wrapText="1"/>
    </xf>
    <xf numFmtId="0" fontId="9" fillId="12" borderId="2" xfId="1" applyFont="1" applyFill="1" applyBorder="1" applyAlignment="1">
      <alignment horizontal="center" vertical="center" wrapText="1"/>
    </xf>
    <xf numFmtId="4" fontId="21" fillId="12" borderId="2" xfId="1" applyNumberFormat="1" applyFont="1" applyFill="1" applyBorder="1" applyAlignment="1">
      <alignment horizontal="center" vertical="center" wrapText="1"/>
    </xf>
    <xf numFmtId="0" fontId="7" fillId="13" borderId="0" xfId="0" applyFont="1" applyFill="1"/>
    <xf numFmtId="0" fontId="29" fillId="2" borderId="3" xfId="0" applyFont="1" applyFill="1" applyBorder="1" applyAlignment="1">
      <alignment horizontal="center" vertical="top" wrapText="1"/>
    </xf>
    <xf numFmtId="0" fontId="25" fillId="3" borderId="2" xfId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top" wrapText="1"/>
    </xf>
    <xf numFmtId="49" fontId="28" fillId="2" borderId="1" xfId="0" applyNumberFormat="1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 vertical="center" wrapText="1"/>
    </xf>
    <xf numFmtId="0" fontId="9" fillId="8" borderId="2" xfId="1" applyFont="1" applyFill="1" applyBorder="1" applyAlignment="1">
      <alignment horizontal="left" vertical="center" wrapText="1"/>
    </xf>
    <xf numFmtId="4" fontId="9" fillId="6" borderId="2" xfId="1" applyNumberFormat="1" applyFont="1" applyFill="1" applyBorder="1" applyAlignment="1">
      <alignment horizontal="center" vertical="center" wrapText="1"/>
    </xf>
    <xf numFmtId="0" fontId="39" fillId="3" borderId="2" xfId="1" applyFont="1" applyFill="1" applyBorder="1" applyAlignment="1">
      <alignment horizontal="center" vertical="center" wrapText="1"/>
    </xf>
    <xf numFmtId="0" fontId="39" fillId="6" borderId="2" xfId="1" applyFont="1" applyFill="1" applyBorder="1" applyAlignment="1">
      <alignment horizontal="center" vertical="center" wrapText="1"/>
    </xf>
    <xf numFmtId="0" fontId="25" fillId="3" borderId="2" xfId="1" applyFont="1" applyFill="1" applyBorder="1" applyAlignment="1">
      <alignment horizontal="left" vertical="center" wrapText="1"/>
    </xf>
    <xf numFmtId="3" fontId="9" fillId="3" borderId="5" xfId="1" applyNumberFormat="1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8" xfId="0" applyFill="1" applyBorder="1"/>
    <xf numFmtId="0" fontId="25" fillId="3" borderId="5" xfId="1" applyFont="1" applyFill="1" applyBorder="1" applyAlignment="1">
      <alignment vertical="center" wrapText="1"/>
    </xf>
    <xf numFmtId="0" fontId="0" fillId="2" borderId="6" xfId="0" applyFill="1" applyBorder="1"/>
    <xf numFmtId="0" fontId="0" fillId="2" borderId="7" xfId="0" applyFill="1" applyBorder="1"/>
    <xf numFmtId="4" fontId="0" fillId="2" borderId="0" xfId="0" applyNumberFormat="1" applyFill="1" applyBorder="1"/>
    <xf numFmtId="3" fontId="9" fillId="6" borderId="2" xfId="1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0" fontId="6" fillId="2" borderId="0" xfId="0" applyFont="1" applyFill="1" applyAlignment="1">
      <alignment horizontal="left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top" wrapText="1"/>
    </xf>
    <xf numFmtId="49" fontId="28" fillId="2" borderId="1" xfId="0" applyNumberFormat="1" applyFont="1" applyFill="1" applyBorder="1" applyAlignment="1">
      <alignment horizontal="center" wrapText="1"/>
    </xf>
    <xf numFmtId="0" fontId="1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5" fillId="3" borderId="2" xfId="1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top" wrapText="1"/>
    </xf>
    <xf numFmtId="0" fontId="32" fillId="2" borderId="0" xfId="0" applyFont="1" applyFill="1" applyAlignment="1">
      <alignment horizontal="left" vertical="center" wrapText="1"/>
    </xf>
    <xf numFmtId="0" fontId="37" fillId="2" borderId="0" xfId="0" applyFont="1" applyFill="1" applyAlignment="1">
      <alignment horizontal="left" vertical="center" wrapText="1"/>
    </xf>
    <xf numFmtId="0" fontId="37" fillId="2" borderId="1" xfId="0" applyFont="1" applyFill="1" applyBorder="1" applyAlignment="1">
      <alignment horizontal="center"/>
    </xf>
    <xf numFmtId="0" fontId="22" fillId="2" borderId="5" xfId="1" applyFont="1" applyFill="1" applyBorder="1" applyAlignment="1">
      <alignment horizontal="left" vertical="center" wrapText="1"/>
    </xf>
    <xf numFmtId="0" fontId="22" fillId="2" borderId="6" xfId="1" applyFont="1" applyFill="1" applyBorder="1" applyAlignment="1">
      <alignment horizontal="left" vertical="center" wrapText="1"/>
    </xf>
    <xf numFmtId="0" fontId="22" fillId="2" borderId="7" xfId="1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left" wrapText="1"/>
    </xf>
    <xf numFmtId="0" fontId="38" fillId="2" borderId="1" xfId="0" applyFont="1" applyFill="1" applyBorder="1" applyAlignment="1">
      <alignment horizontal="center"/>
    </xf>
    <xf numFmtId="0" fontId="41" fillId="3" borderId="2" xfId="1" applyFont="1" applyFill="1" applyBorder="1" applyAlignment="1">
      <alignment horizontal="left" vertical="center" wrapText="1"/>
    </xf>
    <xf numFmtId="0" fontId="25" fillId="3" borderId="5" xfId="1" applyFont="1" applyFill="1" applyBorder="1" applyAlignment="1">
      <alignment horizontal="left" vertical="center" wrapText="1"/>
    </xf>
    <xf numFmtId="0" fontId="25" fillId="3" borderId="6" xfId="1" applyFont="1" applyFill="1" applyBorder="1" applyAlignment="1">
      <alignment horizontal="left" vertical="center" wrapText="1"/>
    </xf>
    <xf numFmtId="0" fontId="25" fillId="3" borderId="7" xfId="1" applyFont="1" applyFill="1" applyBorder="1" applyAlignment="1">
      <alignment horizontal="left" vertical="center" wrapText="1"/>
    </xf>
    <xf numFmtId="0" fontId="22" fillId="2" borderId="2" xfId="1" applyFont="1" applyFill="1" applyBorder="1" applyAlignment="1">
      <alignment horizontal="left" vertical="center" wrapText="1"/>
    </xf>
    <xf numFmtId="0" fontId="25" fillId="3" borderId="2" xfId="1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/>
    <xf numFmtId="0" fontId="6" fillId="2" borderId="0" xfId="0" applyFont="1" applyFill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vertical="center" wrapText="1"/>
    </xf>
    <xf numFmtId="0" fontId="0" fillId="2" borderId="2" xfId="0" applyFont="1" applyFill="1" applyBorder="1" applyAlignment="1"/>
    <xf numFmtId="0" fontId="19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right"/>
    </xf>
    <xf numFmtId="0" fontId="0" fillId="2" borderId="1" xfId="0" applyFill="1" applyBorder="1" applyAlignment="1"/>
    <xf numFmtId="0" fontId="1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left" vertical="top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28" fillId="2" borderId="1" xfId="0" applyFont="1" applyFill="1" applyBorder="1" applyAlignment="1">
      <alignment horizontal="center" vertical="top" wrapText="1"/>
    </xf>
    <xf numFmtId="0" fontId="29" fillId="2" borderId="0" xfId="0" applyFont="1" applyFill="1" applyAlignment="1">
      <alignment horizontal="center" vertical="top" wrapText="1"/>
    </xf>
    <xf numFmtId="49" fontId="28" fillId="2" borderId="1" xfId="0" applyNumberFormat="1" applyFont="1" applyFill="1" applyBorder="1" applyAlignment="1">
      <alignment horizontal="center" wrapText="1"/>
    </xf>
    <xf numFmtId="0" fontId="12" fillId="2" borderId="0" xfId="0" applyFont="1" applyFill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top" wrapText="1"/>
    </xf>
    <xf numFmtId="0" fontId="14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wrapText="1"/>
    </xf>
    <xf numFmtId="0" fontId="7" fillId="2" borderId="1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2" fillId="9" borderId="2" xfId="1" applyFont="1" applyFill="1" applyBorder="1" applyAlignment="1">
      <alignment horizontal="left" vertical="center" wrapText="1"/>
    </xf>
    <xf numFmtId="0" fontId="25" fillId="6" borderId="2" xfId="1" applyFont="1" applyFill="1" applyBorder="1" applyAlignment="1">
      <alignment horizontal="left" vertical="center" wrapText="1"/>
    </xf>
    <xf numFmtId="0" fontId="41" fillId="6" borderId="2" xfId="1" applyFont="1" applyFill="1" applyBorder="1" applyAlignment="1">
      <alignment horizontal="left" vertical="center" wrapText="1"/>
    </xf>
    <xf numFmtId="0" fontId="25" fillId="8" borderId="2" xfId="1" applyFont="1" applyFill="1" applyBorder="1" applyAlignment="1">
      <alignment horizontal="left" vertical="center" wrapText="1"/>
    </xf>
    <xf numFmtId="0" fontId="25" fillId="12" borderId="5" xfId="1" applyFont="1" applyFill="1" applyBorder="1" applyAlignment="1">
      <alignment horizontal="left" vertical="center" wrapText="1"/>
    </xf>
    <xf numFmtId="0" fontId="25" fillId="12" borderId="6" xfId="1" applyFont="1" applyFill="1" applyBorder="1" applyAlignment="1">
      <alignment horizontal="left" vertical="center" wrapText="1"/>
    </xf>
    <xf numFmtId="0" fontId="25" fillId="12" borderId="7" xfId="1" applyFont="1" applyFill="1" applyBorder="1" applyAlignment="1">
      <alignment horizontal="left" vertical="center" wrapText="1"/>
    </xf>
    <xf numFmtId="0" fontId="41" fillId="10" borderId="2" xfId="1" applyFont="1" applyFill="1" applyBorder="1" applyAlignment="1">
      <alignment horizontal="left" vertical="center" wrapText="1"/>
    </xf>
    <xf numFmtId="0" fontId="22" fillId="11" borderId="5" xfId="1" applyFont="1" applyFill="1" applyBorder="1" applyAlignment="1">
      <alignment horizontal="left" vertical="center" wrapText="1"/>
    </xf>
    <xf numFmtId="0" fontId="22" fillId="11" borderId="6" xfId="1" applyFont="1" applyFill="1" applyBorder="1" applyAlignment="1">
      <alignment horizontal="left" vertical="center" wrapText="1"/>
    </xf>
    <xf numFmtId="0" fontId="22" fillId="11" borderId="7" xfId="1" applyFont="1" applyFill="1" applyBorder="1" applyAlignment="1">
      <alignment horizontal="left" vertical="center" wrapText="1"/>
    </xf>
    <xf numFmtId="0" fontId="21" fillId="9" borderId="5" xfId="0" applyFont="1" applyFill="1" applyBorder="1" applyAlignment="1">
      <alignment horizontal="left" vertical="center" wrapText="1"/>
    </xf>
    <xf numFmtId="0" fontId="21" fillId="9" borderId="7" xfId="0" applyFont="1" applyFill="1" applyBorder="1" applyAlignment="1">
      <alignment horizontal="left" vertical="center" wrapText="1"/>
    </xf>
    <xf numFmtId="0" fontId="22" fillId="9" borderId="2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1" fillId="3" borderId="2" xfId="1" applyFont="1" applyFill="1" applyBorder="1" applyAlignment="1">
      <alignment horizontal="left" vertical="center" wrapText="1"/>
    </xf>
    <xf numFmtId="0" fontId="21" fillId="7" borderId="2" xfId="0" applyFont="1" applyFill="1" applyBorder="1" applyAlignment="1">
      <alignment horizontal="left" vertical="center" wrapText="1"/>
    </xf>
    <xf numFmtId="0" fontId="0" fillId="7" borderId="2" xfId="0" applyFont="1" applyFill="1" applyBorder="1" applyAlignment="1"/>
    <xf numFmtId="0" fontId="19" fillId="2" borderId="5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37" fillId="2" borderId="0" xfId="0" applyFont="1" applyFill="1" applyAlignment="1">
      <alignment horizontal="justify" vertical="center"/>
    </xf>
    <xf numFmtId="0" fontId="25" fillId="5" borderId="2" xfId="1" applyFont="1" applyFill="1" applyBorder="1" applyAlignment="1">
      <alignment horizontal="left" vertical="center" wrapText="1"/>
    </xf>
    <xf numFmtId="0" fontId="22" fillId="4" borderId="2" xfId="0" applyFont="1" applyFill="1" applyBorder="1" applyAlignment="1">
      <alignment horizontal="left" vertical="center" wrapText="1"/>
    </xf>
    <xf numFmtId="0" fontId="26" fillId="4" borderId="2" xfId="0" applyFont="1" applyFill="1" applyBorder="1" applyAlignment="1">
      <alignment horizontal="left" vertical="center" wrapText="1"/>
    </xf>
    <xf numFmtId="0" fontId="0" fillId="4" borderId="2" xfId="0" applyFill="1" applyBorder="1" applyAlignment="1"/>
    <xf numFmtId="0" fontId="13" fillId="2" borderId="2" xfId="0" applyFont="1" applyFill="1" applyBorder="1" applyAlignment="1">
      <alignment horizontal="left" vertical="center" wrapText="1"/>
    </xf>
    <xf numFmtId="0" fontId="22" fillId="2" borderId="5" xfId="1" applyFont="1" applyFill="1" applyBorder="1" applyAlignment="1">
      <alignment horizontal="center" vertical="center" wrapText="1"/>
    </xf>
    <xf numFmtId="0" fontId="22" fillId="2" borderId="6" xfId="1" applyFont="1" applyFill="1" applyBorder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3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1" xfId="0" applyFont="1" applyBorder="1"/>
    <xf numFmtId="0" fontId="8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center" vertical="top"/>
    </xf>
    <xf numFmtId="0" fontId="12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4"/>
  <sheetViews>
    <sheetView tabSelected="1" view="pageBreakPreview" zoomScaleNormal="120" zoomScaleSheetLayoutView="100" workbookViewId="0">
      <selection activeCell="G22" sqref="G22"/>
    </sheetView>
  </sheetViews>
  <sheetFormatPr defaultColWidth="21.625" defaultRowHeight="15"/>
  <cols>
    <col min="1" max="1" width="6.125" style="16" customWidth="1"/>
    <col min="2" max="2" width="34.75" style="16" customWidth="1"/>
    <col min="3" max="3" width="15.375" style="16" customWidth="1"/>
    <col min="4" max="4" width="17.875" style="16" customWidth="1"/>
    <col min="5" max="5" width="20.375" style="16" customWidth="1"/>
    <col min="6" max="6" width="22.25" style="16" customWidth="1"/>
    <col min="7" max="7" width="20.75" style="16" customWidth="1"/>
    <col min="8" max="16384" width="21.625" style="16"/>
  </cols>
  <sheetData>
    <row r="1" spans="1:10">
      <c r="F1" s="321" t="s">
        <v>72</v>
      </c>
      <c r="G1" s="322"/>
    </row>
    <row r="2" spans="1:10">
      <c r="F2" s="322"/>
      <c r="G2" s="322"/>
    </row>
    <row r="3" spans="1:10" ht="32.25" customHeight="1">
      <c r="F3" s="322"/>
      <c r="G3" s="322"/>
    </row>
    <row r="4" spans="1:10" ht="15.75">
      <c r="A4" s="15"/>
      <c r="E4" s="15" t="s">
        <v>0</v>
      </c>
    </row>
    <row r="5" spans="1:10" ht="15.75">
      <c r="A5" s="15"/>
      <c r="E5" s="323" t="s">
        <v>100</v>
      </c>
      <c r="F5" s="323"/>
      <c r="G5" s="323"/>
    </row>
    <row r="6" spans="1:10" ht="15.75">
      <c r="A6" s="15"/>
      <c r="B6" s="15"/>
      <c r="E6" s="324" t="s">
        <v>85</v>
      </c>
      <c r="F6" s="324"/>
      <c r="G6" s="324"/>
    </row>
    <row r="7" spans="1:10" ht="15" customHeight="1">
      <c r="A7" s="15"/>
      <c r="E7" s="325" t="s">
        <v>1</v>
      </c>
      <c r="F7" s="325"/>
      <c r="G7" s="325"/>
    </row>
    <row r="8" spans="1:10" ht="9.75" customHeight="1">
      <c r="A8" s="15"/>
      <c r="B8" s="15"/>
      <c r="E8" s="326"/>
      <c r="F8" s="326"/>
      <c r="G8" s="326"/>
    </row>
    <row r="9" spans="1:10" ht="9" customHeight="1">
      <c r="A9" s="15"/>
      <c r="E9" s="325"/>
      <c r="F9" s="325"/>
      <c r="G9" s="325"/>
    </row>
    <row r="10" spans="1:10" ht="15.75">
      <c r="A10" s="15"/>
      <c r="E10" s="295" t="s">
        <v>862</v>
      </c>
      <c r="F10" s="295"/>
      <c r="G10" s="295"/>
    </row>
    <row r="11" spans="1:10" ht="12" customHeight="1"/>
    <row r="12" spans="1:10" ht="10.5" customHeight="1">
      <c r="J12" s="16" t="s">
        <v>83</v>
      </c>
    </row>
    <row r="13" spans="1:10" ht="15.75">
      <c r="A13" s="318" t="s">
        <v>2</v>
      </c>
      <c r="B13" s="318"/>
      <c r="C13" s="318"/>
      <c r="D13" s="318"/>
      <c r="E13" s="318"/>
      <c r="F13" s="318"/>
      <c r="G13" s="318"/>
    </row>
    <row r="14" spans="1:10" ht="15.75">
      <c r="A14" s="318" t="s">
        <v>505</v>
      </c>
      <c r="B14" s="318"/>
      <c r="C14" s="318"/>
      <c r="D14" s="318"/>
      <c r="E14" s="318"/>
      <c r="F14" s="318"/>
      <c r="G14" s="318"/>
    </row>
    <row r="15" spans="1:10" ht="7.5" customHeight="1"/>
    <row r="16" spans="1:10" ht="9" hidden="1" customHeight="1"/>
    <row r="17" spans="1:7" ht="35.25" customHeight="1">
      <c r="A17" s="50" t="s">
        <v>73</v>
      </c>
      <c r="B17" s="50">
        <v>3100000</v>
      </c>
      <c r="C17" s="50"/>
      <c r="D17" s="319" t="s">
        <v>84</v>
      </c>
      <c r="E17" s="319"/>
      <c r="F17" s="319"/>
      <c r="G17" s="266">
        <v>31692820</v>
      </c>
    </row>
    <row r="18" spans="1:7" ht="28.5" customHeight="1">
      <c r="A18" s="275" t="s">
        <v>81</v>
      </c>
      <c r="B18" s="275"/>
      <c r="C18" s="275"/>
      <c r="D18" s="320" t="s">
        <v>1</v>
      </c>
      <c r="E18" s="320"/>
      <c r="F18" s="52" t="s">
        <v>83</v>
      </c>
      <c r="G18" s="53" t="s">
        <v>74</v>
      </c>
    </row>
    <row r="19" spans="1:7" ht="19.5" customHeight="1">
      <c r="A19" s="54" t="s">
        <v>75</v>
      </c>
      <c r="B19" s="54">
        <v>3110000</v>
      </c>
      <c r="C19" s="54"/>
      <c r="D19" s="315" t="s">
        <v>85</v>
      </c>
      <c r="E19" s="315"/>
      <c r="F19" s="315"/>
      <c r="G19" s="266">
        <v>31692820</v>
      </c>
    </row>
    <row r="20" spans="1:7" ht="15.75" customHeight="1">
      <c r="A20" s="275" t="s">
        <v>77</v>
      </c>
      <c r="B20" s="275"/>
      <c r="C20" s="275"/>
      <c r="D20" s="316" t="s">
        <v>33</v>
      </c>
      <c r="E20" s="316"/>
      <c r="F20" s="52"/>
      <c r="G20" s="53" t="s">
        <v>74</v>
      </c>
    </row>
    <row r="21" spans="1:7" ht="28.5" customHeight="1">
      <c r="A21" s="55" t="s">
        <v>76</v>
      </c>
      <c r="B21" s="56">
        <v>3117370</v>
      </c>
      <c r="C21" s="56">
        <v>7370</v>
      </c>
      <c r="D21" s="270" t="s">
        <v>90</v>
      </c>
      <c r="E21" s="317" t="s">
        <v>91</v>
      </c>
      <c r="F21" s="317"/>
      <c r="G21" s="270" t="s">
        <v>99</v>
      </c>
    </row>
    <row r="22" spans="1:7" ht="33" customHeight="1">
      <c r="A22" s="58"/>
      <c r="B22" s="59" t="s">
        <v>77</v>
      </c>
      <c r="C22" s="93" t="s">
        <v>78</v>
      </c>
      <c r="D22" s="52" t="s">
        <v>79</v>
      </c>
      <c r="E22" s="275" t="s">
        <v>82</v>
      </c>
      <c r="F22" s="275"/>
      <c r="G22" s="267" t="s">
        <v>80</v>
      </c>
    </row>
    <row r="23" spans="1:7" ht="47.25" customHeight="1">
      <c r="A23" s="61" t="s">
        <v>7</v>
      </c>
      <c r="B23" s="276" t="s">
        <v>838</v>
      </c>
      <c r="C23" s="276"/>
      <c r="D23" s="276"/>
      <c r="E23" s="276"/>
      <c r="F23" s="276"/>
      <c r="G23" s="276"/>
    </row>
    <row r="24" spans="1:7" ht="145.5" customHeight="1">
      <c r="A24" s="61" t="s">
        <v>8</v>
      </c>
      <c r="B24" s="309" t="s">
        <v>837</v>
      </c>
      <c r="C24" s="309"/>
      <c r="D24" s="309"/>
      <c r="E24" s="309"/>
      <c r="F24" s="309"/>
      <c r="G24" s="309"/>
    </row>
    <row r="25" spans="1:7" ht="31.5" hidden="1" customHeight="1">
      <c r="A25" s="61"/>
      <c r="B25" s="309"/>
      <c r="C25" s="309"/>
      <c r="D25" s="309"/>
      <c r="E25" s="309"/>
      <c r="F25" s="309"/>
      <c r="G25" s="309"/>
    </row>
    <row r="26" spans="1:7" ht="66" customHeight="1">
      <c r="B26" s="309"/>
      <c r="C26" s="309"/>
      <c r="D26" s="309"/>
      <c r="E26" s="309"/>
      <c r="F26" s="309"/>
      <c r="G26" s="309"/>
    </row>
    <row r="27" spans="1:7" ht="19.5" customHeight="1">
      <c r="A27" s="18" t="s">
        <v>9</v>
      </c>
      <c r="B27" s="295" t="s">
        <v>46</v>
      </c>
      <c r="C27" s="295"/>
      <c r="D27" s="295"/>
      <c r="E27" s="295"/>
      <c r="F27" s="295"/>
      <c r="G27" s="295"/>
    </row>
    <row r="28" spans="1:7" ht="4.5" customHeight="1">
      <c r="A28" s="19"/>
    </row>
    <row r="29" spans="1:7" ht="19.5" customHeight="1">
      <c r="A29" s="268" t="s">
        <v>11</v>
      </c>
      <c r="B29" s="304" t="s">
        <v>47</v>
      </c>
      <c r="C29" s="304"/>
      <c r="D29" s="304"/>
      <c r="E29" s="304"/>
      <c r="F29" s="304"/>
      <c r="G29" s="304"/>
    </row>
    <row r="30" spans="1:7" ht="24" customHeight="1">
      <c r="A30" s="268">
        <v>1</v>
      </c>
      <c r="B30" s="310" t="s">
        <v>93</v>
      </c>
      <c r="C30" s="311"/>
      <c r="D30" s="311"/>
      <c r="E30" s="311"/>
      <c r="F30" s="311"/>
      <c r="G30" s="312"/>
    </row>
    <row r="32" spans="1:7" ht="9.75" hidden="1" customHeight="1">
      <c r="A32" s="19"/>
    </row>
    <row r="33" spans="1:8" ht="29.25" customHeight="1">
      <c r="A33" s="20" t="s">
        <v>10</v>
      </c>
      <c r="B33" s="21" t="s">
        <v>86</v>
      </c>
      <c r="C33" s="313" t="s">
        <v>92</v>
      </c>
      <c r="D33" s="314"/>
      <c r="E33" s="314"/>
      <c r="F33" s="314"/>
      <c r="G33" s="314"/>
    </row>
    <row r="34" spans="1:8" ht="18" customHeight="1">
      <c r="A34" s="18" t="s">
        <v>13</v>
      </c>
      <c r="B34" s="295" t="s">
        <v>48</v>
      </c>
      <c r="C34" s="295"/>
      <c r="D34" s="295"/>
      <c r="E34" s="295"/>
      <c r="F34" s="295"/>
      <c r="G34" s="295"/>
    </row>
    <row r="35" spans="1:8" ht="10.5" hidden="1" customHeight="1">
      <c r="A35" s="18"/>
      <c r="B35" s="265"/>
      <c r="C35" s="265"/>
      <c r="D35" s="265"/>
      <c r="E35" s="265"/>
      <c r="F35" s="265"/>
      <c r="G35" s="265"/>
    </row>
    <row r="36" spans="1:8" ht="18.75" customHeight="1">
      <c r="A36" s="268" t="s">
        <v>11</v>
      </c>
      <c r="B36" s="304" t="s">
        <v>12</v>
      </c>
      <c r="C36" s="304"/>
      <c r="D36" s="304"/>
      <c r="E36" s="304"/>
      <c r="F36" s="304"/>
      <c r="G36" s="304"/>
    </row>
    <row r="37" spans="1:8" ht="21" customHeight="1">
      <c r="A37" s="268">
        <v>1</v>
      </c>
      <c r="B37" s="302" t="s">
        <v>94</v>
      </c>
      <c r="C37" s="302"/>
      <c r="D37" s="302"/>
      <c r="E37" s="302"/>
      <c r="F37" s="302"/>
      <c r="G37" s="302"/>
    </row>
    <row r="38" spans="1:8" ht="13.5" customHeight="1">
      <c r="A38" s="18"/>
      <c r="B38" s="265"/>
      <c r="C38" s="265"/>
      <c r="D38" s="265"/>
      <c r="E38" s="265"/>
      <c r="F38" s="265"/>
      <c r="G38" s="265"/>
    </row>
    <row r="39" spans="1:8" ht="20.25" customHeight="1">
      <c r="A39" s="18" t="s">
        <v>19</v>
      </c>
      <c r="B39" s="22" t="s">
        <v>15</v>
      </c>
      <c r="C39" s="265"/>
      <c r="D39" s="265"/>
      <c r="E39" s="305"/>
      <c r="F39" s="305" t="s">
        <v>49</v>
      </c>
      <c r="G39" s="265"/>
    </row>
    <row r="40" spans="1:8" ht="11.25" customHeight="1">
      <c r="A40" s="19"/>
      <c r="E40" s="306"/>
      <c r="F40" s="306"/>
    </row>
    <row r="41" spans="1:8" ht="23.25" customHeight="1">
      <c r="A41" s="268" t="s">
        <v>11</v>
      </c>
      <c r="B41" s="307" t="s">
        <v>15</v>
      </c>
      <c r="C41" s="301"/>
      <c r="D41" s="268" t="s">
        <v>16</v>
      </c>
      <c r="E41" s="268" t="s">
        <v>17</v>
      </c>
      <c r="F41" s="268" t="s">
        <v>18</v>
      </c>
    </row>
    <row r="42" spans="1:8" ht="12" customHeight="1">
      <c r="A42" s="272">
        <v>1</v>
      </c>
      <c r="B42" s="308">
        <v>2</v>
      </c>
      <c r="C42" s="294"/>
      <c r="D42" s="272">
        <v>3</v>
      </c>
      <c r="E42" s="272">
        <v>4</v>
      </c>
      <c r="F42" s="272">
        <v>5</v>
      </c>
    </row>
    <row r="43" spans="1:8" ht="34.5" hidden="1" customHeight="1">
      <c r="A43" s="268"/>
      <c r="B43" s="303" t="s">
        <v>506</v>
      </c>
      <c r="C43" s="301"/>
      <c r="E43" s="43">
        <f>F86</f>
        <v>0</v>
      </c>
      <c r="F43" s="43">
        <f>E43+D43</f>
        <v>0</v>
      </c>
      <c r="G43" s="44">
        <f>F43-'паспорт 26.04'!F43</f>
        <v>-300000</v>
      </c>
      <c r="H43" s="44"/>
    </row>
    <row r="44" spans="1:8" ht="69.75" hidden="1" customHeight="1">
      <c r="A44" s="23" t="s">
        <v>102</v>
      </c>
      <c r="B44" s="302" t="s">
        <v>645</v>
      </c>
      <c r="C44" s="301"/>
      <c r="D44" s="24"/>
      <c r="E44" s="25">
        <v>300000</v>
      </c>
      <c r="F44" s="25">
        <f t="shared" ref="F44" si="0">E44</f>
        <v>300000</v>
      </c>
      <c r="G44" s="44">
        <f>F44-'паспорт 26.04'!F44</f>
        <v>0</v>
      </c>
      <c r="H44" s="44"/>
    </row>
    <row r="45" spans="1:8" ht="19.5" customHeight="1">
      <c r="A45" s="268"/>
      <c r="B45" s="303" t="s">
        <v>764</v>
      </c>
      <c r="C45" s="301"/>
      <c r="D45" s="152"/>
      <c r="E45" s="43">
        <f>F96</f>
        <v>20921008</v>
      </c>
      <c r="F45" s="43">
        <f>E45+D45</f>
        <v>20921008</v>
      </c>
      <c r="G45" s="44"/>
      <c r="H45" s="44" t="e">
        <f>F45-#REF!</f>
        <v>#REF!</v>
      </c>
    </row>
    <row r="46" spans="1:8" ht="68.25" hidden="1" customHeight="1">
      <c r="A46" s="153" t="s">
        <v>248</v>
      </c>
      <c r="B46" s="302" t="s">
        <v>522</v>
      </c>
      <c r="C46" s="301"/>
      <c r="D46" s="152"/>
      <c r="E46" s="25">
        <v>200000</v>
      </c>
      <c r="F46" s="25">
        <f t="shared" ref="F46:F55" si="1">E46</f>
        <v>200000</v>
      </c>
      <c r="G46" s="44"/>
      <c r="H46" s="44" t="e">
        <f>F46-#REF!</f>
        <v>#REF!</v>
      </c>
    </row>
    <row r="47" spans="1:8" ht="62.25" hidden="1" customHeight="1">
      <c r="A47" s="153" t="s">
        <v>249</v>
      </c>
      <c r="B47" s="302" t="s">
        <v>523</v>
      </c>
      <c r="C47" s="301"/>
      <c r="D47" s="152"/>
      <c r="E47" s="25">
        <v>200000</v>
      </c>
      <c r="F47" s="25">
        <f t="shared" si="1"/>
        <v>200000</v>
      </c>
      <c r="G47" s="44"/>
      <c r="H47" s="44" t="e">
        <f>F47-#REF!</f>
        <v>#REF!</v>
      </c>
    </row>
    <row r="48" spans="1:8" ht="72.75" hidden="1" customHeight="1">
      <c r="A48" s="153" t="s">
        <v>250</v>
      </c>
      <c r="B48" s="302" t="s">
        <v>524</v>
      </c>
      <c r="C48" s="301"/>
      <c r="D48" s="152"/>
      <c r="E48" s="25">
        <v>200000</v>
      </c>
      <c r="F48" s="25">
        <f t="shared" si="1"/>
        <v>200000</v>
      </c>
      <c r="G48" s="44"/>
      <c r="H48" s="44" t="e">
        <f>F48-#REF!</f>
        <v>#REF!</v>
      </c>
    </row>
    <row r="49" spans="1:8" ht="64.5" hidden="1" customHeight="1">
      <c r="A49" s="153" t="s">
        <v>251</v>
      </c>
      <c r="B49" s="302" t="s">
        <v>525</v>
      </c>
      <c r="C49" s="301"/>
      <c r="D49" s="152"/>
      <c r="E49" s="25">
        <v>200000</v>
      </c>
      <c r="F49" s="25">
        <f t="shared" si="1"/>
        <v>200000</v>
      </c>
      <c r="G49" s="44"/>
      <c r="H49" s="44" t="e">
        <f>F49-#REF!</f>
        <v>#REF!</v>
      </c>
    </row>
    <row r="50" spans="1:8" ht="75" hidden="1" customHeight="1">
      <c r="A50" s="153" t="s">
        <v>252</v>
      </c>
      <c r="B50" s="302" t="s">
        <v>526</v>
      </c>
      <c r="C50" s="301"/>
      <c r="D50" s="152"/>
      <c r="E50" s="25">
        <v>200000</v>
      </c>
      <c r="F50" s="25">
        <f t="shared" si="1"/>
        <v>200000</v>
      </c>
      <c r="G50" s="44"/>
      <c r="H50" s="44" t="e">
        <f>F50-#REF!</f>
        <v>#REF!</v>
      </c>
    </row>
    <row r="51" spans="1:8" ht="57.75" hidden="1" customHeight="1">
      <c r="A51" s="153" t="s">
        <v>253</v>
      </c>
      <c r="B51" s="302" t="s">
        <v>527</v>
      </c>
      <c r="C51" s="301"/>
      <c r="D51" s="152"/>
      <c r="E51" s="25">
        <v>300000</v>
      </c>
      <c r="F51" s="25">
        <f t="shared" si="1"/>
        <v>300000</v>
      </c>
      <c r="G51" s="44"/>
      <c r="H51" s="44" t="e">
        <f>F51-#REF!</f>
        <v>#REF!</v>
      </c>
    </row>
    <row r="52" spans="1:8" ht="81.75" hidden="1" customHeight="1">
      <c r="A52" s="153" t="s">
        <v>254</v>
      </c>
      <c r="B52" s="302" t="s">
        <v>528</v>
      </c>
      <c r="C52" s="301"/>
      <c r="D52" s="24"/>
      <c r="E52" s="25">
        <v>2000000</v>
      </c>
      <c r="F52" s="25">
        <f t="shared" si="1"/>
        <v>2000000</v>
      </c>
      <c r="G52" s="44"/>
      <c r="H52" s="44" t="e">
        <f>F52-#REF!</f>
        <v>#REF!</v>
      </c>
    </row>
    <row r="53" spans="1:8" ht="74.25" hidden="1" customHeight="1">
      <c r="A53" s="153" t="s">
        <v>255</v>
      </c>
      <c r="B53" s="302" t="s">
        <v>529</v>
      </c>
      <c r="C53" s="301"/>
      <c r="D53" s="24"/>
      <c r="E53" s="25">
        <v>200000</v>
      </c>
      <c r="F53" s="25">
        <f t="shared" si="1"/>
        <v>200000</v>
      </c>
      <c r="G53" s="44"/>
      <c r="H53" s="44" t="e">
        <f>F53-#REF!</f>
        <v>#REF!</v>
      </c>
    </row>
    <row r="54" spans="1:8" ht="77.25" hidden="1" customHeight="1">
      <c r="A54" s="153" t="s">
        <v>513</v>
      </c>
      <c r="B54" s="302" t="s">
        <v>530</v>
      </c>
      <c r="C54" s="301"/>
      <c r="D54" s="24"/>
      <c r="E54" s="25">
        <v>6000000</v>
      </c>
      <c r="F54" s="25">
        <f t="shared" si="1"/>
        <v>6000000</v>
      </c>
      <c r="G54" s="44"/>
      <c r="H54" s="44" t="e">
        <f>F54-#REF!</f>
        <v>#REF!</v>
      </c>
    </row>
    <row r="55" spans="1:8" ht="60" hidden="1" customHeight="1">
      <c r="A55" s="153" t="s">
        <v>514</v>
      </c>
      <c r="B55" s="302" t="s">
        <v>531</v>
      </c>
      <c r="C55" s="301"/>
      <c r="D55" s="24"/>
      <c r="E55" s="25">
        <v>200000</v>
      </c>
      <c r="F55" s="25">
        <f t="shared" si="1"/>
        <v>200000</v>
      </c>
      <c r="G55" s="44"/>
      <c r="H55" s="44" t="e">
        <f>F55-#REF!</f>
        <v>#REF!</v>
      </c>
    </row>
    <row r="56" spans="1:8" ht="54.75" hidden="1" customHeight="1">
      <c r="A56" s="153" t="s">
        <v>515</v>
      </c>
      <c r="B56" s="302" t="s">
        <v>532</v>
      </c>
      <c r="C56" s="301"/>
      <c r="D56" s="24"/>
      <c r="E56" s="25">
        <v>200000</v>
      </c>
      <c r="F56" s="25">
        <f>E56</f>
        <v>200000</v>
      </c>
      <c r="G56" s="44"/>
      <c r="H56" s="44" t="e">
        <f>F56-#REF!</f>
        <v>#REF!</v>
      </c>
    </row>
    <row r="57" spans="1:8" ht="41.25" hidden="1" customHeight="1">
      <c r="A57" s="153" t="s">
        <v>516</v>
      </c>
      <c r="B57" s="302" t="s">
        <v>533</v>
      </c>
      <c r="C57" s="301" t="s">
        <v>449</v>
      </c>
      <c r="D57" s="24"/>
      <c r="E57" s="25">
        <v>700000</v>
      </c>
      <c r="F57" s="25">
        <f t="shared" ref="F57:F64" si="2">E57</f>
        <v>700000</v>
      </c>
      <c r="G57" s="44"/>
      <c r="H57" s="44" t="e">
        <f>F57-#REF!</f>
        <v>#REF!</v>
      </c>
    </row>
    <row r="58" spans="1:8" ht="48" hidden="1" customHeight="1">
      <c r="A58" s="153" t="s">
        <v>256</v>
      </c>
      <c r="B58" s="302" t="s">
        <v>534</v>
      </c>
      <c r="C58" s="301"/>
      <c r="D58" s="24"/>
      <c r="E58" s="25">
        <v>500000</v>
      </c>
      <c r="F58" s="25">
        <f t="shared" si="2"/>
        <v>500000</v>
      </c>
      <c r="G58" s="44"/>
      <c r="H58" s="44" t="e">
        <f>F58-#REF!</f>
        <v>#REF!</v>
      </c>
    </row>
    <row r="59" spans="1:8" ht="61.5" hidden="1" customHeight="1">
      <c r="A59" s="153" t="s">
        <v>257</v>
      </c>
      <c r="B59" s="302" t="s">
        <v>363</v>
      </c>
      <c r="C59" s="301"/>
      <c r="D59" s="24"/>
      <c r="E59" s="25">
        <v>3118157</v>
      </c>
      <c r="F59" s="25">
        <f>E59</f>
        <v>3118157</v>
      </c>
      <c r="G59" s="44"/>
      <c r="H59" s="44" t="e">
        <f>F59-#REF!</f>
        <v>#REF!</v>
      </c>
    </row>
    <row r="60" spans="1:8" ht="64.5" hidden="1" customHeight="1">
      <c r="A60" s="153" t="s">
        <v>517</v>
      </c>
      <c r="B60" s="302" t="s">
        <v>367</v>
      </c>
      <c r="C60" s="301"/>
      <c r="D60" s="24"/>
      <c r="E60" s="25">
        <f>F162</f>
        <v>41337</v>
      </c>
      <c r="F60" s="25">
        <f t="shared" si="2"/>
        <v>41337</v>
      </c>
      <c r="G60" s="44"/>
      <c r="H60" s="44" t="e">
        <f>F60-#REF!</f>
        <v>#REF!</v>
      </c>
    </row>
    <row r="61" spans="1:8" ht="51" hidden="1" customHeight="1">
      <c r="A61" s="153" t="s">
        <v>518</v>
      </c>
      <c r="B61" s="302" t="s">
        <v>368</v>
      </c>
      <c r="C61" s="301"/>
      <c r="D61" s="24"/>
      <c r="E61" s="25">
        <v>230000</v>
      </c>
      <c r="F61" s="25">
        <f t="shared" si="2"/>
        <v>230000</v>
      </c>
      <c r="G61" s="44"/>
      <c r="H61" s="44" t="e">
        <f>F61-#REF!</f>
        <v>#REF!</v>
      </c>
    </row>
    <row r="62" spans="1:8" ht="55.5" hidden="1" customHeight="1">
      <c r="A62" s="153" t="s">
        <v>519</v>
      </c>
      <c r="B62" s="302" t="s">
        <v>535</v>
      </c>
      <c r="C62" s="301"/>
      <c r="D62" s="24"/>
      <c r="E62" s="25">
        <v>1474663</v>
      </c>
      <c r="F62" s="25">
        <f t="shared" si="2"/>
        <v>1474663</v>
      </c>
      <c r="G62" s="44"/>
      <c r="H62" s="44" t="e">
        <f>F62-#REF!</f>
        <v>#REF!</v>
      </c>
    </row>
    <row r="63" spans="1:8" ht="59.25" hidden="1" customHeight="1">
      <c r="A63" s="153" t="s">
        <v>520</v>
      </c>
      <c r="B63" s="302" t="s">
        <v>370</v>
      </c>
      <c r="C63" s="301"/>
      <c r="D63" s="24"/>
      <c r="E63" s="25">
        <v>1650000</v>
      </c>
      <c r="F63" s="25">
        <f t="shared" si="2"/>
        <v>1650000</v>
      </c>
      <c r="G63" s="44"/>
      <c r="H63" s="44" t="e">
        <f>F63-#REF!</f>
        <v>#REF!</v>
      </c>
    </row>
    <row r="64" spans="1:8" ht="53.25" hidden="1" customHeight="1">
      <c r="A64" s="153" t="s">
        <v>521</v>
      </c>
      <c r="B64" s="302" t="s">
        <v>536</v>
      </c>
      <c r="C64" s="301"/>
      <c r="D64" s="24"/>
      <c r="E64" s="25">
        <v>1000000</v>
      </c>
      <c r="F64" s="25">
        <f t="shared" si="2"/>
        <v>1000000</v>
      </c>
      <c r="G64" s="44"/>
      <c r="H64" s="44" t="e">
        <f>F64-#REF!</f>
        <v>#REF!</v>
      </c>
    </row>
    <row r="65" spans="1:9" ht="22.5" customHeight="1">
      <c r="A65" s="268"/>
      <c r="B65" s="291" t="s">
        <v>765</v>
      </c>
      <c r="C65" s="292"/>
      <c r="D65" s="152"/>
      <c r="E65" s="43">
        <f>F330</f>
        <v>1423125</v>
      </c>
      <c r="F65" s="43">
        <f>E65+D65</f>
        <v>1423125</v>
      </c>
      <c r="G65" s="44"/>
      <c r="H65" s="44" t="e">
        <f>F65-#REF!</f>
        <v>#REF!</v>
      </c>
    </row>
    <row r="66" spans="1:9" ht="36.75" hidden="1" customHeight="1">
      <c r="A66" s="23" t="s">
        <v>258</v>
      </c>
      <c r="B66" s="300" t="s">
        <v>537</v>
      </c>
      <c r="C66" s="301"/>
      <c r="D66" s="24"/>
      <c r="E66" s="25">
        <v>5000000</v>
      </c>
      <c r="F66" s="25">
        <f t="shared" ref="F66:F67" si="3">E66</f>
        <v>5000000</v>
      </c>
      <c r="G66" s="44"/>
      <c r="H66" s="44" t="e">
        <f>F66-#REF!</f>
        <v>#REF!</v>
      </c>
    </row>
    <row r="67" spans="1:9" ht="49.5" hidden="1" customHeight="1">
      <c r="A67" s="23" t="s">
        <v>301</v>
      </c>
      <c r="B67" s="300" t="s">
        <v>355</v>
      </c>
      <c r="C67" s="301"/>
      <c r="D67" s="24"/>
      <c r="E67" s="25">
        <v>100000</v>
      </c>
      <c r="F67" s="25">
        <f t="shared" si="3"/>
        <v>100000</v>
      </c>
      <c r="G67" s="44"/>
      <c r="H67" s="44" t="e">
        <f>F67-#REF!</f>
        <v>#REF!</v>
      </c>
    </row>
    <row r="68" spans="1:9" ht="31.5" hidden="1" customHeight="1">
      <c r="A68" s="23" t="s">
        <v>372</v>
      </c>
      <c r="B68" s="300" t="s">
        <v>430</v>
      </c>
      <c r="C68" s="301"/>
      <c r="D68" s="24"/>
      <c r="E68" s="25">
        <v>15000000</v>
      </c>
      <c r="F68" s="25">
        <f>G342</f>
        <v>0</v>
      </c>
      <c r="G68" s="44"/>
      <c r="H68" s="44" t="e">
        <f>F68-#REF!</f>
        <v>#REF!</v>
      </c>
    </row>
    <row r="69" spans="1:9" ht="47.25" hidden="1" customHeight="1">
      <c r="A69" s="23" t="s">
        <v>373</v>
      </c>
      <c r="B69" s="300" t="s">
        <v>538</v>
      </c>
      <c r="C69" s="301"/>
      <c r="D69" s="24"/>
      <c r="E69" s="25">
        <v>500000</v>
      </c>
      <c r="F69" s="25">
        <f>G351</f>
        <v>0</v>
      </c>
      <c r="G69" s="44"/>
      <c r="H69" s="44" t="e">
        <f>F69-#REF!</f>
        <v>#REF!</v>
      </c>
    </row>
    <row r="70" spans="1:9" ht="42.75" hidden="1" customHeight="1">
      <c r="A70" s="23" t="s">
        <v>374</v>
      </c>
      <c r="B70" s="300" t="s">
        <v>539</v>
      </c>
      <c r="C70" s="301"/>
      <c r="E70" s="25">
        <v>500000</v>
      </c>
      <c r="F70" s="25">
        <f>E70</f>
        <v>500000</v>
      </c>
      <c r="G70" s="44"/>
      <c r="H70" s="44" t="e">
        <f>F70-#REF!</f>
        <v>#REF!</v>
      </c>
    </row>
    <row r="71" spans="1:9" ht="36" hidden="1" customHeight="1">
      <c r="A71" s="23" t="s">
        <v>375</v>
      </c>
      <c r="B71" s="300" t="s">
        <v>540</v>
      </c>
      <c r="C71" s="301"/>
      <c r="D71" s="152"/>
      <c r="E71" s="25">
        <v>500000</v>
      </c>
      <c r="F71" s="25">
        <f>E71</f>
        <v>500000</v>
      </c>
      <c r="G71" s="44"/>
      <c r="H71" s="44" t="e">
        <f>F71-#REF!</f>
        <v>#REF!</v>
      </c>
    </row>
    <row r="72" spans="1:9" ht="69" hidden="1" customHeight="1">
      <c r="A72" s="23" t="s">
        <v>376</v>
      </c>
      <c r="B72" s="300" t="s">
        <v>475</v>
      </c>
      <c r="C72" s="301"/>
      <c r="D72" s="24"/>
      <c r="E72" s="25">
        <f>F369</f>
        <v>844944</v>
      </c>
      <c r="F72" s="25">
        <f>G369</f>
        <v>844944</v>
      </c>
      <c r="G72" s="44"/>
      <c r="H72" s="44" t="e">
        <f>F72-#REF!</f>
        <v>#REF!</v>
      </c>
    </row>
    <row r="73" spans="1:9" ht="15" customHeight="1">
      <c r="A73" s="293" t="s">
        <v>18</v>
      </c>
      <c r="B73" s="293"/>
      <c r="C73" s="294"/>
      <c r="D73" s="26"/>
      <c r="E73" s="26">
        <f>E65+E45+E43</f>
        <v>22344133</v>
      </c>
      <c r="F73" s="26">
        <f>F65+F45+F43</f>
        <v>22344133</v>
      </c>
      <c r="G73" s="44"/>
      <c r="H73" s="44" t="e">
        <f>F73-#REF!</f>
        <v>#REF!</v>
      </c>
      <c r="I73" s="44"/>
    </row>
    <row r="74" spans="1:9" ht="8.25" customHeight="1">
      <c r="A74" s="19"/>
      <c r="G74" s="44"/>
      <c r="H74" s="44"/>
    </row>
    <row r="75" spans="1:9" ht="15.75" customHeight="1">
      <c r="A75" s="19" t="s">
        <v>22</v>
      </c>
      <c r="B75" s="295" t="s">
        <v>20</v>
      </c>
      <c r="C75" s="295"/>
      <c r="D75" s="295"/>
      <c r="E75" s="295"/>
      <c r="F75" s="295"/>
      <c r="G75" s="295"/>
    </row>
    <row r="76" spans="1:9" ht="14.25" customHeight="1">
      <c r="A76" s="19"/>
      <c r="E76" s="27" t="s">
        <v>14</v>
      </c>
    </row>
    <row r="77" spans="1:9" ht="19.5" customHeight="1">
      <c r="A77" s="268" t="s">
        <v>11</v>
      </c>
      <c r="B77" s="272" t="s">
        <v>21</v>
      </c>
      <c r="C77" s="268" t="s">
        <v>16</v>
      </c>
      <c r="D77" s="268" t="s">
        <v>17</v>
      </c>
      <c r="E77" s="268" t="s">
        <v>18</v>
      </c>
    </row>
    <row r="78" spans="1:9" ht="17.25" customHeight="1">
      <c r="A78" s="272">
        <v>1</v>
      </c>
      <c r="B78" s="272">
        <v>2</v>
      </c>
      <c r="C78" s="272">
        <v>3</v>
      </c>
      <c r="D78" s="272">
        <v>4</v>
      </c>
      <c r="E78" s="272">
        <v>5</v>
      </c>
    </row>
    <row r="79" spans="1:9" ht="10.5" customHeight="1">
      <c r="A79" s="268"/>
      <c r="B79" s="28"/>
      <c r="C79" s="29"/>
      <c r="D79" s="268"/>
      <c r="E79" s="29"/>
    </row>
    <row r="80" spans="1:9" ht="14.25" customHeight="1">
      <c r="A80" s="293" t="s">
        <v>18</v>
      </c>
      <c r="B80" s="293"/>
      <c r="C80" s="30"/>
      <c r="D80" s="30"/>
      <c r="E80" s="30"/>
    </row>
    <row r="81" spans="1:8" ht="9" customHeight="1">
      <c r="A81" s="19"/>
    </row>
    <row r="82" spans="1:8" ht="16.5" customHeight="1">
      <c r="A82" s="18" t="s">
        <v>50</v>
      </c>
      <c r="B82" s="295" t="s">
        <v>23</v>
      </c>
      <c r="C82" s="295"/>
      <c r="D82" s="295"/>
      <c r="E82" s="295"/>
      <c r="F82" s="295"/>
      <c r="G82" s="295"/>
    </row>
    <row r="83" spans="1:8" ht="9" customHeight="1">
      <c r="A83" s="19"/>
    </row>
    <row r="84" spans="1:8" ht="25.5" customHeight="1">
      <c r="A84" s="268" t="s">
        <v>11</v>
      </c>
      <c r="B84" s="268" t="s">
        <v>24</v>
      </c>
      <c r="C84" s="271" t="s">
        <v>25</v>
      </c>
      <c r="D84" s="271" t="s">
        <v>26</v>
      </c>
      <c r="E84" s="268" t="s">
        <v>16</v>
      </c>
      <c r="F84" s="268" t="s">
        <v>17</v>
      </c>
      <c r="G84" s="268" t="s">
        <v>18</v>
      </c>
    </row>
    <row r="85" spans="1:8">
      <c r="A85" s="272">
        <v>1</v>
      </c>
      <c r="B85" s="272">
        <v>2</v>
      </c>
      <c r="C85" s="272">
        <v>3</v>
      </c>
      <c r="D85" s="272">
        <v>4</v>
      </c>
      <c r="E85" s="272">
        <v>5</v>
      </c>
      <c r="F85" s="272">
        <v>6</v>
      </c>
      <c r="G85" s="272">
        <v>7</v>
      </c>
    </row>
    <row r="86" spans="1:8" ht="21.75" hidden="1" customHeight="1">
      <c r="A86" s="268"/>
      <c r="B86" s="291" t="s">
        <v>511</v>
      </c>
      <c r="C86" s="296"/>
      <c r="D86" s="296"/>
      <c r="E86" s="292"/>
      <c r="F86" s="204">
        <f>F89</f>
        <v>0</v>
      </c>
      <c r="G86" s="204">
        <f>F86</f>
        <v>0</v>
      </c>
    </row>
    <row r="87" spans="1:8" ht="62.25" hidden="1" customHeight="1">
      <c r="A87" s="274"/>
      <c r="B87" s="297" t="s">
        <v>646</v>
      </c>
      <c r="C87" s="298"/>
      <c r="D87" s="298"/>
      <c r="E87" s="299"/>
      <c r="F87" s="86"/>
      <c r="G87" s="86"/>
    </row>
    <row r="88" spans="1:8" s="76" customFormat="1" ht="15" hidden="1" customHeight="1">
      <c r="A88" s="83">
        <v>1</v>
      </c>
      <c r="B88" s="84" t="s">
        <v>27</v>
      </c>
      <c r="C88" s="87" t="s">
        <v>83</v>
      </c>
      <c r="D88" s="87" t="s">
        <v>83</v>
      </c>
      <c r="E88" s="85"/>
      <c r="F88" s="86"/>
      <c r="G88" s="86"/>
    </row>
    <row r="89" spans="1:8" ht="81.75" hidden="1" customHeight="1">
      <c r="A89" s="274"/>
      <c r="B89" s="142" t="s">
        <v>507</v>
      </c>
      <c r="C89" s="17" t="s">
        <v>96</v>
      </c>
      <c r="D89" s="69" t="s">
        <v>512</v>
      </c>
      <c r="E89" s="85"/>
      <c r="F89" s="67"/>
      <c r="G89" s="67">
        <f>F89</f>
        <v>0</v>
      </c>
    </row>
    <row r="90" spans="1:8" s="76" customFormat="1" ht="18" hidden="1" customHeight="1">
      <c r="A90" s="83">
        <v>2</v>
      </c>
      <c r="B90" s="84" t="s">
        <v>28</v>
      </c>
      <c r="C90" s="87" t="s">
        <v>83</v>
      </c>
      <c r="D90" s="87" t="s">
        <v>83</v>
      </c>
      <c r="E90" s="85"/>
      <c r="F90" s="147"/>
      <c r="G90" s="147"/>
    </row>
    <row r="91" spans="1:8" ht="111" hidden="1" customHeight="1">
      <c r="A91" s="274"/>
      <c r="B91" s="142" t="s">
        <v>510</v>
      </c>
      <c r="C91" s="17" t="s">
        <v>97</v>
      </c>
      <c r="D91" s="17" t="s">
        <v>181</v>
      </c>
      <c r="E91" s="85"/>
      <c r="F91" s="147"/>
      <c r="G91" s="147">
        <f>F91</f>
        <v>0</v>
      </c>
    </row>
    <row r="92" spans="1:8" s="76" customFormat="1" ht="18" hidden="1" customHeight="1">
      <c r="A92" s="83">
        <v>3</v>
      </c>
      <c r="B92" s="84" t="s">
        <v>29</v>
      </c>
      <c r="C92" s="87"/>
      <c r="D92" s="87"/>
      <c r="E92" s="85"/>
      <c r="F92" s="147"/>
      <c r="G92" s="147"/>
    </row>
    <row r="93" spans="1:8" ht="108.75" hidden="1" customHeight="1">
      <c r="A93" s="274"/>
      <c r="B93" s="143" t="s">
        <v>508</v>
      </c>
      <c r="C93" s="17" t="s">
        <v>89</v>
      </c>
      <c r="D93" s="17" t="s">
        <v>87</v>
      </c>
      <c r="E93" s="85"/>
      <c r="F93" s="67" t="e">
        <f>F89/F91</f>
        <v>#DIV/0!</v>
      </c>
      <c r="G93" s="67" t="e">
        <f>F93</f>
        <v>#DIV/0!</v>
      </c>
    </row>
    <row r="94" spans="1:8" s="76" customFormat="1" ht="19.5" hidden="1" customHeight="1">
      <c r="A94" s="83">
        <v>2</v>
      </c>
      <c r="B94" s="84" t="s">
        <v>30</v>
      </c>
      <c r="C94" s="87"/>
      <c r="D94" s="87"/>
      <c r="E94" s="85"/>
      <c r="F94" s="147"/>
      <c r="G94" s="147"/>
    </row>
    <row r="95" spans="1:8" ht="95.25" hidden="1" customHeight="1">
      <c r="A95" s="274"/>
      <c r="B95" s="143" t="s">
        <v>509</v>
      </c>
      <c r="C95" s="17" t="s">
        <v>88</v>
      </c>
      <c r="D95" s="17" t="s">
        <v>87</v>
      </c>
      <c r="E95" s="85"/>
      <c r="F95" s="147">
        <v>100</v>
      </c>
      <c r="G95" s="147">
        <f>F95</f>
        <v>100</v>
      </c>
    </row>
    <row r="96" spans="1:8" ht="20.25" customHeight="1">
      <c r="A96" s="63"/>
      <c r="B96" s="291" t="s">
        <v>764</v>
      </c>
      <c r="C96" s="292"/>
      <c r="D96" s="69"/>
      <c r="E96" s="69"/>
      <c r="F96" s="150">
        <f>F99+F108+F117+F126+F135+F144+F153+F162+F171+F182+F191+F202+F211+F222+F240+F249+F258+F267+F276+F285+F294+F303+F312+F321</f>
        <v>20921008</v>
      </c>
      <c r="G96" s="150">
        <f>G99+G108+G117+G126+G135+G144+G153+G162+G171+G182+G191+G202+G211+G222+G240+G249+G258+G267+G276+G285+G294+G303+G312+G321</f>
        <v>20921008</v>
      </c>
      <c r="H96" s="44" t="e">
        <f>G96-#REF!</f>
        <v>#REF!</v>
      </c>
    </row>
    <row r="97" spans="1:8" ht="45" hidden="1" customHeight="1">
      <c r="A97" s="63"/>
      <c r="B97" s="290"/>
      <c r="C97" s="290"/>
      <c r="D97" s="290"/>
      <c r="E97" s="290"/>
      <c r="F97" s="80"/>
      <c r="G97" s="81"/>
      <c r="H97" s="44"/>
    </row>
    <row r="98" spans="1:8" s="76" customFormat="1" ht="15" hidden="1" customHeight="1">
      <c r="A98" s="79"/>
      <c r="B98" s="82"/>
      <c r="C98" s="69"/>
      <c r="D98" s="69"/>
      <c r="E98" s="80"/>
      <c r="F98" s="80"/>
      <c r="G98" s="80"/>
      <c r="H98" s="44"/>
    </row>
    <row r="99" spans="1:8" ht="78.75" hidden="1" customHeight="1">
      <c r="A99" s="63"/>
      <c r="B99" s="144"/>
      <c r="C99" s="69"/>
      <c r="D99" s="69"/>
      <c r="E99" s="80"/>
      <c r="F99" s="80"/>
      <c r="G99" s="80"/>
      <c r="H99" s="44"/>
    </row>
    <row r="100" spans="1:8" s="76" customFormat="1" ht="15" hidden="1" customHeight="1">
      <c r="A100" s="79"/>
      <c r="B100" s="273"/>
      <c r="C100" s="69"/>
      <c r="D100" s="69"/>
      <c r="E100" s="80"/>
      <c r="F100" s="80"/>
      <c r="G100" s="80"/>
      <c r="H100" s="44"/>
    </row>
    <row r="101" spans="1:8" ht="99.75" hidden="1" customHeight="1">
      <c r="A101" s="63"/>
      <c r="B101" s="144"/>
      <c r="C101" s="69"/>
      <c r="D101" s="69"/>
      <c r="E101" s="69"/>
      <c r="F101" s="81"/>
      <c r="G101" s="81"/>
      <c r="H101" s="44"/>
    </row>
    <row r="102" spans="1:8" s="76" customFormat="1" ht="15" hidden="1" customHeight="1">
      <c r="A102" s="79"/>
      <c r="B102" s="273"/>
      <c r="C102" s="69"/>
      <c r="D102" s="69"/>
      <c r="E102" s="69"/>
      <c r="F102" s="80"/>
      <c r="G102" s="81"/>
      <c r="H102" s="44"/>
    </row>
    <row r="103" spans="1:8" ht="99" hidden="1" customHeight="1">
      <c r="A103" s="63"/>
      <c r="B103" s="144"/>
      <c r="C103" s="69"/>
      <c r="D103" s="69"/>
      <c r="E103" s="69"/>
      <c r="F103" s="80"/>
      <c r="G103" s="80"/>
      <c r="H103" s="44"/>
    </row>
    <row r="104" spans="1:8" s="76" customFormat="1" ht="15" hidden="1" customHeight="1">
      <c r="A104" s="79"/>
      <c r="B104" s="273"/>
      <c r="C104" s="69"/>
      <c r="D104" s="69"/>
      <c r="E104" s="69"/>
      <c r="F104" s="80"/>
      <c r="G104" s="81"/>
      <c r="H104" s="44"/>
    </row>
    <row r="105" spans="1:8" ht="90" hidden="1" customHeight="1">
      <c r="A105" s="63"/>
      <c r="B105" s="145"/>
      <c r="C105" s="69"/>
      <c r="D105" s="69"/>
      <c r="E105" s="69"/>
      <c r="F105" s="81"/>
      <c r="G105" s="81"/>
      <c r="H105" s="44"/>
    </row>
    <row r="106" spans="1:8" ht="46.5" customHeight="1">
      <c r="A106" s="63"/>
      <c r="B106" s="290" t="s">
        <v>841</v>
      </c>
      <c r="C106" s="290"/>
      <c r="D106" s="290"/>
      <c r="E106" s="290"/>
      <c r="F106" s="80"/>
      <c r="G106" s="81"/>
      <c r="H106" s="44" t="e">
        <f>G106-#REF!</f>
        <v>#REF!</v>
      </c>
    </row>
    <row r="107" spans="1:8" s="76" customFormat="1" ht="15" customHeight="1">
      <c r="A107" s="79">
        <v>1</v>
      </c>
      <c r="B107" s="82" t="s">
        <v>27</v>
      </c>
      <c r="C107" s="69"/>
      <c r="D107" s="69"/>
      <c r="E107" s="80"/>
      <c r="F107" s="80"/>
      <c r="G107" s="80"/>
      <c r="H107" s="44" t="e">
        <f>G107-#REF!</f>
        <v>#REF!</v>
      </c>
    </row>
    <row r="108" spans="1:8" ht="93" customHeight="1">
      <c r="A108" s="63"/>
      <c r="B108" s="144" t="s">
        <v>736</v>
      </c>
      <c r="C108" s="69" t="s">
        <v>89</v>
      </c>
      <c r="D108" s="253" t="s">
        <v>840</v>
      </c>
      <c r="E108" s="80"/>
      <c r="F108" s="80">
        <v>279622</v>
      </c>
      <c r="G108" s="80">
        <f>F108</f>
        <v>279622</v>
      </c>
      <c r="H108" s="44" t="e">
        <f>G108-#REF!</f>
        <v>#REF!</v>
      </c>
    </row>
    <row r="109" spans="1:8" s="76" customFormat="1" ht="15" customHeight="1">
      <c r="A109" s="79">
        <v>2</v>
      </c>
      <c r="B109" s="273" t="s">
        <v>28</v>
      </c>
      <c r="C109" s="69"/>
      <c r="D109" s="69"/>
      <c r="E109" s="80"/>
      <c r="F109" s="80"/>
      <c r="G109" s="80"/>
      <c r="H109" s="44" t="e">
        <f>G109-#REF!</f>
        <v>#REF!</v>
      </c>
    </row>
    <row r="110" spans="1:8" ht="109.5" customHeight="1">
      <c r="A110" s="63"/>
      <c r="B110" s="144" t="s">
        <v>739</v>
      </c>
      <c r="C110" s="69" t="s">
        <v>180</v>
      </c>
      <c r="D110" s="69" t="s">
        <v>181</v>
      </c>
      <c r="E110" s="69"/>
      <c r="F110" s="81">
        <v>1</v>
      </c>
      <c r="G110" s="81">
        <f>F110</f>
        <v>1</v>
      </c>
      <c r="H110" s="44" t="e">
        <f>G110-#REF!</f>
        <v>#REF!</v>
      </c>
    </row>
    <row r="111" spans="1:8" s="76" customFormat="1" ht="15" customHeight="1">
      <c r="A111" s="79">
        <v>3</v>
      </c>
      <c r="B111" s="273" t="s">
        <v>29</v>
      </c>
      <c r="C111" s="69"/>
      <c r="D111" s="69"/>
      <c r="E111" s="69"/>
      <c r="F111" s="80"/>
      <c r="G111" s="81"/>
      <c r="H111" s="44" t="e">
        <f>G111-#REF!</f>
        <v>#REF!</v>
      </c>
    </row>
    <row r="112" spans="1:8" ht="111" customHeight="1">
      <c r="A112" s="63"/>
      <c r="B112" s="144" t="s">
        <v>737</v>
      </c>
      <c r="C112" s="69" t="s">
        <v>89</v>
      </c>
      <c r="D112" s="69" t="s">
        <v>87</v>
      </c>
      <c r="E112" s="69"/>
      <c r="F112" s="80">
        <f>F108/F110</f>
        <v>279622</v>
      </c>
      <c r="G112" s="80">
        <f>F112</f>
        <v>279622</v>
      </c>
      <c r="H112" s="44" t="e">
        <f>G112-#REF!</f>
        <v>#REF!</v>
      </c>
    </row>
    <row r="113" spans="1:8" s="76" customFormat="1" ht="15" customHeight="1">
      <c r="A113" s="79">
        <v>4</v>
      </c>
      <c r="B113" s="273" t="s">
        <v>30</v>
      </c>
      <c r="C113" s="69"/>
      <c r="D113" s="69"/>
      <c r="E113" s="69"/>
      <c r="F113" s="80"/>
      <c r="G113" s="81"/>
      <c r="H113" s="44" t="e">
        <f>G113-#REF!</f>
        <v>#REF!</v>
      </c>
    </row>
    <row r="114" spans="1:8" ht="108" customHeight="1">
      <c r="A114" s="63"/>
      <c r="B114" s="144" t="s">
        <v>738</v>
      </c>
      <c r="C114" s="69" t="s">
        <v>88</v>
      </c>
      <c r="D114" s="69" t="s">
        <v>87</v>
      </c>
      <c r="E114" s="69"/>
      <c r="F114" s="81">
        <f>F108/F112*100</f>
        <v>100</v>
      </c>
      <c r="G114" s="81">
        <f>F114</f>
        <v>100</v>
      </c>
      <c r="H114" s="44" t="e">
        <f>G114-#REF!</f>
        <v>#REF!</v>
      </c>
    </row>
    <row r="115" spans="1:8" ht="49.5" customHeight="1">
      <c r="A115" s="63"/>
      <c r="B115" s="290" t="s">
        <v>842</v>
      </c>
      <c r="C115" s="290"/>
      <c r="D115" s="290"/>
      <c r="E115" s="290"/>
      <c r="F115" s="80"/>
      <c r="G115" s="81"/>
      <c r="H115" s="44" t="e">
        <f>G115-#REF!</f>
        <v>#REF!</v>
      </c>
    </row>
    <row r="116" spans="1:8" s="76" customFormat="1" ht="15" customHeight="1">
      <c r="A116" s="79">
        <v>1</v>
      </c>
      <c r="B116" s="82" t="s">
        <v>27</v>
      </c>
      <c r="C116" s="69"/>
      <c r="D116" s="69"/>
      <c r="E116" s="80"/>
      <c r="F116" s="80"/>
      <c r="G116" s="80"/>
      <c r="H116" s="44" t="e">
        <f>G116-#REF!</f>
        <v>#REF!</v>
      </c>
    </row>
    <row r="117" spans="1:8" ht="88.5" customHeight="1">
      <c r="A117" s="63"/>
      <c r="B117" s="144" t="s">
        <v>603</v>
      </c>
      <c r="C117" s="69" t="s">
        <v>89</v>
      </c>
      <c r="D117" s="253" t="s">
        <v>840</v>
      </c>
      <c r="E117" s="80"/>
      <c r="F117" s="80">
        <v>150000</v>
      </c>
      <c r="G117" s="80">
        <f>F117</f>
        <v>150000</v>
      </c>
      <c r="H117" s="44" t="e">
        <f>G117-#REF!</f>
        <v>#REF!</v>
      </c>
    </row>
    <row r="118" spans="1:8" s="76" customFormat="1" ht="15" customHeight="1">
      <c r="A118" s="79">
        <v>2</v>
      </c>
      <c r="B118" s="273" t="s">
        <v>28</v>
      </c>
      <c r="C118" s="69"/>
      <c r="D118" s="69"/>
      <c r="E118" s="80"/>
      <c r="F118" s="80"/>
      <c r="G118" s="80"/>
      <c r="H118" s="44" t="e">
        <f>G118-#REF!</f>
        <v>#REF!</v>
      </c>
    </row>
    <row r="119" spans="1:8" ht="121.9" customHeight="1">
      <c r="A119" s="63"/>
      <c r="B119" s="144" t="s">
        <v>606</v>
      </c>
      <c r="C119" s="69" t="s">
        <v>180</v>
      </c>
      <c r="D119" s="69" t="s">
        <v>181</v>
      </c>
      <c r="E119" s="69"/>
      <c r="F119" s="81">
        <v>1</v>
      </c>
      <c r="G119" s="81">
        <f>F119</f>
        <v>1</v>
      </c>
      <c r="H119" s="44" t="e">
        <f>G119-#REF!</f>
        <v>#REF!</v>
      </c>
    </row>
    <row r="120" spans="1:8" s="76" customFormat="1" ht="15" customHeight="1">
      <c r="A120" s="79">
        <v>3</v>
      </c>
      <c r="B120" s="273" t="s">
        <v>29</v>
      </c>
      <c r="C120" s="69"/>
      <c r="D120" s="69"/>
      <c r="E120" s="69"/>
      <c r="F120" s="80"/>
      <c r="G120" s="81"/>
      <c r="H120" s="44" t="e">
        <f>G120-#REF!</f>
        <v>#REF!</v>
      </c>
    </row>
    <row r="121" spans="1:8" ht="105" customHeight="1">
      <c r="A121" s="63"/>
      <c r="B121" s="144" t="s">
        <v>605</v>
      </c>
      <c r="C121" s="69" t="s">
        <v>89</v>
      </c>
      <c r="D121" s="69" t="s">
        <v>87</v>
      </c>
      <c r="E121" s="69"/>
      <c r="F121" s="80">
        <f>F117/F119</f>
        <v>150000</v>
      </c>
      <c r="G121" s="80">
        <f>F121</f>
        <v>150000</v>
      </c>
      <c r="H121" s="44" t="e">
        <f>G121-#REF!</f>
        <v>#REF!</v>
      </c>
    </row>
    <row r="122" spans="1:8" s="76" customFormat="1" ht="15" customHeight="1">
      <c r="A122" s="79">
        <v>4</v>
      </c>
      <c r="B122" s="273" t="s">
        <v>30</v>
      </c>
      <c r="C122" s="69"/>
      <c r="D122" s="69"/>
      <c r="E122" s="69"/>
      <c r="F122" s="80"/>
      <c r="G122" s="81"/>
      <c r="H122" s="44" t="e">
        <f>G122-#REF!</f>
        <v>#REF!</v>
      </c>
    </row>
    <row r="123" spans="1:8" ht="98.25" customHeight="1">
      <c r="A123" s="63"/>
      <c r="B123" s="144" t="s">
        <v>604</v>
      </c>
      <c r="C123" s="69" t="s">
        <v>88</v>
      </c>
      <c r="D123" s="69" t="s">
        <v>87</v>
      </c>
      <c r="E123" s="69"/>
      <c r="F123" s="81">
        <f>F117/F121*100</f>
        <v>100</v>
      </c>
      <c r="G123" s="81">
        <f>F123</f>
        <v>100</v>
      </c>
      <c r="H123" s="44" t="e">
        <f>G123-#REF!</f>
        <v>#REF!</v>
      </c>
    </row>
    <row r="124" spans="1:8" ht="45" customHeight="1">
      <c r="A124" s="63"/>
      <c r="B124" s="290" t="s">
        <v>843</v>
      </c>
      <c r="C124" s="290"/>
      <c r="D124" s="290"/>
      <c r="E124" s="290"/>
      <c r="F124" s="80"/>
      <c r="G124" s="81"/>
      <c r="H124" s="44" t="e">
        <f>G124-#REF!</f>
        <v>#REF!</v>
      </c>
    </row>
    <row r="125" spans="1:8" s="76" customFormat="1" ht="15" customHeight="1">
      <c r="A125" s="79">
        <v>1</v>
      </c>
      <c r="B125" s="82" t="s">
        <v>27</v>
      </c>
      <c r="C125" s="69"/>
      <c r="D125" s="69"/>
      <c r="E125" s="80"/>
      <c r="F125" s="80"/>
      <c r="G125" s="80"/>
      <c r="H125" s="44" t="e">
        <f>G125-#REF!</f>
        <v>#REF!</v>
      </c>
    </row>
    <row r="126" spans="1:8" ht="91.5" customHeight="1">
      <c r="A126" s="63"/>
      <c r="B126" s="144" t="s">
        <v>834</v>
      </c>
      <c r="C126" s="69" t="s">
        <v>89</v>
      </c>
      <c r="D126" s="69" t="s">
        <v>835</v>
      </c>
      <c r="E126" s="80"/>
      <c r="F126" s="80">
        <v>1500000</v>
      </c>
      <c r="G126" s="80">
        <f>F126</f>
        <v>1500000</v>
      </c>
      <c r="H126" s="44" t="e">
        <f>G126-#REF!</f>
        <v>#REF!</v>
      </c>
    </row>
    <row r="127" spans="1:8" s="76" customFormat="1" ht="15" customHeight="1">
      <c r="A127" s="79">
        <v>2</v>
      </c>
      <c r="B127" s="273" t="s">
        <v>28</v>
      </c>
      <c r="C127" s="69"/>
      <c r="D127" s="69"/>
      <c r="E127" s="80"/>
      <c r="F127" s="80"/>
      <c r="G127" s="80"/>
      <c r="H127" s="44" t="e">
        <f>G127-#REF!</f>
        <v>#REF!</v>
      </c>
    </row>
    <row r="128" spans="1:8" ht="117" customHeight="1">
      <c r="A128" s="63"/>
      <c r="B128" s="144" t="s">
        <v>833</v>
      </c>
      <c r="C128" s="69" t="s">
        <v>180</v>
      </c>
      <c r="D128" s="69" t="s">
        <v>181</v>
      </c>
      <c r="E128" s="69"/>
      <c r="F128" s="81">
        <v>1</v>
      </c>
      <c r="G128" s="81">
        <f>F128</f>
        <v>1</v>
      </c>
      <c r="H128" s="44" t="e">
        <f>G128-#REF!</f>
        <v>#REF!</v>
      </c>
    </row>
    <row r="129" spans="1:8" s="76" customFormat="1" ht="15" customHeight="1">
      <c r="A129" s="79">
        <v>3</v>
      </c>
      <c r="B129" s="273" t="s">
        <v>29</v>
      </c>
      <c r="C129" s="69"/>
      <c r="D129" s="69"/>
      <c r="E129" s="69"/>
      <c r="F129" s="80"/>
      <c r="G129" s="81"/>
      <c r="H129" s="44" t="e">
        <f>G129-#REF!</f>
        <v>#REF!</v>
      </c>
    </row>
    <row r="130" spans="1:8" ht="108" customHeight="1">
      <c r="A130" s="63"/>
      <c r="B130" s="144" t="s">
        <v>831</v>
      </c>
      <c r="C130" s="69" t="s">
        <v>89</v>
      </c>
      <c r="D130" s="69" t="s">
        <v>87</v>
      </c>
      <c r="E130" s="69"/>
      <c r="F130" s="80">
        <f>F126/F128</f>
        <v>1500000</v>
      </c>
      <c r="G130" s="80">
        <f>F130</f>
        <v>1500000</v>
      </c>
      <c r="H130" s="44" t="e">
        <f>G130-#REF!</f>
        <v>#REF!</v>
      </c>
    </row>
    <row r="131" spans="1:8" s="76" customFormat="1" ht="15" customHeight="1">
      <c r="A131" s="79">
        <v>4</v>
      </c>
      <c r="B131" s="273" t="s">
        <v>30</v>
      </c>
      <c r="C131" s="69"/>
      <c r="D131" s="69"/>
      <c r="E131" s="69"/>
      <c r="F131" s="80"/>
      <c r="G131" s="81"/>
      <c r="H131" s="44" t="e">
        <f>G131-#REF!</f>
        <v>#REF!</v>
      </c>
    </row>
    <row r="132" spans="1:8" ht="75" customHeight="1">
      <c r="A132" s="63"/>
      <c r="B132" s="144" t="s">
        <v>832</v>
      </c>
      <c r="C132" s="69" t="s">
        <v>88</v>
      </c>
      <c r="D132" s="69" t="s">
        <v>87</v>
      </c>
      <c r="E132" s="69"/>
      <c r="F132" s="81">
        <f>F126/F130*100</f>
        <v>100</v>
      </c>
      <c r="G132" s="81">
        <f>F132</f>
        <v>100</v>
      </c>
      <c r="H132" s="44" t="e">
        <f>G132-#REF!</f>
        <v>#REF!</v>
      </c>
    </row>
    <row r="133" spans="1:8" ht="26.25" customHeight="1">
      <c r="A133" s="63"/>
      <c r="B133" s="290" t="s">
        <v>844</v>
      </c>
      <c r="C133" s="290"/>
      <c r="D133" s="290"/>
      <c r="E133" s="290"/>
      <c r="F133" s="80"/>
      <c r="G133" s="81"/>
      <c r="H133" s="44" t="e">
        <f>G133-#REF!</f>
        <v>#REF!</v>
      </c>
    </row>
    <row r="134" spans="1:8" s="76" customFormat="1" ht="15" customHeight="1">
      <c r="A134" s="79">
        <v>1</v>
      </c>
      <c r="B134" s="82" t="s">
        <v>27</v>
      </c>
      <c r="C134" s="69"/>
      <c r="D134" s="69"/>
      <c r="E134" s="80"/>
      <c r="F134" s="80"/>
      <c r="G134" s="80"/>
      <c r="H134" s="44" t="e">
        <f>G134-#REF!</f>
        <v>#REF!</v>
      </c>
    </row>
    <row r="135" spans="1:8" ht="66" customHeight="1">
      <c r="A135" s="63"/>
      <c r="B135" s="144" t="s">
        <v>656</v>
      </c>
      <c r="C135" s="69" t="s">
        <v>89</v>
      </c>
      <c r="D135" s="253" t="s">
        <v>840</v>
      </c>
      <c r="E135" s="80"/>
      <c r="F135" s="80">
        <v>782343</v>
      </c>
      <c r="G135" s="80">
        <f>F135</f>
        <v>782343</v>
      </c>
      <c r="H135" s="44" t="e">
        <f>G135-#REF!</f>
        <v>#REF!</v>
      </c>
    </row>
    <row r="136" spans="1:8" s="76" customFormat="1" ht="15" customHeight="1">
      <c r="A136" s="79">
        <v>2</v>
      </c>
      <c r="B136" s="273" t="s">
        <v>28</v>
      </c>
      <c r="C136" s="69"/>
      <c r="D136" s="69"/>
      <c r="E136" s="80"/>
      <c r="F136" s="80"/>
      <c r="G136" s="80"/>
      <c r="H136" s="44" t="e">
        <f>G136-#REF!</f>
        <v>#REF!</v>
      </c>
    </row>
    <row r="137" spans="1:8" ht="82.15" customHeight="1">
      <c r="A137" s="63"/>
      <c r="B137" s="144" t="s">
        <v>657</v>
      </c>
      <c r="C137" s="69" t="s">
        <v>180</v>
      </c>
      <c r="D137" s="69" t="s">
        <v>181</v>
      </c>
      <c r="E137" s="69"/>
      <c r="F137" s="81">
        <v>1</v>
      </c>
      <c r="G137" s="81">
        <f>F137</f>
        <v>1</v>
      </c>
      <c r="H137" s="44" t="e">
        <f>G137-#REF!</f>
        <v>#REF!</v>
      </c>
    </row>
    <row r="138" spans="1:8" s="76" customFormat="1" ht="15" customHeight="1">
      <c r="A138" s="79">
        <v>3</v>
      </c>
      <c r="B138" s="273" t="s">
        <v>29</v>
      </c>
      <c r="C138" s="69"/>
      <c r="D138" s="69"/>
      <c r="E138" s="69"/>
      <c r="F138" s="80"/>
      <c r="G138" s="81"/>
      <c r="H138" s="44" t="e">
        <f>G138-#REF!</f>
        <v>#REF!</v>
      </c>
    </row>
    <row r="139" spans="1:8" ht="64.5" customHeight="1">
      <c r="A139" s="63"/>
      <c r="B139" s="144" t="s">
        <v>658</v>
      </c>
      <c r="C139" s="69" t="s">
        <v>89</v>
      </c>
      <c r="D139" s="69" t="s">
        <v>87</v>
      </c>
      <c r="E139" s="69"/>
      <c r="F139" s="80">
        <f>F135/F137</f>
        <v>782343</v>
      </c>
      <c r="G139" s="80">
        <f>F139</f>
        <v>782343</v>
      </c>
      <c r="H139" s="44" t="e">
        <f>G139-#REF!</f>
        <v>#REF!</v>
      </c>
    </row>
    <row r="140" spans="1:8" s="76" customFormat="1" ht="15" customHeight="1">
      <c r="A140" s="79">
        <v>4</v>
      </c>
      <c r="B140" s="273" t="s">
        <v>30</v>
      </c>
      <c r="C140" s="69"/>
      <c r="D140" s="69"/>
      <c r="E140" s="69"/>
      <c r="F140" s="80"/>
      <c r="G140" s="81"/>
      <c r="H140" s="44" t="e">
        <f>G140-#REF!</f>
        <v>#REF!</v>
      </c>
    </row>
    <row r="141" spans="1:8" ht="75" customHeight="1">
      <c r="A141" s="63"/>
      <c r="B141" s="144" t="s">
        <v>659</v>
      </c>
      <c r="C141" s="69" t="s">
        <v>88</v>
      </c>
      <c r="D141" s="69" t="s">
        <v>87</v>
      </c>
      <c r="E141" s="69"/>
      <c r="F141" s="81">
        <f>F135/F139*100</f>
        <v>100</v>
      </c>
      <c r="G141" s="81">
        <f>F141</f>
        <v>100</v>
      </c>
      <c r="H141" s="44" t="e">
        <f>G141-#REF!</f>
        <v>#REF!</v>
      </c>
    </row>
    <row r="142" spans="1:8" ht="19.5" hidden="1" customHeight="1">
      <c r="A142" s="63"/>
      <c r="B142" s="290"/>
      <c r="C142" s="290"/>
      <c r="D142" s="290"/>
      <c r="E142" s="290"/>
      <c r="F142" s="80"/>
      <c r="G142" s="81"/>
      <c r="H142" s="44" t="e">
        <f>G142-#REF!</f>
        <v>#REF!</v>
      </c>
    </row>
    <row r="143" spans="1:8" s="76" customFormat="1" ht="15" hidden="1" customHeight="1">
      <c r="A143" s="79"/>
      <c r="B143" s="82"/>
      <c r="C143" s="69"/>
      <c r="D143" s="69"/>
      <c r="E143" s="80"/>
      <c r="F143" s="80"/>
      <c r="G143" s="80"/>
      <c r="H143" s="44" t="e">
        <f>G143-#REF!</f>
        <v>#REF!</v>
      </c>
    </row>
    <row r="144" spans="1:8" ht="54.75" hidden="1" customHeight="1">
      <c r="A144" s="63"/>
      <c r="B144" s="144"/>
      <c r="C144" s="69"/>
      <c r="D144" s="69"/>
      <c r="E144" s="80"/>
      <c r="F144" s="80"/>
      <c r="G144" s="80"/>
      <c r="H144" s="44" t="e">
        <f>G144-#REF!</f>
        <v>#REF!</v>
      </c>
    </row>
    <row r="145" spans="1:8" s="76" customFormat="1" ht="15" hidden="1" customHeight="1">
      <c r="A145" s="79"/>
      <c r="B145" s="273"/>
      <c r="C145" s="69"/>
      <c r="D145" s="69"/>
      <c r="E145" s="80"/>
      <c r="F145" s="80"/>
      <c r="G145" s="80"/>
      <c r="H145" s="44" t="e">
        <f>G145-#REF!</f>
        <v>#REF!</v>
      </c>
    </row>
    <row r="146" spans="1:8" ht="63" hidden="1" customHeight="1">
      <c r="A146" s="63"/>
      <c r="B146" s="144"/>
      <c r="C146" s="69"/>
      <c r="D146" s="69"/>
      <c r="E146" s="69"/>
      <c r="F146" s="81"/>
      <c r="G146" s="81"/>
      <c r="H146" s="44" t="e">
        <f>G146-#REF!</f>
        <v>#REF!</v>
      </c>
    </row>
    <row r="147" spans="1:8" s="76" customFormat="1" ht="15" hidden="1" customHeight="1">
      <c r="A147" s="79"/>
      <c r="B147" s="273"/>
      <c r="C147" s="69"/>
      <c r="D147" s="69"/>
      <c r="E147" s="69"/>
      <c r="F147" s="80"/>
      <c r="G147" s="81"/>
      <c r="H147" s="44" t="e">
        <f>G147-#REF!</f>
        <v>#REF!</v>
      </c>
    </row>
    <row r="148" spans="1:8" ht="64.5" hidden="1" customHeight="1">
      <c r="A148" s="63"/>
      <c r="B148" s="144"/>
      <c r="C148" s="69"/>
      <c r="D148" s="69"/>
      <c r="E148" s="69"/>
      <c r="F148" s="80"/>
      <c r="G148" s="80"/>
      <c r="H148" s="44" t="e">
        <f>G148-#REF!</f>
        <v>#REF!</v>
      </c>
    </row>
    <row r="149" spans="1:8" s="76" customFormat="1" ht="15" hidden="1" customHeight="1">
      <c r="A149" s="79"/>
      <c r="B149" s="273"/>
      <c r="C149" s="69"/>
      <c r="D149" s="69"/>
      <c r="E149" s="69"/>
      <c r="F149" s="80"/>
      <c r="G149" s="81"/>
      <c r="H149" s="44" t="e">
        <f>G149-#REF!</f>
        <v>#REF!</v>
      </c>
    </row>
    <row r="150" spans="1:8" ht="59.25" hidden="1" customHeight="1">
      <c r="A150" s="63"/>
      <c r="B150" s="144"/>
      <c r="C150" s="69"/>
      <c r="D150" s="69"/>
      <c r="E150" s="69"/>
      <c r="F150" s="81"/>
      <c r="G150" s="81"/>
      <c r="H150" s="44" t="e">
        <f>G150-#REF!</f>
        <v>#REF!</v>
      </c>
    </row>
    <row r="151" spans="1:8" ht="33" customHeight="1">
      <c r="A151" s="63"/>
      <c r="B151" s="290" t="s">
        <v>845</v>
      </c>
      <c r="C151" s="290"/>
      <c r="D151" s="290"/>
      <c r="E151" s="290"/>
      <c r="F151" s="80"/>
      <c r="G151" s="81"/>
      <c r="H151" s="44" t="e">
        <f>G151-#REF!</f>
        <v>#REF!</v>
      </c>
    </row>
    <row r="152" spans="1:8" s="76" customFormat="1" ht="15" customHeight="1">
      <c r="A152" s="79">
        <v>1</v>
      </c>
      <c r="B152" s="82" t="s">
        <v>27</v>
      </c>
      <c r="C152" s="69"/>
      <c r="D152" s="69"/>
      <c r="E152" s="80"/>
      <c r="F152" s="80"/>
      <c r="G152" s="80"/>
      <c r="H152" s="44" t="e">
        <f>G152-#REF!</f>
        <v>#REF!</v>
      </c>
    </row>
    <row r="153" spans="1:8" ht="73.900000000000006" customHeight="1">
      <c r="A153" s="63"/>
      <c r="B153" s="144" t="s">
        <v>382</v>
      </c>
      <c r="C153" s="69" t="s">
        <v>89</v>
      </c>
      <c r="D153" s="253" t="s">
        <v>840</v>
      </c>
      <c r="E153" s="80"/>
      <c r="F153" s="80">
        <v>2861072</v>
      </c>
      <c r="G153" s="80">
        <f>F153</f>
        <v>2861072</v>
      </c>
      <c r="H153" s="44" t="e">
        <f>G153-#REF!</f>
        <v>#REF!</v>
      </c>
    </row>
    <row r="154" spans="1:8" s="76" customFormat="1" ht="15" customHeight="1">
      <c r="A154" s="79">
        <v>2</v>
      </c>
      <c r="B154" s="273" t="s">
        <v>28</v>
      </c>
      <c r="C154" s="69"/>
      <c r="D154" s="69"/>
      <c r="E154" s="80"/>
      <c r="F154" s="80"/>
      <c r="G154" s="80"/>
      <c r="H154" s="44" t="e">
        <f>G154-#REF!</f>
        <v>#REF!</v>
      </c>
    </row>
    <row r="155" spans="1:8" ht="88.15" customHeight="1">
      <c r="A155" s="63"/>
      <c r="B155" s="144" t="s">
        <v>384</v>
      </c>
      <c r="C155" s="69" t="s">
        <v>180</v>
      </c>
      <c r="D155" s="69" t="s">
        <v>181</v>
      </c>
      <c r="E155" s="69"/>
      <c r="F155" s="81">
        <v>1</v>
      </c>
      <c r="G155" s="81">
        <f>F155</f>
        <v>1</v>
      </c>
      <c r="H155" s="44" t="e">
        <f>G155-#REF!</f>
        <v>#REF!</v>
      </c>
    </row>
    <row r="156" spans="1:8" s="76" customFormat="1" ht="15" customHeight="1">
      <c r="A156" s="79">
        <v>3</v>
      </c>
      <c r="B156" s="273" t="s">
        <v>29</v>
      </c>
      <c r="C156" s="69"/>
      <c r="D156" s="69"/>
      <c r="E156" s="69"/>
      <c r="F156" s="80"/>
      <c r="G156" s="81"/>
      <c r="H156" s="44" t="e">
        <f>G156-#REF!</f>
        <v>#REF!</v>
      </c>
    </row>
    <row r="157" spans="1:8" ht="83.25" customHeight="1">
      <c r="A157" s="63"/>
      <c r="B157" s="144" t="s">
        <v>385</v>
      </c>
      <c r="C157" s="69" t="s">
        <v>89</v>
      </c>
      <c r="D157" s="69" t="s">
        <v>87</v>
      </c>
      <c r="E157" s="69"/>
      <c r="F157" s="80">
        <f>F153/F155</f>
        <v>2861072</v>
      </c>
      <c r="G157" s="80">
        <f>F157</f>
        <v>2861072</v>
      </c>
      <c r="H157" s="44" t="e">
        <f>G157-#REF!</f>
        <v>#REF!</v>
      </c>
    </row>
    <row r="158" spans="1:8" s="76" customFormat="1" ht="15" customHeight="1">
      <c r="A158" s="79">
        <v>4</v>
      </c>
      <c r="B158" s="273" t="s">
        <v>30</v>
      </c>
      <c r="C158" s="69"/>
      <c r="D158" s="69"/>
      <c r="E158" s="69"/>
      <c r="F158" s="80"/>
      <c r="G158" s="81"/>
      <c r="H158" s="44" t="e">
        <f>G158-#REF!</f>
        <v>#REF!</v>
      </c>
    </row>
    <row r="159" spans="1:8" ht="72.75" customHeight="1">
      <c r="A159" s="63"/>
      <c r="B159" s="144" t="s">
        <v>386</v>
      </c>
      <c r="C159" s="69" t="s">
        <v>88</v>
      </c>
      <c r="D159" s="69" t="s">
        <v>87</v>
      </c>
      <c r="E159" s="69"/>
      <c r="F159" s="81">
        <f>F153/F157*100</f>
        <v>100</v>
      </c>
      <c r="G159" s="81">
        <f>F159</f>
        <v>100</v>
      </c>
      <c r="H159" s="44" t="e">
        <f>G159-#REF!</f>
        <v>#REF!</v>
      </c>
    </row>
    <row r="160" spans="1:8" ht="30" customHeight="1">
      <c r="A160" s="63"/>
      <c r="B160" s="290" t="s">
        <v>847</v>
      </c>
      <c r="C160" s="290"/>
      <c r="D160" s="290"/>
      <c r="E160" s="290"/>
      <c r="F160" s="80"/>
      <c r="G160" s="81"/>
      <c r="H160" s="44" t="e">
        <f>G160-#REF!</f>
        <v>#REF!</v>
      </c>
    </row>
    <row r="161" spans="1:8" s="76" customFormat="1" ht="15" customHeight="1">
      <c r="A161" s="79">
        <v>1</v>
      </c>
      <c r="B161" s="82" t="s">
        <v>27</v>
      </c>
      <c r="C161" s="69"/>
      <c r="D161" s="69"/>
      <c r="E161" s="80"/>
      <c r="F161" s="80"/>
      <c r="G161" s="80"/>
      <c r="H161" s="44" t="e">
        <f>G161-#REF!</f>
        <v>#REF!</v>
      </c>
    </row>
    <row r="162" spans="1:8" ht="73.150000000000006" customHeight="1">
      <c r="A162" s="63"/>
      <c r="B162" s="144" t="s">
        <v>402</v>
      </c>
      <c r="C162" s="69" t="s">
        <v>89</v>
      </c>
      <c r="D162" s="253" t="s">
        <v>840</v>
      </c>
      <c r="E162" s="80"/>
      <c r="F162" s="80">
        <v>41337</v>
      </c>
      <c r="G162" s="80">
        <f>F162</f>
        <v>41337</v>
      </c>
      <c r="H162" s="44" t="e">
        <f>G162-#REF!</f>
        <v>#REF!</v>
      </c>
    </row>
    <row r="163" spans="1:8" s="76" customFormat="1" ht="15" customHeight="1">
      <c r="A163" s="79">
        <v>2</v>
      </c>
      <c r="B163" s="273" t="s">
        <v>28</v>
      </c>
      <c r="C163" s="69"/>
      <c r="D163" s="69"/>
      <c r="E163" s="80"/>
      <c r="F163" s="80"/>
      <c r="G163" s="80"/>
      <c r="H163" s="44" t="e">
        <f>G163-#REF!</f>
        <v>#REF!</v>
      </c>
    </row>
    <row r="164" spans="1:8" ht="99.6" customHeight="1">
      <c r="A164" s="63"/>
      <c r="B164" s="144" t="s">
        <v>436</v>
      </c>
      <c r="C164" s="69" t="s">
        <v>180</v>
      </c>
      <c r="D164" s="69" t="s">
        <v>181</v>
      </c>
      <c r="E164" s="69"/>
      <c r="F164" s="81">
        <v>1</v>
      </c>
      <c r="G164" s="81">
        <f>F164</f>
        <v>1</v>
      </c>
      <c r="H164" s="44" t="e">
        <f>G164-#REF!</f>
        <v>#REF!</v>
      </c>
    </row>
    <row r="165" spans="1:8" s="76" customFormat="1" ht="15" customHeight="1">
      <c r="A165" s="79">
        <v>3</v>
      </c>
      <c r="B165" s="273" t="s">
        <v>29</v>
      </c>
      <c r="C165" s="69"/>
      <c r="D165" s="69"/>
      <c r="E165" s="69"/>
      <c r="F165" s="80"/>
      <c r="G165" s="81"/>
      <c r="H165" s="44" t="e">
        <f>G165-#REF!</f>
        <v>#REF!</v>
      </c>
    </row>
    <row r="166" spans="1:8" ht="84.75" customHeight="1">
      <c r="A166" s="63"/>
      <c r="B166" s="144" t="s">
        <v>401</v>
      </c>
      <c r="C166" s="69" t="s">
        <v>89</v>
      </c>
      <c r="D166" s="69" t="s">
        <v>87</v>
      </c>
      <c r="E166" s="69"/>
      <c r="F166" s="80">
        <f>F162/F164</f>
        <v>41337</v>
      </c>
      <c r="G166" s="80">
        <f>F166</f>
        <v>41337</v>
      </c>
      <c r="H166" s="44" t="e">
        <f>G166-#REF!</f>
        <v>#REF!</v>
      </c>
    </row>
    <row r="167" spans="1:8" s="76" customFormat="1" ht="15" customHeight="1">
      <c r="A167" s="79">
        <v>4</v>
      </c>
      <c r="B167" s="273" t="s">
        <v>30</v>
      </c>
      <c r="C167" s="69"/>
      <c r="D167" s="69"/>
      <c r="E167" s="69"/>
      <c r="F167" s="80"/>
      <c r="G167" s="81"/>
      <c r="H167" s="44" t="e">
        <f>G167-#REF!</f>
        <v>#REF!</v>
      </c>
    </row>
    <row r="168" spans="1:8" ht="88.15" customHeight="1">
      <c r="A168" s="63"/>
      <c r="B168" s="144" t="s">
        <v>404</v>
      </c>
      <c r="C168" s="69" t="s">
        <v>88</v>
      </c>
      <c r="D168" s="69" t="s">
        <v>87</v>
      </c>
      <c r="E168" s="69"/>
      <c r="F168" s="81">
        <f>F162/F166*100</f>
        <v>100</v>
      </c>
      <c r="G168" s="81">
        <f>F168</f>
        <v>100</v>
      </c>
      <c r="H168" s="44" t="e">
        <f>G168-#REF!</f>
        <v>#REF!</v>
      </c>
    </row>
    <row r="169" spans="1:8" ht="36" customHeight="1">
      <c r="A169" s="63"/>
      <c r="B169" s="285" t="s">
        <v>846</v>
      </c>
      <c r="C169" s="285"/>
      <c r="D169" s="285"/>
      <c r="E169" s="285"/>
      <c r="F169" s="80"/>
      <c r="G169" s="81"/>
      <c r="H169" s="44" t="e">
        <f>G169-#REF!</f>
        <v>#REF!</v>
      </c>
    </row>
    <row r="170" spans="1:8" s="76" customFormat="1" ht="15" customHeight="1">
      <c r="A170" s="79">
        <v>1</v>
      </c>
      <c r="B170" s="82" t="s">
        <v>27</v>
      </c>
      <c r="C170" s="69"/>
      <c r="D170" s="69"/>
      <c r="E170" s="80"/>
      <c r="F170" s="80"/>
      <c r="G170" s="80"/>
      <c r="H170" s="44" t="e">
        <f>G170-#REF!</f>
        <v>#REF!</v>
      </c>
    </row>
    <row r="171" spans="1:8" ht="70.5" customHeight="1">
      <c r="A171" s="63"/>
      <c r="B171" s="144" t="s">
        <v>405</v>
      </c>
      <c r="C171" s="69" t="s">
        <v>89</v>
      </c>
      <c r="D171" s="253" t="s">
        <v>840</v>
      </c>
      <c r="E171" s="80"/>
      <c r="F171" s="80">
        <v>618905</v>
      </c>
      <c r="G171" s="80">
        <f>F171</f>
        <v>618905</v>
      </c>
      <c r="H171" s="44" t="e">
        <f>G171-#REF!</f>
        <v>#REF!</v>
      </c>
    </row>
    <row r="172" spans="1:8" s="76" customFormat="1" ht="15" customHeight="1">
      <c r="A172" s="79">
        <v>2</v>
      </c>
      <c r="B172" s="273" t="s">
        <v>28</v>
      </c>
      <c r="C172" s="69"/>
      <c r="D172" s="69"/>
      <c r="E172" s="80"/>
      <c r="F172" s="80"/>
      <c r="G172" s="80"/>
      <c r="H172" s="44" t="e">
        <f>G172-#REF!</f>
        <v>#REF!</v>
      </c>
    </row>
    <row r="173" spans="1:8" ht="102.6" customHeight="1">
      <c r="A173" s="63"/>
      <c r="B173" s="144" t="s">
        <v>406</v>
      </c>
      <c r="C173" s="69" t="s">
        <v>180</v>
      </c>
      <c r="D173" s="69" t="s">
        <v>181</v>
      </c>
      <c r="E173" s="69"/>
      <c r="F173" s="81">
        <v>1</v>
      </c>
      <c r="G173" s="81">
        <f>F173</f>
        <v>1</v>
      </c>
      <c r="H173" s="44" t="e">
        <f>G173-#REF!</f>
        <v>#REF!</v>
      </c>
    </row>
    <row r="174" spans="1:8" ht="84" customHeight="1">
      <c r="A174" s="63"/>
      <c r="B174" s="144" t="s">
        <v>826</v>
      </c>
      <c r="C174" s="69" t="s">
        <v>97</v>
      </c>
      <c r="D174" s="69" t="s">
        <v>181</v>
      </c>
      <c r="E174" s="69"/>
      <c r="F174" s="81">
        <v>1</v>
      </c>
      <c r="G174" s="81">
        <f>F174</f>
        <v>1</v>
      </c>
      <c r="H174" s="44" t="e">
        <f>G174-#REF!</f>
        <v>#REF!</v>
      </c>
    </row>
    <row r="175" spans="1:8" s="76" customFormat="1" ht="15" customHeight="1">
      <c r="A175" s="79">
        <v>3</v>
      </c>
      <c r="B175" s="273" t="s">
        <v>29</v>
      </c>
      <c r="C175" s="69"/>
      <c r="D175" s="69"/>
      <c r="E175" s="69"/>
      <c r="F175" s="80"/>
      <c r="G175" s="81"/>
      <c r="H175" s="44" t="e">
        <f>G175-#REF!</f>
        <v>#REF!</v>
      </c>
    </row>
    <row r="176" spans="1:8" ht="92.25" customHeight="1">
      <c r="A176" s="63"/>
      <c r="B176" s="144" t="s">
        <v>407</v>
      </c>
      <c r="C176" s="69" t="s">
        <v>89</v>
      </c>
      <c r="D176" s="69" t="s">
        <v>87</v>
      </c>
      <c r="E176" s="69"/>
      <c r="F176" s="80">
        <v>166603</v>
      </c>
      <c r="G176" s="80">
        <f>F176</f>
        <v>166603</v>
      </c>
      <c r="H176" s="44" t="e">
        <f>G176-#REF!</f>
        <v>#REF!</v>
      </c>
    </row>
    <row r="177" spans="1:8" ht="92.25" customHeight="1">
      <c r="A177" s="63"/>
      <c r="B177" s="144" t="s">
        <v>827</v>
      </c>
      <c r="C177" s="69" t="s">
        <v>89</v>
      </c>
      <c r="D177" s="69" t="s">
        <v>87</v>
      </c>
      <c r="E177" s="69"/>
      <c r="F177" s="80">
        <f>(F171-F176)/F174</f>
        <v>452302</v>
      </c>
      <c r="G177" s="80">
        <f>F177</f>
        <v>452302</v>
      </c>
      <c r="H177" s="44"/>
    </row>
    <row r="178" spans="1:8" s="76" customFormat="1" ht="15" customHeight="1">
      <c r="A178" s="79">
        <v>4</v>
      </c>
      <c r="B178" s="273" t="s">
        <v>30</v>
      </c>
      <c r="C178" s="69"/>
      <c r="D178" s="69"/>
      <c r="E178" s="69"/>
      <c r="F178" s="80"/>
      <c r="G178" s="81"/>
      <c r="H178" s="44" t="e">
        <f>G178-#REF!</f>
        <v>#REF!</v>
      </c>
    </row>
    <row r="179" spans="1:8" ht="67.5" customHeight="1">
      <c r="A179" s="63"/>
      <c r="B179" s="144" t="s">
        <v>408</v>
      </c>
      <c r="C179" s="69" t="s">
        <v>88</v>
      </c>
      <c r="D179" s="69" t="s">
        <v>87</v>
      </c>
      <c r="E179" s="69"/>
      <c r="F179" s="81">
        <v>100</v>
      </c>
      <c r="G179" s="81">
        <f>F179</f>
        <v>100</v>
      </c>
      <c r="H179" s="44" t="e">
        <f>G179-#REF!</f>
        <v>#REF!</v>
      </c>
    </row>
    <row r="180" spans="1:8" ht="33" customHeight="1">
      <c r="A180" s="63"/>
      <c r="B180" s="290" t="s">
        <v>848</v>
      </c>
      <c r="C180" s="290"/>
      <c r="D180" s="290"/>
      <c r="E180" s="290"/>
      <c r="F180" s="80"/>
      <c r="G180" s="81"/>
      <c r="H180" s="44" t="e">
        <f>G180-#REF!</f>
        <v>#REF!</v>
      </c>
    </row>
    <row r="181" spans="1:8" s="76" customFormat="1" ht="15" customHeight="1">
      <c r="A181" s="79">
        <v>1</v>
      </c>
      <c r="B181" s="82" t="s">
        <v>27</v>
      </c>
      <c r="C181" s="69"/>
      <c r="D181" s="69"/>
      <c r="E181" s="80"/>
      <c r="F181" s="80"/>
      <c r="G181" s="80"/>
      <c r="H181" s="44" t="e">
        <f>G181-#REF!</f>
        <v>#REF!</v>
      </c>
    </row>
    <row r="182" spans="1:8" ht="78" customHeight="1">
      <c r="A182" s="63"/>
      <c r="B182" s="144" t="s">
        <v>410</v>
      </c>
      <c r="C182" s="69" t="s">
        <v>89</v>
      </c>
      <c r="D182" s="69" t="s">
        <v>793</v>
      </c>
      <c r="E182" s="80"/>
      <c r="F182" s="80">
        <f>1474663-700000-96953</f>
        <v>677710</v>
      </c>
      <c r="G182" s="80">
        <f>F182</f>
        <v>677710</v>
      </c>
      <c r="H182" s="44" t="e">
        <f>G182-#REF!</f>
        <v>#REF!</v>
      </c>
    </row>
    <row r="183" spans="1:8" s="76" customFormat="1" ht="15" customHeight="1">
      <c r="A183" s="79">
        <v>2</v>
      </c>
      <c r="B183" s="273" t="s">
        <v>28</v>
      </c>
      <c r="C183" s="69"/>
      <c r="D183" s="69"/>
      <c r="E183" s="80"/>
      <c r="F183" s="80"/>
      <c r="G183" s="80"/>
      <c r="H183" s="44" t="e">
        <f>G183-#REF!</f>
        <v>#REF!</v>
      </c>
    </row>
    <row r="184" spans="1:8" ht="81.75" customHeight="1">
      <c r="A184" s="63"/>
      <c r="B184" s="144" t="s">
        <v>464</v>
      </c>
      <c r="C184" s="69" t="s">
        <v>97</v>
      </c>
      <c r="D184" s="69" t="s">
        <v>181</v>
      </c>
      <c r="E184" s="69"/>
      <c r="F184" s="81">
        <v>1</v>
      </c>
      <c r="G184" s="81">
        <f>F184</f>
        <v>1</v>
      </c>
      <c r="H184" s="44" t="e">
        <f>G184-#REF!</f>
        <v>#REF!</v>
      </c>
    </row>
    <row r="185" spans="1:8" s="76" customFormat="1" ht="15" customHeight="1">
      <c r="A185" s="79">
        <v>3</v>
      </c>
      <c r="B185" s="273" t="s">
        <v>29</v>
      </c>
      <c r="C185" s="69"/>
      <c r="D185" s="69"/>
      <c r="E185" s="69"/>
      <c r="F185" s="80"/>
      <c r="G185" s="81"/>
      <c r="H185" s="44" t="e">
        <f>G185-#REF!</f>
        <v>#REF!</v>
      </c>
    </row>
    <row r="186" spans="1:8" ht="96" customHeight="1">
      <c r="A186" s="63"/>
      <c r="B186" s="144" t="s">
        <v>465</v>
      </c>
      <c r="C186" s="69" t="s">
        <v>89</v>
      </c>
      <c r="D186" s="69" t="s">
        <v>87</v>
      </c>
      <c r="E186" s="69"/>
      <c r="F186" s="80">
        <f>F182/F184</f>
        <v>677710</v>
      </c>
      <c r="G186" s="80">
        <f>F186</f>
        <v>677710</v>
      </c>
      <c r="H186" s="44" t="e">
        <f>G186-#REF!</f>
        <v>#REF!</v>
      </c>
    </row>
    <row r="187" spans="1:8" s="76" customFormat="1" ht="15" customHeight="1">
      <c r="A187" s="79">
        <v>4</v>
      </c>
      <c r="B187" s="273" t="s">
        <v>30</v>
      </c>
      <c r="C187" s="69"/>
      <c r="D187" s="69"/>
      <c r="E187" s="69"/>
      <c r="F187" s="80"/>
      <c r="G187" s="81"/>
      <c r="H187" s="44" t="e">
        <f>G187-#REF!</f>
        <v>#REF!</v>
      </c>
    </row>
    <row r="188" spans="1:8" ht="83.45" customHeight="1">
      <c r="A188" s="63"/>
      <c r="B188" s="144" t="s">
        <v>413</v>
      </c>
      <c r="C188" s="69" t="s">
        <v>88</v>
      </c>
      <c r="D188" s="69" t="s">
        <v>87</v>
      </c>
      <c r="E188" s="69"/>
      <c r="F188" s="80">
        <v>100</v>
      </c>
      <c r="G188" s="80">
        <f>F188</f>
        <v>100</v>
      </c>
      <c r="H188" s="44" t="e">
        <f>G188-#REF!</f>
        <v>#REF!</v>
      </c>
    </row>
    <row r="189" spans="1:8" ht="34.15" customHeight="1">
      <c r="A189" s="63"/>
      <c r="B189" s="285" t="s">
        <v>849</v>
      </c>
      <c r="C189" s="285"/>
      <c r="D189" s="285"/>
      <c r="E189" s="285"/>
      <c r="F189" s="80"/>
      <c r="G189" s="81"/>
      <c r="H189" s="44" t="e">
        <f>G189-#REF!</f>
        <v>#REF!</v>
      </c>
    </row>
    <row r="190" spans="1:8" s="76" customFormat="1" ht="15" customHeight="1">
      <c r="A190" s="79">
        <v>1</v>
      </c>
      <c r="B190" s="82" t="s">
        <v>27</v>
      </c>
      <c r="C190" s="69"/>
      <c r="D190" s="69"/>
      <c r="E190" s="80"/>
      <c r="F190" s="80"/>
      <c r="G190" s="80"/>
      <c r="H190" s="44" t="e">
        <f>G190-#REF!</f>
        <v>#REF!</v>
      </c>
    </row>
    <row r="191" spans="1:8" ht="57" customHeight="1">
      <c r="A191" s="63"/>
      <c r="B191" s="144" t="s">
        <v>414</v>
      </c>
      <c r="C191" s="69" t="s">
        <v>89</v>
      </c>
      <c r="D191" s="253" t="s">
        <v>840</v>
      </c>
      <c r="E191" s="80"/>
      <c r="F191" s="80">
        <v>1457817</v>
      </c>
      <c r="G191" s="80">
        <f>F191</f>
        <v>1457817</v>
      </c>
      <c r="H191" s="44" t="e">
        <f>G191-#REF!</f>
        <v>#REF!</v>
      </c>
    </row>
    <row r="192" spans="1:8" s="76" customFormat="1" ht="15" customHeight="1">
      <c r="A192" s="79">
        <v>2</v>
      </c>
      <c r="B192" s="273" t="s">
        <v>28</v>
      </c>
      <c r="C192" s="69"/>
      <c r="D192" s="69"/>
      <c r="E192" s="80"/>
      <c r="F192" s="80"/>
      <c r="G192" s="80"/>
      <c r="H192" s="44" t="e">
        <f>G192-#REF!</f>
        <v>#REF!</v>
      </c>
    </row>
    <row r="193" spans="1:8" ht="91.5" hidden="1" customHeight="1">
      <c r="A193" s="63"/>
      <c r="B193" s="144" t="s">
        <v>448</v>
      </c>
      <c r="C193" s="69" t="s">
        <v>180</v>
      </c>
      <c r="D193" s="69" t="s">
        <v>181</v>
      </c>
      <c r="E193" s="69"/>
      <c r="F193" s="81">
        <v>1</v>
      </c>
      <c r="G193" s="81">
        <f>F193</f>
        <v>1</v>
      </c>
      <c r="H193" s="44" t="e">
        <f>G193-#REF!</f>
        <v>#REF!</v>
      </c>
    </row>
    <row r="194" spans="1:8" ht="84" customHeight="1">
      <c r="A194" s="63"/>
      <c r="B194" s="144" t="s">
        <v>641</v>
      </c>
      <c r="C194" s="69" t="s">
        <v>97</v>
      </c>
      <c r="D194" s="69" t="s">
        <v>181</v>
      </c>
      <c r="E194" s="69"/>
      <c r="F194" s="81">
        <v>1</v>
      </c>
      <c r="G194" s="81">
        <f>F194</f>
        <v>1</v>
      </c>
      <c r="H194" s="44" t="e">
        <f>G194-#REF!</f>
        <v>#REF!</v>
      </c>
    </row>
    <row r="195" spans="1:8" s="76" customFormat="1" ht="15" customHeight="1">
      <c r="A195" s="79">
        <v>3</v>
      </c>
      <c r="B195" s="273" t="s">
        <v>29</v>
      </c>
      <c r="C195" s="69"/>
      <c r="D195" s="69"/>
      <c r="E195" s="69"/>
      <c r="F195" s="80"/>
      <c r="G195" s="81"/>
      <c r="H195" s="44" t="e">
        <f>G195-#REF!</f>
        <v>#REF!</v>
      </c>
    </row>
    <row r="196" spans="1:8" ht="97.5" hidden="1" customHeight="1">
      <c r="A196" s="63"/>
      <c r="B196" s="144" t="s">
        <v>443</v>
      </c>
      <c r="C196" s="69" t="s">
        <v>89</v>
      </c>
      <c r="D196" s="69" t="s">
        <v>87</v>
      </c>
      <c r="E196" s="69"/>
      <c r="F196" s="80"/>
      <c r="G196" s="80">
        <f>F196</f>
        <v>0</v>
      </c>
      <c r="H196" s="44" t="e">
        <f>G196-#REF!</f>
        <v>#REF!</v>
      </c>
    </row>
    <row r="197" spans="1:8" ht="84.75" customHeight="1">
      <c r="A197" s="63"/>
      <c r="B197" s="144" t="s">
        <v>445</v>
      </c>
      <c r="C197" s="69" t="s">
        <v>89</v>
      </c>
      <c r="D197" s="69" t="s">
        <v>87</v>
      </c>
      <c r="E197" s="69"/>
      <c r="F197" s="80">
        <f>(F191-F196)/F194</f>
        <v>1457817</v>
      </c>
      <c r="G197" s="80">
        <f>F197</f>
        <v>1457817</v>
      </c>
      <c r="H197" s="44" t="e">
        <f>G197-#REF!</f>
        <v>#REF!</v>
      </c>
    </row>
    <row r="198" spans="1:8" s="76" customFormat="1" ht="15" customHeight="1">
      <c r="A198" s="79">
        <v>4</v>
      </c>
      <c r="B198" s="273" t="s">
        <v>30</v>
      </c>
      <c r="C198" s="69"/>
      <c r="D198" s="69"/>
      <c r="E198" s="69"/>
      <c r="F198" s="80"/>
      <c r="G198" s="81"/>
      <c r="H198" s="44" t="e">
        <f>G198-#REF!</f>
        <v>#REF!</v>
      </c>
    </row>
    <row r="199" spans="1:8" ht="64.5" customHeight="1">
      <c r="A199" s="63"/>
      <c r="B199" s="144" t="s">
        <v>415</v>
      </c>
      <c r="C199" s="69" t="s">
        <v>88</v>
      </c>
      <c r="D199" s="69" t="s">
        <v>87</v>
      </c>
      <c r="E199" s="69"/>
      <c r="F199" s="81">
        <f>F191/(F196+F197)*100</f>
        <v>100</v>
      </c>
      <c r="G199" s="81">
        <f>F199</f>
        <v>100</v>
      </c>
      <c r="H199" s="44" t="e">
        <f>G199-#REF!</f>
        <v>#REF!</v>
      </c>
    </row>
    <row r="200" spans="1:8" ht="34.5" customHeight="1">
      <c r="A200" s="63"/>
      <c r="B200" s="290" t="s">
        <v>850</v>
      </c>
      <c r="C200" s="290"/>
      <c r="D200" s="290"/>
      <c r="E200" s="290"/>
      <c r="F200" s="80"/>
      <c r="G200" s="81"/>
      <c r="H200" s="44" t="e">
        <f>G200-#REF!</f>
        <v>#REF!</v>
      </c>
    </row>
    <row r="201" spans="1:8" s="76" customFormat="1" ht="15" customHeight="1">
      <c r="A201" s="79">
        <v>1</v>
      </c>
      <c r="B201" s="82" t="s">
        <v>27</v>
      </c>
      <c r="C201" s="69"/>
      <c r="D201" s="69"/>
      <c r="E201" s="80"/>
      <c r="F201" s="80"/>
      <c r="G201" s="80"/>
      <c r="H201" s="44" t="e">
        <f>G201-#REF!</f>
        <v>#REF!</v>
      </c>
    </row>
    <row r="202" spans="1:8" ht="71.45" customHeight="1">
      <c r="A202" s="63"/>
      <c r="B202" s="144" t="s">
        <v>636</v>
      </c>
      <c r="C202" s="69" t="s">
        <v>89</v>
      </c>
      <c r="D202" s="253" t="s">
        <v>840</v>
      </c>
      <c r="E202" s="80"/>
      <c r="F202" s="80">
        <v>843096</v>
      </c>
      <c r="G202" s="80">
        <f>F202</f>
        <v>843096</v>
      </c>
      <c r="H202" s="44" t="e">
        <f>G202-#REF!</f>
        <v>#REF!</v>
      </c>
    </row>
    <row r="203" spans="1:8" s="76" customFormat="1" ht="15" customHeight="1">
      <c r="A203" s="79">
        <v>2</v>
      </c>
      <c r="B203" s="273" t="s">
        <v>28</v>
      </c>
      <c r="C203" s="69"/>
      <c r="D203" s="69"/>
      <c r="E203" s="80"/>
      <c r="F203" s="80"/>
      <c r="G203" s="80"/>
      <c r="H203" s="44" t="e">
        <f>G203-#REF!</f>
        <v>#REF!</v>
      </c>
    </row>
    <row r="204" spans="1:8" ht="86.25" customHeight="1">
      <c r="A204" s="63"/>
      <c r="B204" s="144" t="s">
        <v>637</v>
      </c>
      <c r="C204" s="69" t="s">
        <v>180</v>
      </c>
      <c r="D204" s="69" t="s">
        <v>181</v>
      </c>
      <c r="E204" s="69"/>
      <c r="F204" s="81">
        <v>1</v>
      </c>
      <c r="G204" s="81">
        <f>F204</f>
        <v>1</v>
      </c>
      <c r="H204" s="44" t="e">
        <f>G204-#REF!</f>
        <v>#REF!</v>
      </c>
    </row>
    <row r="205" spans="1:8" s="76" customFormat="1" ht="15" customHeight="1">
      <c r="A205" s="79">
        <v>3</v>
      </c>
      <c r="B205" s="273" t="s">
        <v>29</v>
      </c>
      <c r="C205" s="69"/>
      <c r="D205" s="69"/>
      <c r="E205" s="69"/>
      <c r="F205" s="80"/>
      <c r="G205" s="81"/>
      <c r="H205" s="44" t="e">
        <f>G205-#REF!</f>
        <v>#REF!</v>
      </c>
    </row>
    <row r="206" spans="1:8" ht="72" customHeight="1">
      <c r="A206" s="63"/>
      <c r="B206" s="144" t="s">
        <v>639</v>
      </c>
      <c r="C206" s="69" t="s">
        <v>89</v>
      </c>
      <c r="D206" s="69" t="s">
        <v>87</v>
      </c>
      <c r="E206" s="69"/>
      <c r="F206" s="80">
        <f>F202</f>
        <v>843096</v>
      </c>
      <c r="G206" s="80">
        <f>F206</f>
        <v>843096</v>
      </c>
      <c r="H206" s="44" t="e">
        <f>G206-#REF!</f>
        <v>#REF!</v>
      </c>
    </row>
    <row r="207" spans="1:8" s="76" customFormat="1" ht="15" customHeight="1">
      <c r="A207" s="79">
        <v>4</v>
      </c>
      <c r="B207" s="273" t="s">
        <v>30</v>
      </c>
      <c r="C207" s="69"/>
      <c r="D207" s="69"/>
      <c r="E207" s="69"/>
      <c r="F207" s="80"/>
      <c r="G207" s="81"/>
      <c r="H207" s="44" t="e">
        <f>G207-#REF!</f>
        <v>#REF!</v>
      </c>
    </row>
    <row r="208" spans="1:8" ht="69.599999999999994" customHeight="1">
      <c r="A208" s="63"/>
      <c r="B208" s="144" t="s">
        <v>638</v>
      </c>
      <c r="C208" s="69" t="s">
        <v>88</v>
      </c>
      <c r="D208" s="69" t="s">
        <v>87</v>
      </c>
      <c r="E208" s="69"/>
      <c r="F208" s="81">
        <v>100</v>
      </c>
      <c r="G208" s="81">
        <f>F208</f>
        <v>100</v>
      </c>
      <c r="H208" s="44" t="e">
        <f>G208-#REF!</f>
        <v>#REF!</v>
      </c>
    </row>
    <row r="209" spans="1:8" ht="26.25" customHeight="1">
      <c r="A209" s="35"/>
      <c r="B209" s="289" t="s">
        <v>851</v>
      </c>
      <c r="C209" s="289"/>
      <c r="D209" s="289"/>
      <c r="E209" s="289"/>
      <c r="F209" s="74"/>
      <c r="G209" s="74"/>
      <c r="H209" s="44" t="e">
        <f>G209-#REF!</f>
        <v>#REF!</v>
      </c>
    </row>
    <row r="210" spans="1:8" s="76" customFormat="1" ht="15" customHeight="1">
      <c r="A210" s="71">
        <v>1</v>
      </c>
      <c r="B210" s="78" t="s">
        <v>27</v>
      </c>
      <c r="C210" s="73"/>
      <c r="D210" s="73"/>
      <c r="E210" s="77"/>
      <c r="F210" s="74"/>
      <c r="G210" s="74"/>
      <c r="H210" s="44" t="e">
        <f>G210-#REF!</f>
        <v>#REF!</v>
      </c>
    </row>
    <row r="211" spans="1:8" ht="68.25" customHeight="1">
      <c r="A211" s="35"/>
      <c r="B211" s="145" t="s">
        <v>678</v>
      </c>
      <c r="C211" s="40" t="s">
        <v>89</v>
      </c>
      <c r="D211" s="253" t="s">
        <v>840</v>
      </c>
      <c r="E211" s="77"/>
      <c r="F211" s="74">
        <v>7111920</v>
      </c>
      <c r="G211" s="74">
        <f>F211</f>
        <v>7111920</v>
      </c>
      <c r="H211" s="44" t="e">
        <f>G211-#REF!</f>
        <v>#REF!</v>
      </c>
    </row>
    <row r="212" spans="1:8" s="76" customFormat="1" ht="15" customHeight="1">
      <c r="A212" s="71">
        <v>2</v>
      </c>
      <c r="B212" s="72" t="s">
        <v>28</v>
      </c>
      <c r="C212" s="40"/>
      <c r="D212" s="40"/>
      <c r="E212" s="77"/>
      <c r="F212" s="74"/>
      <c r="G212" s="74"/>
      <c r="H212" s="44" t="e">
        <f>G212-#REF!</f>
        <v>#REF!</v>
      </c>
    </row>
    <row r="213" spans="1:8" ht="86.25" customHeight="1">
      <c r="A213" s="35"/>
      <c r="B213" s="145" t="s">
        <v>686</v>
      </c>
      <c r="C213" s="40" t="s">
        <v>180</v>
      </c>
      <c r="D213" s="40" t="s">
        <v>181</v>
      </c>
      <c r="E213" s="73"/>
      <c r="F213" s="75">
        <v>1</v>
      </c>
      <c r="G213" s="75">
        <f>F213</f>
        <v>1</v>
      </c>
      <c r="H213" s="44" t="e">
        <f>G213-#REF!</f>
        <v>#REF!</v>
      </c>
    </row>
    <row r="214" spans="1:8" ht="78" customHeight="1">
      <c r="A214" s="35"/>
      <c r="B214" s="144" t="s">
        <v>680</v>
      </c>
      <c r="C214" s="40" t="s">
        <v>684</v>
      </c>
      <c r="D214" s="40" t="s">
        <v>181</v>
      </c>
      <c r="E214" s="73"/>
      <c r="F214" s="75">
        <v>2754</v>
      </c>
      <c r="G214" s="75">
        <f>F214</f>
        <v>2754</v>
      </c>
      <c r="H214" s="44" t="e">
        <f>G214-#REF!</f>
        <v>#REF!</v>
      </c>
    </row>
    <row r="215" spans="1:8" s="76" customFormat="1" ht="15" customHeight="1">
      <c r="A215" s="71">
        <v>3</v>
      </c>
      <c r="B215" s="72" t="s">
        <v>29</v>
      </c>
      <c r="C215" s="40"/>
      <c r="D215" s="40"/>
      <c r="E215" s="73"/>
      <c r="F215" s="36"/>
      <c r="G215" s="41"/>
      <c r="H215" s="44" t="e">
        <f>G215-#REF!</f>
        <v>#REF!</v>
      </c>
    </row>
    <row r="216" spans="1:8" ht="80.25" customHeight="1">
      <c r="A216" s="35"/>
      <c r="B216" s="144" t="s">
        <v>664</v>
      </c>
      <c r="C216" s="40" t="s">
        <v>89</v>
      </c>
      <c r="D216" s="40" t="s">
        <v>87</v>
      </c>
      <c r="E216" s="73"/>
      <c r="F216" s="74">
        <v>101137</v>
      </c>
      <c r="G216" s="74">
        <f>F216</f>
        <v>101137</v>
      </c>
      <c r="H216" s="44" t="e">
        <f>G216-#REF!</f>
        <v>#REF!</v>
      </c>
    </row>
    <row r="217" spans="1:8" ht="70.5" customHeight="1">
      <c r="A217" s="35"/>
      <c r="B217" s="144" t="s">
        <v>681</v>
      </c>
      <c r="C217" s="40" t="s">
        <v>89</v>
      </c>
      <c r="D217" s="40" t="s">
        <v>87</v>
      </c>
      <c r="E217" s="73"/>
      <c r="F217" s="74">
        <f>(F211-F216)/F214</f>
        <v>2545.6728395061727</v>
      </c>
      <c r="G217" s="74">
        <f>F217</f>
        <v>2545.6728395061727</v>
      </c>
      <c r="H217" s="44" t="e">
        <f>G217-#REF!</f>
        <v>#REF!</v>
      </c>
    </row>
    <row r="218" spans="1:8" s="76" customFormat="1" ht="15" customHeight="1">
      <c r="A218" s="71">
        <v>4</v>
      </c>
      <c r="B218" s="72" t="s">
        <v>30</v>
      </c>
      <c r="C218" s="40"/>
      <c r="D218" s="40"/>
      <c r="E218" s="73"/>
      <c r="F218" s="74"/>
      <c r="G218" s="75"/>
      <c r="H218" s="44" t="e">
        <f>G218-#REF!</f>
        <v>#REF!</v>
      </c>
    </row>
    <row r="219" spans="1:8" ht="62.25" customHeight="1">
      <c r="A219" s="35"/>
      <c r="B219" s="145" t="s">
        <v>685</v>
      </c>
      <c r="C219" s="146" t="s">
        <v>88</v>
      </c>
      <c r="D219" s="40" t="s">
        <v>87</v>
      </c>
      <c r="E219" s="73"/>
      <c r="F219" s="74">
        <v>100</v>
      </c>
      <c r="G219" s="74">
        <v>100</v>
      </c>
      <c r="H219" s="44" t="e">
        <f>G219-#REF!</f>
        <v>#REF!</v>
      </c>
    </row>
    <row r="220" spans="1:8" ht="44.25" customHeight="1">
      <c r="A220" s="63"/>
      <c r="B220" s="285" t="s">
        <v>853</v>
      </c>
      <c r="C220" s="285"/>
      <c r="D220" s="285"/>
      <c r="E220" s="285"/>
      <c r="F220" s="80"/>
      <c r="G220" s="81"/>
      <c r="H220" s="44" t="e">
        <f>G220-#REF!</f>
        <v>#REF!</v>
      </c>
    </row>
    <row r="221" spans="1:8" s="76" customFormat="1" ht="15" customHeight="1">
      <c r="A221" s="79">
        <v>1</v>
      </c>
      <c r="B221" s="82" t="s">
        <v>27</v>
      </c>
      <c r="C221" s="69"/>
      <c r="D221" s="69"/>
      <c r="E221" s="80"/>
      <c r="F221" s="80"/>
      <c r="G221" s="80"/>
      <c r="H221" s="44" t="e">
        <f>G221-#REF!</f>
        <v>#REF!</v>
      </c>
    </row>
    <row r="222" spans="1:8" ht="89.45" customHeight="1">
      <c r="A222" s="63"/>
      <c r="B222" s="144" t="s">
        <v>700</v>
      </c>
      <c r="C222" s="69" t="s">
        <v>89</v>
      </c>
      <c r="D222" s="253" t="s">
        <v>840</v>
      </c>
      <c r="E222" s="80"/>
      <c r="F222" s="80">
        <v>95000</v>
      </c>
      <c r="G222" s="80">
        <f>F222</f>
        <v>95000</v>
      </c>
      <c r="H222" s="44" t="e">
        <f>G222-#REF!</f>
        <v>#REF!</v>
      </c>
    </row>
    <row r="223" spans="1:8" s="76" customFormat="1" ht="15" customHeight="1">
      <c r="A223" s="79">
        <v>2</v>
      </c>
      <c r="B223" s="273" t="s">
        <v>28</v>
      </c>
      <c r="C223" s="69"/>
      <c r="D223" s="69"/>
      <c r="E223" s="80"/>
      <c r="F223" s="80"/>
      <c r="G223" s="80"/>
      <c r="H223" s="44" t="e">
        <f>G223-#REF!</f>
        <v>#REF!</v>
      </c>
    </row>
    <row r="224" spans="1:8" ht="108.6" customHeight="1">
      <c r="A224" s="63"/>
      <c r="B224" s="144" t="s">
        <v>701</v>
      </c>
      <c r="C224" s="69" t="s">
        <v>180</v>
      </c>
      <c r="D224" s="69" t="s">
        <v>181</v>
      </c>
      <c r="E224" s="69"/>
      <c r="F224" s="81">
        <v>1</v>
      </c>
      <c r="G224" s="81">
        <f>F224</f>
        <v>1</v>
      </c>
      <c r="H224" s="44" t="e">
        <f>G224-#REF!</f>
        <v>#REF!</v>
      </c>
    </row>
    <row r="225" spans="1:8" s="76" customFormat="1" ht="15" customHeight="1">
      <c r="A225" s="79">
        <v>3</v>
      </c>
      <c r="B225" s="273" t="s">
        <v>29</v>
      </c>
      <c r="C225" s="69"/>
      <c r="D225" s="69"/>
      <c r="E225" s="69"/>
      <c r="F225" s="80"/>
      <c r="G225" s="81"/>
      <c r="H225" s="44" t="e">
        <f>G225-#REF!</f>
        <v>#REF!</v>
      </c>
    </row>
    <row r="226" spans="1:8" ht="93.75" customHeight="1">
      <c r="A226" s="63"/>
      <c r="B226" s="144" t="s">
        <v>702</v>
      </c>
      <c r="C226" s="69" t="s">
        <v>89</v>
      </c>
      <c r="D226" s="69" t="s">
        <v>87</v>
      </c>
      <c r="E226" s="69"/>
      <c r="F226" s="80">
        <f>F222</f>
        <v>95000</v>
      </c>
      <c r="G226" s="80">
        <f>F226</f>
        <v>95000</v>
      </c>
      <c r="H226" s="44" t="e">
        <f>G226-#REF!</f>
        <v>#REF!</v>
      </c>
    </row>
    <row r="227" spans="1:8" s="76" customFormat="1" ht="15" customHeight="1">
      <c r="A227" s="79">
        <v>4</v>
      </c>
      <c r="B227" s="273" t="s">
        <v>30</v>
      </c>
      <c r="C227" s="69"/>
      <c r="D227" s="69"/>
      <c r="E227" s="69"/>
      <c r="F227" s="80"/>
      <c r="G227" s="81"/>
      <c r="H227" s="44" t="e">
        <f>G227-#REF!</f>
        <v>#REF!</v>
      </c>
    </row>
    <row r="228" spans="1:8" ht="89.45" customHeight="1">
      <c r="A228" s="63"/>
      <c r="B228" s="144" t="s">
        <v>703</v>
      </c>
      <c r="C228" s="69" t="s">
        <v>88</v>
      </c>
      <c r="D228" s="69" t="s">
        <v>87</v>
      </c>
      <c r="E228" s="69"/>
      <c r="F228" s="81">
        <f>F222/(F226)*100</f>
        <v>100</v>
      </c>
      <c r="G228" s="81">
        <f>F228</f>
        <v>100</v>
      </c>
      <c r="H228" s="44" t="e">
        <f>G228-#REF!</f>
        <v>#REF!</v>
      </c>
    </row>
    <row r="229" spans="1:8" ht="38.25" hidden="1" customHeight="1">
      <c r="A229" s="63"/>
      <c r="B229" s="285" t="s">
        <v>704</v>
      </c>
      <c r="C229" s="285"/>
      <c r="D229" s="285"/>
      <c r="E229" s="285"/>
      <c r="F229" s="80"/>
      <c r="G229" s="81"/>
      <c r="H229" s="44" t="e">
        <f>G229-#REF!</f>
        <v>#REF!</v>
      </c>
    </row>
    <row r="230" spans="1:8" s="76" customFormat="1" ht="15" hidden="1" customHeight="1">
      <c r="A230" s="79">
        <v>1</v>
      </c>
      <c r="B230" s="82" t="s">
        <v>27</v>
      </c>
      <c r="C230" s="69"/>
      <c r="D230" s="69"/>
      <c r="E230" s="80"/>
      <c r="F230" s="80"/>
      <c r="G230" s="80"/>
      <c r="H230" s="44" t="e">
        <f>G230-#REF!</f>
        <v>#REF!</v>
      </c>
    </row>
    <row r="231" spans="1:8" ht="90" hidden="1" customHeight="1">
      <c r="A231" s="63"/>
      <c r="B231" s="144" t="s">
        <v>603</v>
      </c>
      <c r="C231" s="69" t="s">
        <v>89</v>
      </c>
      <c r="D231" s="69" t="s">
        <v>689</v>
      </c>
      <c r="E231" s="80"/>
      <c r="F231" s="80"/>
      <c r="G231" s="80"/>
      <c r="H231" s="44" t="e">
        <f>G231-#REF!</f>
        <v>#REF!</v>
      </c>
    </row>
    <row r="232" spans="1:8" s="76" customFormat="1" ht="15" hidden="1" customHeight="1">
      <c r="A232" s="79">
        <v>2</v>
      </c>
      <c r="B232" s="273" t="s">
        <v>28</v>
      </c>
      <c r="C232" s="69"/>
      <c r="D232" s="69"/>
      <c r="E232" s="80"/>
      <c r="F232" s="80"/>
      <c r="G232" s="80"/>
      <c r="H232" s="44" t="e">
        <f>G232-#REF!</f>
        <v>#REF!</v>
      </c>
    </row>
    <row r="233" spans="1:8" ht="108" hidden="1" customHeight="1">
      <c r="A233" s="63"/>
      <c r="B233" s="144" t="s">
        <v>705</v>
      </c>
      <c r="C233" s="69" t="s">
        <v>180</v>
      </c>
      <c r="D233" s="69" t="s">
        <v>181</v>
      </c>
      <c r="E233" s="69"/>
      <c r="F233" s="81"/>
      <c r="G233" s="81"/>
      <c r="H233" s="44" t="e">
        <f>G233-#REF!</f>
        <v>#REF!</v>
      </c>
    </row>
    <row r="234" spans="1:8" s="76" customFormat="1" ht="15" hidden="1" customHeight="1">
      <c r="A234" s="79">
        <v>3</v>
      </c>
      <c r="B234" s="273" t="s">
        <v>29</v>
      </c>
      <c r="C234" s="69"/>
      <c r="D234" s="69"/>
      <c r="E234" s="69"/>
      <c r="F234" s="80"/>
      <c r="G234" s="81"/>
      <c r="H234" s="44" t="e">
        <f>G234-#REF!</f>
        <v>#REF!</v>
      </c>
    </row>
    <row r="235" spans="1:8" ht="105.75" hidden="1" customHeight="1">
      <c r="A235" s="63"/>
      <c r="B235" s="144" t="s">
        <v>706</v>
      </c>
      <c r="C235" s="69" t="s">
        <v>89</v>
      </c>
      <c r="D235" s="69" t="s">
        <v>87</v>
      </c>
      <c r="E235" s="69"/>
      <c r="F235" s="80"/>
      <c r="G235" s="80"/>
      <c r="H235" s="44" t="e">
        <f>G235-#REF!</f>
        <v>#REF!</v>
      </c>
    </row>
    <row r="236" spans="1:8" s="76" customFormat="1" ht="15" hidden="1" customHeight="1">
      <c r="A236" s="79">
        <v>4</v>
      </c>
      <c r="B236" s="273" t="s">
        <v>30</v>
      </c>
      <c r="C236" s="69"/>
      <c r="D236" s="69"/>
      <c r="E236" s="69"/>
      <c r="F236" s="80"/>
      <c r="G236" s="81"/>
      <c r="H236" s="44" t="e">
        <f>G236-#REF!</f>
        <v>#REF!</v>
      </c>
    </row>
    <row r="237" spans="1:8" ht="88.5" hidden="1" customHeight="1">
      <c r="A237" s="63"/>
      <c r="B237" s="144" t="s">
        <v>707</v>
      </c>
      <c r="C237" s="69" t="s">
        <v>88</v>
      </c>
      <c r="D237" s="69" t="s">
        <v>87</v>
      </c>
      <c r="E237" s="69"/>
      <c r="F237" s="81"/>
      <c r="G237" s="81"/>
      <c r="H237" s="44" t="e">
        <f>G237-#REF!</f>
        <v>#REF!</v>
      </c>
    </row>
    <row r="238" spans="1:8" ht="38.450000000000003" customHeight="1">
      <c r="A238" s="63"/>
      <c r="B238" s="285" t="s">
        <v>852</v>
      </c>
      <c r="C238" s="285"/>
      <c r="D238" s="285"/>
      <c r="E238" s="285"/>
      <c r="F238" s="80"/>
      <c r="G238" s="81"/>
      <c r="H238" s="44" t="e">
        <f>G238-#REF!</f>
        <v>#REF!</v>
      </c>
    </row>
    <row r="239" spans="1:8" s="76" customFormat="1" ht="15" customHeight="1">
      <c r="A239" s="79">
        <v>1</v>
      </c>
      <c r="B239" s="82" t="s">
        <v>27</v>
      </c>
      <c r="C239" s="69"/>
      <c r="D239" s="69"/>
      <c r="E239" s="80"/>
      <c r="F239" s="80"/>
      <c r="G239" s="80"/>
      <c r="H239" s="44" t="e">
        <f>G239-#REF!</f>
        <v>#REF!</v>
      </c>
    </row>
    <row r="240" spans="1:8" ht="72" customHeight="1">
      <c r="A240" s="63"/>
      <c r="B240" s="144" t="s">
        <v>708</v>
      </c>
      <c r="C240" s="69" t="s">
        <v>89</v>
      </c>
      <c r="D240" s="253" t="s">
        <v>840</v>
      </c>
      <c r="E240" s="80"/>
      <c r="F240" s="80">
        <v>106000</v>
      </c>
      <c r="G240" s="80">
        <f>F240</f>
        <v>106000</v>
      </c>
      <c r="H240" s="44" t="e">
        <f>G240-#REF!</f>
        <v>#REF!</v>
      </c>
    </row>
    <row r="241" spans="1:8" s="76" customFormat="1" ht="15" customHeight="1">
      <c r="A241" s="79">
        <v>2</v>
      </c>
      <c r="B241" s="273" t="s">
        <v>28</v>
      </c>
      <c r="C241" s="69"/>
      <c r="D241" s="69"/>
      <c r="E241" s="80"/>
      <c r="F241" s="80"/>
      <c r="G241" s="80"/>
      <c r="H241" s="44" t="e">
        <f>G241-#REF!</f>
        <v>#REF!</v>
      </c>
    </row>
    <row r="242" spans="1:8" ht="91.5" customHeight="1">
      <c r="A242" s="63"/>
      <c r="B242" s="144" t="s">
        <v>709</v>
      </c>
      <c r="C242" s="69" t="s">
        <v>180</v>
      </c>
      <c r="D242" s="69" t="s">
        <v>181</v>
      </c>
      <c r="E242" s="69"/>
      <c r="F242" s="81">
        <v>1</v>
      </c>
      <c r="G242" s="81">
        <f>F242</f>
        <v>1</v>
      </c>
      <c r="H242" s="44" t="e">
        <f>G242-#REF!</f>
        <v>#REF!</v>
      </c>
    </row>
    <row r="243" spans="1:8" s="76" customFormat="1" ht="15" customHeight="1">
      <c r="A243" s="79">
        <v>3</v>
      </c>
      <c r="B243" s="273" t="s">
        <v>29</v>
      </c>
      <c r="C243" s="69"/>
      <c r="D243" s="69"/>
      <c r="E243" s="69"/>
      <c r="F243" s="80"/>
      <c r="G243" s="81"/>
      <c r="H243" s="44" t="e">
        <f>G243-#REF!</f>
        <v>#REF!</v>
      </c>
    </row>
    <row r="244" spans="1:8" ht="93.75" customHeight="1">
      <c r="A244" s="63"/>
      <c r="B244" s="144" t="s">
        <v>711</v>
      </c>
      <c r="C244" s="69" t="s">
        <v>89</v>
      </c>
      <c r="D244" s="69" t="s">
        <v>87</v>
      </c>
      <c r="E244" s="69"/>
      <c r="F244" s="80">
        <f>F240</f>
        <v>106000</v>
      </c>
      <c r="G244" s="80">
        <f>F244</f>
        <v>106000</v>
      </c>
      <c r="H244" s="44" t="e">
        <f>G244-#REF!</f>
        <v>#REF!</v>
      </c>
    </row>
    <row r="245" spans="1:8" s="76" customFormat="1" ht="15" customHeight="1">
      <c r="A245" s="79">
        <v>4</v>
      </c>
      <c r="B245" s="273" t="s">
        <v>30</v>
      </c>
      <c r="C245" s="69"/>
      <c r="D245" s="69"/>
      <c r="E245" s="69"/>
      <c r="F245" s="80"/>
      <c r="G245" s="81"/>
      <c r="H245" s="44" t="e">
        <f>G245-#REF!</f>
        <v>#REF!</v>
      </c>
    </row>
    <row r="246" spans="1:8" ht="79.900000000000006" customHeight="1">
      <c r="A246" s="63"/>
      <c r="B246" s="144" t="s">
        <v>710</v>
      </c>
      <c r="C246" s="69" t="s">
        <v>88</v>
      </c>
      <c r="D246" s="69" t="s">
        <v>87</v>
      </c>
      <c r="E246" s="69"/>
      <c r="F246" s="81">
        <f>F240/(F244)*100</f>
        <v>100</v>
      </c>
      <c r="G246" s="81">
        <f>F246</f>
        <v>100</v>
      </c>
      <c r="H246" s="44" t="e">
        <f>G246-#REF!</f>
        <v>#REF!</v>
      </c>
    </row>
    <row r="247" spans="1:8" ht="39" hidden="1" customHeight="1">
      <c r="A247" s="63"/>
      <c r="B247" s="285"/>
      <c r="C247" s="285"/>
      <c r="D247" s="285"/>
      <c r="E247" s="285"/>
      <c r="F247" s="80"/>
      <c r="G247" s="81"/>
      <c r="H247" s="44"/>
    </row>
    <row r="248" spans="1:8" s="76" customFormat="1" ht="15" hidden="1" customHeight="1">
      <c r="A248" s="79"/>
      <c r="B248" s="82"/>
      <c r="C248" s="69"/>
      <c r="D248" s="69"/>
      <c r="E248" s="80"/>
      <c r="F248" s="80"/>
      <c r="G248" s="80"/>
      <c r="H248" s="44"/>
    </row>
    <row r="249" spans="1:8" ht="93.75" hidden="1" customHeight="1">
      <c r="A249" s="63"/>
      <c r="B249" s="144"/>
      <c r="C249" s="69"/>
      <c r="D249" s="69"/>
      <c r="E249" s="80"/>
      <c r="F249" s="80"/>
      <c r="G249" s="80"/>
      <c r="H249" s="44"/>
    </row>
    <row r="250" spans="1:8" s="76" customFormat="1" ht="15" hidden="1" customHeight="1">
      <c r="A250" s="79"/>
      <c r="B250" s="273"/>
      <c r="C250" s="69"/>
      <c r="D250" s="69"/>
      <c r="E250" s="80"/>
      <c r="F250" s="80"/>
      <c r="G250" s="80"/>
      <c r="H250" s="44"/>
    </row>
    <row r="251" spans="1:8" ht="110.25" hidden="1" customHeight="1">
      <c r="A251" s="63"/>
      <c r="B251" s="144"/>
      <c r="C251" s="69"/>
      <c r="D251" s="69"/>
      <c r="E251" s="69"/>
      <c r="F251" s="81"/>
      <c r="G251" s="81"/>
      <c r="H251" s="44"/>
    </row>
    <row r="252" spans="1:8" s="76" customFormat="1" ht="15" hidden="1" customHeight="1">
      <c r="A252" s="79"/>
      <c r="B252" s="273"/>
      <c r="C252" s="69"/>
      <c r="D252" s="69"/>
      <c r="E252" s="69"/>
      <c r="F252" s="80"/>
      <c r="G252" s="81"/>
      <c r="H252" s="44"/>
    </row>
    <row r="253" spans="1:8" ht="105" hidden="1" customHeight="1">
      <c r="A253" s="63"/>
      <c r="B253" s="144"/>
      <c r="C253" s="69"/>
      <c r="D253" s="69"/>
      <c r="E253" s="69"/>
      <c r="F253" s="80"/>
      <c r="G253" s="80"/>
      <c r="H253" s="44"/>
    </row>
    <row r="254" spans="1:8" s="76" customFormat="1" ht="15" hidden="1" customHeight="1">
      <c r="A254" s="79"/>
      <c r="B254" s="273"/>
      <c r="C254" s="69"/>
      <c r="D254" s="69"/>
      <c r="E254" s="69"/>
      <c r="F254" s="80"/>
      <c r="G254" s="81"/>
      <c r="H254" s="44"/>
    </row>
    <row r="255" spans="1:8" ht="84.75" hidden="1" customHeight="1">
      <c r="A255" s="63"/>
      <c r="B255" s="144"/>
      <c r="C255" s="69"/>
      <c r="D255" s="69"/>
      <c r="E255" s="69"/>
      <c r="F255" s="81"/>
      <c r="G255" s="81"/>
      <c r="H255" s="44"/>
    </row>
    <row r="256" spans="1:8" ht="52.15" customHeight="1">
      <c r="A256" s="63"/>
      <c r="B256" s="285" t="s">
        <v>854</v>
      </c>
      <c r="C256" s="285"/>
      <c r="D256" s="285"/>
      <c r="E256" s="285"/>
      <c r="F256" s="80"/>
      <c r="G256" s="81"/>
      <c r="H256" s="44" t="e">
        <f>G256-#REF!</f>
        <v>#REF!</v>
      </c>
    </row>
    <row r="257" spans="1:8" ht="15.75" customHeight="1">
      <c r="A257" s="79">
        <v>1</v>
      </c>
      <c r="B257" s="82" t="s">
        <v>27</v>
      </c>
      <c r="C257" s="69"/>
      <c r="D257" s="69"/>
      <c r="E257" s="80"/>
      <c r="F257" s="80"/>
      <c r="G257" s="80"/>
      <c r="H257" s="44" t="e">
        <f>G257-#REF!</f>
        <v>#REF!</v>
      </c>
    </row>
    <row r="258" spans="1:8" ht="89.25" customHeight="1">
      <c r="A258" s="63"/>
      <c r="B258" s="144" t="s">
        <v>751</v>
      </c>
      <c r="C258" s="69" t="s">
        <v>89</v>
      </c>
      <c r="D258" s="69" t="s">
        <v>763</v>
      </c>
      <c r="E258" s="80"/>
      <c r="F258" s="80">
        <v>100000</v>
      </c>
      <c r="G258" s="80">
        <f>F258</f>
        <v>100000</v>
      </c>
      <c r="H258" s="44" t="e">
        <f>G258-#REF!</f>
        <v>#REF!</v>
      </c>
    </row>
    <row r="259" spans="1:8" ht="20.25" customHeight="1">
      <c r="A259" s="79">
        <v>2</v>
      </c>
      <c r="B259" s="273" t="s">
        <v>28</v>
      </c>
      <c r="C259" s="69"/>
      <c r="D259" s="69"/>
      <c r="E259" s="80"/>
      <c r="F259" s="80"/>
      <c r="G259" s="80"/>
      <c r="H259" s="44" t="e">
        <f>G259-#REF!</f>
        <v>#REF!</v>
      </c>
    </row>
    <row r="260" spans="1:8" ht="108.75" customHeight="1">
      <c r="A260" s="63"/>
      <c r="B260" s="144" t="s">
        <v>752</v>
      </c>
      <c r="C260" s="69" t="s">
        <v>180</v>
      </c>
      <c r="D260" s="69" t="s">
        <v>181</v>
      </c>
      <c r="E260" s="69"/>
      <c r="F260" s="81">
        <v>1</v>
      </c>
      <c r="G260" s="81">
        <f>F260</f>
        <v>1</v>
      </c>
      <c r="H260" s="44" t="e">
        <f>G260-#REF!</f>
        <v>#REF!</v>
      </c>
    </row>
    <row r="261" spans="1:8" ht="15" customHeight="1">
      <c r="A261" s="79">
        <v>3</v>
      </c>
      <c r="B261" s="273" t="s">
        <v>29</v>
      </c>
      <c r="C261" s="69"/>
      <c r="D261" s="69"/>
      <c r="E261" s="69"/>
      <c r="F261" s="80"/>
      <c r="G261" s="81"/>
      <c r="H261" s="44" t="e">
        <f>G261-#REF!</f>
        <v>#REF!</v>
      </c>
    </row>
    <row r="262" spans="1:8" ht="105" customHeight="1">
      <c r="A262" s="63"/>
      <c r="B262" s="144" t="s">
        <v>753</v>
      </c>
      <c r="C262" s="69" t="s">
        <v>89</v>
      </c>
      <c r="D262" s="69" t="s">
        <v>87</v>
      </c>
      <c r="E262" s="69"/>
      <c r="F262" s="80">
        <f>F258</f>
        <v>100000</v>
      </c>
      <c r="G262" s="80">
        <f>F262</f>
        <v>100000</v>
      </c>
      <c r="H262" s="44" t="e">
        <f>G262-#REF!</f>
        <v>#REF!</v>
      </c>
    </row>
    <row r="263" spans="1:8" ht="20.25" customHeight="1">
      <c r="A263" s="79">
        <v>4</v>
      </c>
      <c r="B263" s="273" t="s">
        <v>30</v>
      </c>
      <c r="C263" s="69"/>
      <c r="D263" s="69"/>
      <c r="E263" s="69"/>
      <c r="F263" s="80"/>
      <c r="G263" s="81"/>
      <c r="H263" s="44" t="e">
        <f>G263-#REF!</f>
        <v>#REF!</v>
      </c>
    </row>
    <row r="264" spans="1:8" ht="88.5" customHeight="1">
      <c r="A264" s="63"/>
      <c r="B264" s="144" t="s">
        <v>754</v>
      </c>
      <c r="C264" s="69" t="s">
        <v>88</v>
      </c>
      <c r="D264" s="69" t="s">
        <v>87</v>
      </c>
      <c r="E264" s="69"/>
      <c r="F264" s="81">
        <f>F258/(F262)*100</f>
        <v>100</v>
      </c>
      <c r="G264" s="81">
        <f>F264</f>
        <v>100</v>
      </c>
      <c r="H264" s="44" t="e">
        <f>G264-#REF!</f>
        <v>#REF!</v>
      </c>
    </row>
    <row r="265" spans="1:8" ht="33" customHeight="1">
      <c r="A265" s="63"/>
      <c r="B265" s="285" t="s">
        <v>855</v>
      </c>
      <c r="C265" s="285"/>
      <c r="D265" s="285"/>
      <c r="E265" s="285"/>
      <c r="F265" s="80"/>
      <c r="G265" s="81"/>
      <c r="H265" s="44" t="e">
        <f>G265-#REF!</f>
        <v>#REF!</v>
      </c>
    </row>
    <row r="266" spans="1:8" ht="15.75" customHeight="1">
      <c r="A266" s="79">
        <v>1</v>
      </c>
      <c r="B266" s="82" t="s">
        <v>27</v>
      </c>
      <c r="C266" s="69"/>
      <c r="D266" s="69"/>
      <c r="E266" s="80"/>
      <c r="F266" s="80"/>
      <c r="G266" s="80"/>
      <c r="H266" s="44" t="e">
        <f>G266-#REF!</f>
        <v>#REF!</v>
      </c>
    </row>
    <row r="267" spans="1:8" ht="75.75" customHeight="1">
      <c r="A267" s="63"/>
      <c r="B267" s="144" t="s">
        <v>756</v>
      </c>
      <c r="C267" s="69" t="s">
        <v>89</v>
      </c>
      <c r="D267" s="253" t="s">
        <v>840</v>
      </c>
      <c r="E267" s="80"/>
      <c r="F267" s="80">
        <v>90610</v>
      </c>
      <c r="G267" s="80">
        <f>F267</f>
        <v>90610</v>
      </c>
      <c r="H267" s="44" t="e">
        <f>G267-#REF!</f>
        <v>#REF!</v>
      </c>
    </row>
    <row r="268" spans="1:8" ht="20.25" customHeight="1">
      <c r="A268" s="79">
        <v>2</v>
      </c>
      <c r="B268" s="273" t="s">
        <v>28</v>
      </c>
      <c r="C268" s="69"/>
      <c r="D268" s="69"/>
      <c r="E268" s="80"/>
      <c r="F268" s="80"/>
      <c r="G268" s="80"/>
      <c r="H268" s="44" t="e">
        <f>G268-#REF!</f>
        <v>#REF!</v>
      </c>
    </row>
    <row r="269" spans="1:8" ht="103.15" customHeight="1">
      <c r="A269" s="63"/>
      <c r="B269" s="144" t="s">
        <v>757</v>
      </c>
      <c r="C269" s="69" t="s">
        <v>180</v>
      </c>
      <c r="D269" s="69" t="s">
        <v>181</v>
      </c>
      <c r="E269" s="69"/>
      <c r="F269" s="81">
        <v>1</v>
      </c>
      <c r="G269" s="81">
        <f>F269</f>
        <v>1</v>
      </c>
      <c r="H269" s="44" t="e">
        <f>G269-#REF!</f>
        <v>#REF!</v>
      </c>
    </row>
    <row r="270" spans="1:8" ht="20.25" customHeight="1">
      <c r="A270" s="79">
        <v>3</v>
      </c>
      <c r="B270" s="273" t="s">
        <v>29</v>
      </c>
      <c r="C270" s="69"/>
      <c r="D270" s="69"/>
      <c r="E270" s="69"/>
      <c r="F270" s="80"/>
      <c r="G270" s="81"/>
      <c r="H270" s="44" t="e">
        <f>G270-#REF!</f>
        <v>#REF!</v>
      </c>
    </row>
    <row r="271" spans="1:8" ht="93.75" customHeight="1">
      <c r="A271" s="63"/>
      <c r="B271" s="144" t="s">
        <v>758</v>
      </c>
      <c r="C271" s="69" t="s">
        <v>89</v>
      </c>
      <c r="D271" s="69" t="s">
        <v>87</v>
      </c>
      <c r="E271" s="69"/>
      <c r="F271" s="80">
        <f>F267</f>
        <v>90610</v>
      </c>
      <c r="G271" s="80">
        <f>F271</f>
        <v>90610</v>
      </c>
      <c r="H271" s="44" t="e">
        <f>G271-#REF!</f>
        <v>#REF!</v>
      </c>
    </row>
    <row r="272" spans="1:8" ht="20.25" customHeight="1">
      <c r="A272" s="79">
        <v>4</v>
      </c>
      <c r="B272" s="273" t="s">
        <v>30</v>
      </c>
      <c r="C272" s="69"/>
      <c r="D272" s="69"/>
      <c r="E272" s="69"/>
      <c r="F272" s="80"/>
      <c r="G272" s="81"/>
      <c r="H272" s="44" t="e">
        <f>G272-#REF!</f>
        <v>#REF!</v>
      </c>
    </row>
    <row r="273" spans="1:8" ht="87" customHeight="1">
      <c r="A273" s="63"/>
      <c r="B273" s="144" t="s">
        <v>759</v>
      </c>
      <c r="C273" s="69" t="s">
        <v>88</v>
      </c>
      <c r="D273" s="69" t="s">
        <v>87</v>
      </c>
      <c r="E273" s="69"/>
      <c r="F273" s="81">
        <f>F267/(F271)*100</f>
        <v>100</v>
      </c>
      <c r="G273" s="81">
        <f>F273</f>
        <v>100</v>
      </c>
      <c r="H273" s="44" t="e">
        <f>G273-#REF!</f>
        <v>#REF!</v>
      </c>
    </row>
    <row r="274" spans="1:8" ht="38.25" hidden="1" customHeight="1">
      <c r="A274" s="63"/>
      <c r="B274" s="290"/>
      <c r="C274" s="290"/>
      <c r="D274" s="290"/>
      <c r="E274" s="290"/>
      <c r="F274" s="80"/>
      <c r="G274" s="81"/>
      <c r="H274" s="44" t="e">
        <f>G274-#REF!</f>
        <v>#REF!</v>
      </c>
    </row>
    <row r="275" spans="1:8" ht="17.25" hidden="1" customHeight="1">
      <c r="A275" s="63"/>
      <c r="B275" s="82"/>
      <c r="C275" s="69"/>
      <c r="D275" s="69"/>
      <c r="E275" s="80"/>
      <c r="F275" s="80"/>
      <c r="G275" s="80"/>
      <c r="H275" s="44" t="e">
        <f>G275-#REF!</f>
        <v>#REF!</v>
      </c>
    </row>
    <row r="276" spans="1:8" ht="64.5" hidden="1" customHeight="1">
      <c r="A276" s="63"/>
      <c r="B276" s="144"/>
      <c r="C276" s="69"/>
      <c r="D276" s="253"/>
      <c r="E276" s="80"/>
      <c r="F276" s="80"/>
      <c r="G276" s="80"/>
      <c r="H276" s="44" t="e">
        <f>G276-#REF!</f>
        <v>#REF!</v>
      </c>
    </row>
    <row r="277" spans="1:8" ht="20.25" hidden="1" customHeight="1">
      <c r="A277" s="63"/>
      <c r="B277" s="273"/>
      <c r="C277" s="69"/>
      <c r="D277" s="69"/>
      <c r="E277" s="80"/>
      <c r="F277" s="80"/>
      <c r="G277" s="80"/>
      <c r="H277" s="44" t="e">
        <f>G277-#REF!</f>
        <v>#REF!</v>
      </c>
    </row>
    <row r="278" spans="1:8" ht="70.5" hidden="1" customHeight="1">
      <c r="A278" s="63"/>
      <c r="B278" s="144"/>
      <c r="C278" s="69"/>
      <c r="D278" s="69"/>
      <c r="E278" s="69"/>
      <c r="F278" s="81"/>
      <c r="G278" s="81"/>
      <c r="H278" s="44" t="e">
        <f>G278-#REF!</f>
        <v>#REF!</v>
      </c>
    </row>
    <row r="279" spans="1:8" ht="13.5" hidden="1" customHeight="1">
      <c r="A279" s="63"/>
      <c r="B279" s="273"/>
      <c r="C279" s="69"/>
      <c r="D279" s="69"/>
      <c r="E279" s="69"/>
      <c r="F279" s="80"/>
      <c r="G279" s="81"/>
      <c r="H279" s="44" t="e">
        <f>G279-#REF!</f>
        <v>#REF!</v>
      </c>
    </row>
    <row r="280" spans="1:8" ht="81" hidden="1" customHeight="1">
      <c r="A280" s="63"/>
      <c r="B280" s="144"/>
      <c r="C280" s="69"/>
      <c r="D280" s="69"/>
      <c r="E280" s="69"/>
      <c r="F280" s="80"/>
      <c r="G280" s="80"/>
      <c r="H280" s="44" t="e">
        <f>G280-#REF!</f>
        <v>#REF!</v>
      </c>
    </row>
    <row r="281" spans="1:8" ht="14.25" hidden="1" customHeight="1">
      <c r="A281" s="63"/>
      <c r="B281" s="273"/>
      <c r="C281" s="69"/>
      <c r="D281" s="69"/>
      <c r="E281" s="69"/>
      <c r="F281" s="80"/>
      <c r="G281" s="81"/>
      <c r="H281" s="44" t="e">
        <f>G281-#REF!</f>
        <v>#REF!</v>
      </c>
    </row>
    <row r="282" spans="1:8" ht="81" hidden="1" customHeight="1">
      <c r="A282" s="63"/>
      <c r="B282" s="144"/>
      <c r="C282" s="69"/>
      <c r="D282" s="69"/>
      <c r="E282" s="69"/>
      <c r="F282" s="81"/>
      <c r="G282" s="81"/>
      <c r="H282" s="44" t="e">
        <f>G282-#REF!</f>
        <v>#REF!</v>
      </c>
    </row>
    <row r="283" spans="1:8" ht="31.15" customHeight="1">
      <c r="A283" s="63"/>
      <c r="B283" s="285" t="s">
        <v>856</v>
      </c>
      <c r="C283" s="285"/>
      <c r="D283" s="285"/>
      <c r="E283" s="285"/>
      <c r="F283" s="80"/>
      <c r="G283" s="81"/>
      <c r="H283" s="44" t="e">
        <f>G283-#REF!</f>
        <v>#REF!</v>
      </c>
    </row>
    <row r="284" spans="1:8" ht="20.25" customHeight="1">
      <c r="A284" s="79">
        <v>1</v>
      </c>
      <c r="B284" s="82" t="s">
        <v>27</v>
      </c>
      <c r="C284" s="69"/>
      <c r="D284" s="69"/>
      <c r="E284" s="80"/>
      <c r="F284" s="80"/>
      <c r="G284" s="80"/>
      <c r="H284" s="44" t="e">
        <f>G284-#REF!</f>
        <v>#REF!</v>
      </c>
    </row>
    <row r="285" spans="1:8" ht="51.75" customHeight="1">
      <c r="A285" s="63"/>
      <c r="B285" s="144" t="s">
        <v>779</v>
      </c>
      <c r="C285" s="69" t="s">
        <v>89</v>
      </c>
      <c r="D285" s="253" t="s">
        <v>840</v>
      </c>
      <c r="E285" s="80"/>
      <c r="F285" s="80">
        <v>2662976</v>
      </c>
      <c r="G285" s="80">
        <f>F285</f>
        <v>2662976</v>
      </c>
      <c r="H285" s="44" t="e">
        <f>G285-#REF!</f>
        <v>#REF!</v>
      </c>
    </row>
    <row r="286" spans="1:8" ht="20.25" customHeight="1">
      <c r="A286" s="79">
        <v>2</v>
      </c>
      <c r="B286" s="273" t="s">
        <v>28</v>
      </c>
      <c r="C286" s="69"/>
      <c r="D286" s="69"/>
      <c r="E286" s="80"/>
      <c r="F286" s="80"/>
      <c r="G286" s="80"/>
      <c r="H286" s="44" t="e">
        <f>G286-#REF!</f>
        <v>#REF!</v>
      </c>
    </row>
    <row r="287" spans="1:8" ht="60" customHeight="1">
      <c r="A287" s="63"/>
      <c r="B287" s="144" t="s">
        <v>780</v>
      </c>
      <c r="C287" s="69" t="s">
        <v>180</v>
      </c>
      <c r="D287" s="69" t="s">
        <v>181</v>
      </c>
      <c r="E287" s="69"/>
      <c r="F287" s="81">
        <v>1</v>
      </c>
      <c r="G287" s="81">
        <f>F287</f>
        <v>1</v>
      </c>
      <c r="H287" s="44" t="e">
        <f>G287-#REF!</f>
        <v>#REF!</v>
      </c>
    </row>
    <row r="288" spans="1:8" ht="20.25" customHeight="1">
      <c r="A288" s="79">
        <v>3</v>
      </c>
      <c r="B288" s="273" t="s">
        <v>29</v>
      </c>
      <c r="C288" s="69"/>
      <c r="D288" s="69"/>
      <c r="E288" s="69"/>
      <c r="F288" s="80"/>
      <c r="G288" s="81"/>
      <c r="H288" s="44" t="e">
        <f>G288-#REF!</f>
        <v>#REF!</v>
      </c>
    </row>
    <row r="289" spans="1:8" ht="64.5" customHeight="1">
      <c r="A289" s="63"/>
      <c r="B289" s="144" t="s">
        <v>781</v>
      </c>
      <c r="C289" s="69" t="s">
        <v>89</v>
      </c>
      <c r="D289" s="69" t="s">
        <v>87</v>
      </c>
      <c r="E289" s="69"/>
      <c r="F289" s="80">
        <f>F285</f>
        <v>2662976</v>
      </c>
      <c r="G289" s="80">
        <f>F289</f>
        <v>2662976</v>
      </c>
      <c r="H289" s="44" t="e">
        <f>G289-#REF!</f>
        <v>#REF!</v>
      </c>
    </row>
    <row r="290" spans="1:8" ht="20.25" customHeight="1">
      <c r="A290" s="79">
        <v>4</v>
      </c>
      <c r="B290" s="273" t="s">
        <v>30</v>
      </c>
      <c r="C290" s="69"/>
      <c r="D290" s="69"/>
      <c r="E290" s="69"/>
      <c r="F290" s="80"/>
      <c r="G290" s="81"/>
      <c r="H290" s="44" t="e">
        <f>G290-#REF!</f>
        <v>#REF!</v>
      </c>
    </row>
    <row r="291" spans="1:8" ht="56.45" customHeight="1">
      <c r="A291" s="63"/>
      <c r="B291" s="144" t="s">
        <v>786</v>
      </c>
      <c r="C291" s="69" t="s">
        <v>88</v>
      </c>
      <c r="D291" s="69" t="s">
        <v>87</v>
      </c>
      <c r="E291" s="69"/>
      <c r="F291" s="81">
        <f>F285/(F289)*100</f>
        <v>100</v>
      </c>
      <c r="G291" s="81">
        <f>F291</f>
        <v>100</v>
      </c>
      <c r="H291" s="44" t="e">
        <f>G291-#REF!</f>
        <v>#REF!</v>
      </c>
    </row>
    <row r="292" spans="1:8" ht="45" customHeight="1">
      <c r="A292" s="63"/>
      <c r="B292" s="285" t="s">
        <v>857</v>
      </c>
      <c r="C292" s="285"/>
      <c r="D292" s="285"/>
      <c r="E292" s="285"/>
      <c r="F292" s="80"/>
      <c r="G292" s="81"/>
      <c r="H292" s="44" t="e">
        <f>G292-#REF!</f>
        <v>#REF!</v>
      </c>
    </row>
    <row r="293" spans="1:8" ht="20.25" customHeight="1">
      <c r="A293" s="79">
        <v>1</v>
      </c>
      <c r="B293" s="82" t="s">
        <v>27</v>
      </c>
      <c r="C293" s="69"/>
      <c r="D293" s="69"/>
      <c r="E293" s="80"/>
      <c r="F293" s="80"/>
      <c r="G293" s="80"/>
      <c r="H293" s="44" t="e">
        <f>G293-#REF!</f>
        <v>#REF!</v>
      </c>
    </row>
    <row r="294" spans="1:8" ht="75.599999999999994" customHeight="1">
      <c r="A294" s="63"/>
      <c r="B294" s="144" t="s">
        <v>782</v>
      </c>
      <c r="C294" s="69" t="s">
        <v>89</v>
      </c>
      <c r="D294" s="253" t="s">
        <v>840</v>
      </c>
      <c r="E294" s="80"/>
      <c r="F294" s="80">
        <v>449788</v>
      </c>
      <c r="G294" s="80">
        <f>F294</f>
        <v>449788</v>
      </c>
      <c r="H294" s="44" t="e">
        <f>G294-#REF!</f>
        <v>#REF!</v>
      </c>
    </row>
    <row r="295" spans="1:8" ht="20.25" customHeight="1">
      <c r="A295" s="79">
        <v>2</v>
      </c>
      <c r="B295" s="273" t="s">
        <v>28</v>
      </c>
      <c r="C295" s="69"/>
      <c r="D295" s="69"/>
      <c r="E295" s="80"/>
      <c r="F295" s="80"/>
      <c r="G295" s="80"/>
      <c r="H295" s="44" t="e">
        <f>G295-#REF!</f>
        <v>#REF!</v>
      </c>
    </row>
    <row r="296" spans="1:8" ht="97.5" customHeight="1">
      <c r="A296" s="63"/>
      <c r="B296" s="144" t="s">
        <v>783</v>
      </c>
      <c r="C296" s="69" t="s">
        <v>180</v>
      </c>
      <c r="D296" s="69" t="s">
        <v>181</v>
      </c>
      <c r="E296" s="69"/>
      <c r="F296" s="81">
        <v>1</v>
      </c>
      <c r="G296" s="81">
        <f>F296</f>
        <v>1</v>
      </c>
      <c r="H296" s="44" t="e">
        <f>G296-#REF!</f>
        <v>#REF!</v>
      </c>
    </row>
    <row r="297" spans="1:8" ht="20.25" customHeight="1">
      <c r="A297" s="79">
        <v>3</v>
      </c>
      <c r="B297" s="273" t="s">
        <v>29</v>
      </c>
      <c r="C297" s="69"/>
      <c r="D297" s="69"/>
      <c r="E297" s="69"/>
      <c r="F297" s="80"/>
      <c r="G297" s="81"/>
      <c r="H297" s="44" t="e">
        <f>G297-#REF!</f>
        <v>#REF!</v>
      </c>
    </row>
    <row r="298" spans="1:8" ht="79.5" customHeight="1">
      <c r="A298" s="63"/>
      <c r="B298" s="144" t="s">
        <v>784</v>
      </c>
      <c r="C298" s="69" t="s">
        <v>89</v>
      </c>
      <c r="D298" s="69" t="s">
        <v>87</v>
      </c>
      <c r="E298" s="69"/>
      <c r="F298" s="80">
        <f>F294</f>
        <v>449788</v>
      </c>
      <c r="G298" s="80">
        <f>F298</f>
        <v>449788</v>
      </c>
      <c r="H298" s="44" t="e">
        <f>G298-#REF!</f>
        <v>#REF!</v>
      </c>
    </row>
    <row r="299" spans="1:8" ht="20.25" customHeight="1">
      <c r="A299" s="79">
        <v>4</v>
      </c>
      <c r="B299" s="273" t="s">
        <v>30</v>
      </c>
      <c r="C299" s="69"/>
      <c r="D299" s="69"/>
      <c r="E299" s="69"/>
      <c r="F299" s="80"/>
      <c r="G299" s="81"/>
      <c r="H299" s="44" t="e">
        <f>G299-#REF!</f>
        <v>#REF!</v>
      </c>
    </row>
    <row r="300" spans="1:8" ht="93" customHeight="1">
      <c r="A300" s="63"/>
      <c r="B300" s="144" t="s">
        <v>785</v>
      </c>
      <c r="C300" s="69" t="s">
        <v>88</v>
      </c>
      <c r="D300" s="69" t="s">
        <v>87</v>
      </c>
      <c r="E300" s="69"/>
      <c r="F300" s="81">
        <f>F294/(F298)*100</f>
        <v>100</v>
      </c>
      <c r="G300" s="81">
        <f>F300</f>
        <v>100</v>
      </c>
      <c r="H300" s="44" t="e">
        <f>G300-#REF!</f>
        <v>#REF!</v>
      </c>
    </row>
    <row r="301" spans="1:8" ht="42.6" customHeight="1">
      <c r="A301" s="63"/>
      <c r="B301" s="285" t="s">
        <v>858</v>
      </c>
      <c r="C301" s="285"/>
      <c r="D301" s="285"/>
      <c r="E301" s="285"/>
      <c r="F301" s="80"/>
      <c r="G301" s="81"/>
    </row>
    <row r="302" spans="1:8" ht="20.25" customHeight="1">
      <c r="A302" s="79">
        <v>1</v>
      </c>
      <c r="B302" s="82" t="s">
        <v>27</v>
      </c>
      <c r="C302" s="69"/>
      <c r="D302" s="69"/>
      <c r="E302" s="80"/>
      <c r="F302" s="80"/>
      <c r="G302" s="80"/>
    </row>
    <row r="303" spans="1:8" ht="69" customHeight="1">
      <c r="A303" s="63"/>
      <c r="B303" s="144" t="s">
        <v>795</v>
      </c>
      <c r="C303" s="69" t="s">
        <v>89</v>
      </c>
      <c r="D303" s="253" t="s">
        <v>840</v>
      </c>
      <c r="E303" s="80"/>
      <c r="F303" s="80">
        <v>992812</v>
      </c>
      <c r="G303" s="80">
        <f>F303</f>
        <v>992812</v>
      </c>
    </row>
    <row r="304" spans="1:8" ht="20.25" customHeight="1">
      <c r="A304" s="79">
        <v>2</v>
      </c>
      <c r="B304" s="273" t="s">
        <v>28</v>
      </c>
      <c r="C304" s="69"/>
      <c r="D304" s="69"/>
      <c r="E304" s="80"/>
      <c r="F304" s="80"/>
      <c r="G304" s="80"/>
    </row>
    <row r="305" spans="1:7" ht="97.5" customHeight="1">
      <c r="A305" s="63"/>
      <c r="B305" s="144" t="s">
        <v>796</v>
      </c>
      <c r="C305" s="69" t="s">
        <v>180</v>
      </c>
      <c r="D305" s="69" t="s">
        <v>181</v>
      </c>
      <c r="E305" s="69"/>
      <c r="F305" s="81">
        <v>1</v>
      </c>
      <c r="G305" s="81">
        <f>F305</f>
        <v>1</v>
      </c>
    </row>
    <row r="306" spans="1:7" ht="20.25" customHeight="1">
      <c r="A306" s="79">
        <v>3</v>
      </c>
      <c r="B306" s="273" t="s">
        <v>29</v>
      </c>
      <c r="C306" s="69"/>
      <c r="D306" s="69"/>
      <c r="E306" s="69"/>
      <c r="F306" s="80"/>
      <c r="G306" s="81"/>
    </row>
    <row r="307" spans="1:7" ht="90" customHeight="1">
      <c r="A307" s="63"/>
      <c r="B307" s="144" t="s">
        <v>798</v>
      </c>
      <c r="C307" s="69" t="s">
        <v>89</v>
      </c>
      <c r="D307" s="69" t="s">
        <v>87</v>
      </c>
      <c r="E307" s="69"/>
      <c r="F307" s="80">
        <f>F303</f>
        <v>992812</v>
      </c>
      <c r="G307" s="80">
        <f>F307</f>
        <v>992812</v>
      </c>
    </row>
    <row r="308" spans="1:7" ht="20.25" customHeight="1">
      <c r="A308" s="79">
        <v>4</v>
      </c>
      <c r="B308" s="273" t="s">
        <v>30</v>
      </c>
      <c r="C308" s="69"/>
      <c r="D308" s="69"/>
      <c r="E308" s="69"/>
      <c r="F308" s="80"/>
      <c r="G308" s="81"/>
    </row>
    <row r="309" spans="1:7" ht="81" customHeight="1">
      <c r="A309" s="63"/>
      <c r="B309" s="144" t="s">
        <v>797</v>
      </c>
      <c r="C309" s="69" t="s">
        <v>88</v>
      </c>
      <c r="D309" s="69" t="s">
        <v>87</v>
      </c>
      <c r="E309" s="69"/>
      <c r="F309" s="81">
        <f>F303/(F307)*100</f>
        <v>100</v>
      </c>
      <c r="G309" s="81">
        <f>F309</f>
        <v>100</v>
      </c>
    </row>
    <row r="310" spans="1:7" ht="36.75" hidden="1" customHeight="1">
      <c r="A310" s="63"/>
      <c r="B310" s="285"/>
      <c r="C310" s="285"/>
      <c r="D310" s="285"/>
      <c r="E310" s="285"/>
      <c r="F310" s="80"/>
      <c r="G310" s="81"/>
    </row>
    <row r="311" spans="1:7" ht="20.25" hidden="1" customHeight="1">
      <c r="A311" s="79"/>
      <c r="B311" s="82"/>
      <c r="C311" s="69"/>
      <c r="D311" s="69"/>
      <c r="E311" s="80"/>
      <c r="F311" s="80"/>
      <c r="G311" s="80"/>
    </row>
    <row r="312" spans="1:7" ht="69" hidden="1" customHeight="1">
      <c r="A312" s="63"/>
      <c r="B312" s="144"/>
      <c r="C312" s="69"/>
      <c r="D312" s="253"/>
      <c r="E312" s="80"/>
      <c r="F312" s="80"/>
      <c r="G312" s="80"/>
    </row>
    <row r="313" spans="1:7" ht="20.25" hidden="1" customHeight="1">
      <c r="A313" s="79"/>
      <c r="B313" s="273"/>
      <c r="C313" s="69"/>
      <c r="D313" s="69"/>
      <c r="E313" s="80"/>
      <c r="F313" s="80"/>
      <c r="G313" s="80"/>
    </row>
    <row r="314" spans="1:7" ht="97.5" hidden="1" customHeight="1">
      <c r="A314" s="63"/>
      <c r="B314" s="144"/>
      <c r="C314" s="69"/>
      <c r="D314" s="69"/>
      <c r="E314" s="69"/>
      <c r="F314" s="81"/>
      <c r="G314" s="81"/>
    </row>
    <row r="315" spans="1:7" ht="20.25" hidden="1" customHeight="1">
      <c r="A315" s="79"/>
      <c r="B315" s="273"/>
      <c r="C315" s="69"/>
      <c r="D315" s="69"/>
      <c r="E315" s="69"/>
      <c r="F315" s="80"/>
      <c r="G315" s="81"/>
    </row>
    <row r="316" spans="1:7" ht="79.5" hidden="1" customHeight="1">
      <c r="A316" s="63"/>
      <c r="B316" s="144"/>
      <c r="C316" s="69"/>
      <c r="D316" s="69"/>
      <c r="E316" s="69"/>
      <c r="F316" s="80"/>
      <c r="G316" s="80"/>
    </row>
    <row r="317" spans="1:7" ht="20.25" hidden="1" customHeight="1">
      <c r="A317" s="79"/>
      <c r="B317" s="273"/>
      <c r="C317" s="69"/>
      <c r="D317" s="69"/>
      <c r="E317" s="69"/>
      <c r="F317" s="80"/>
      <c r="G317" s="81"/>
    </row>
    <row r="318" spans="1:7" ht="81" hidden="1" customHeight="1">
      <c r="A318" s="63"/>
      <c r="B318" s="144"/>
      <c r="C318" s="69"/>
      <c r="D318" s="69"/>
      <c r="E318" s="69"/>
      <c r="F318" s="81"/>
      <c r="G318" s="81"/>
    </row>
    <row r="319" spans="1:7" ht="36.75" customHeight="1">
      <c r="A319" s="63"/>
      <c r="B319" s="285" t="s">
        <v>859</v>
      </c>
      <c r="C319" s="285"/>
      <c r="D319" s="285"/>
      <c r="E319" s="285"/>
      <c r="F319" s="80"/>
      <c r="G319" s="81"/>
    </row>
    <row r="320" spans="1:7" ht="20.25" customHeight="1">
      <c r="A320" s="79">
        <v>1</v>
      </c>
      <c r="B320" s="82" t="s">
        <v>27</v>
      </c>
      <c r="C320" s="69"/>
      <c r="D320" s="69"/>
      <c r="E320" s="80"/>
      <c r="F320" s="80"/>
      <c r="G320" s="80"/>
    </row>
    <row r="321" spans="1:8" ht="69" customHeight="1">
      <c r="A321" s="63"/>
      <c r="B321" s="144" t="s">
        <v>805</v>
      </c>
      <c r="C321" s="69" t="s">
        <v>89</v>
      </c>
      <c r="D321" s="253" t="s">
        <v>840</v>
      </c>
      <c r="E321" s="80"/>
      <c r="F321" s="80">
        <v>100000</v>
      </c>
      <c r="G321" s="80">
        <f>F321</f>
        <v>100000</v>
      </c>
    </row>
    <row r="322" spans="1:8" ht="20.25" customHeight="1">
      <c r="A322" s="79">
        <v>2</v>
      </c>
      <c r="B322" s="273" t="s">
        <v>28</v>
      </c>
      <c r="C322" s="69"/>
      <c r="D322" s="69"/>
      <c r="E322" s="80"/>
      <c r="F322" s="80"/>
      <c r="G322" s="80"/>
    </row>
    <row r="323" spans="1:8" ht="97.5" customHeight="1">
      <c r="A323" s="63"/>
      <c r="B323" s="144" t="s">
        <v>808</v>
      </c>
      <c r="C323" s="69" t="s">
        <v>180</v>
      </c>
      <c r="D323" s="69" t="s">
        <v>181</v>
      </c>
      <c r="E323" s="69"/>
      <c r="F323" s="81">
        <v>1</v>
      </c>
      <c r="G323" s="81">
        <f>F323</f>
        <v>1</v>
      </c>
    </row>
    <row r="324" spans="1:8" ht="81.75" customHeight="1">
      <c r="A324" s="63"/>
      <c r="B324" s="144" t="s">
        <v>809</v>
      </c>
      <c r="C324" s="69" t="s">
        <v>422</v>
      </c>
      <c r="D324" s="69" t="s">
        <v>181</v>
      </c>
      <c r="E324" s="69"/>
      <c r="F324" s="81">
        <f>(F321-F326)/860</f>
        <v>114.1</v>
      </c>
      <c r="G324" s="81">
        <f>(G321-G326)/860</f>
        <v>114.1</v>
      </c>
      <c r="H324" s="44"/>
    </row>
    <row r="325" spans="1:8" ht="20.25" customHeight="1">
      <c r="A325" s="79">
        <v>3</v>
      </c>
      <c r="B325" s="273" t="s">
        <v>29</v>
      </c>
      <c r="C325" s="69"/>
      <c r="D325" s="69"/>
      <c r="E325" s="69"/>
      <c r="F325" s="80"/>
      <c r="G325" s="81"/>
    </row>
    <row r="326" spans="1:8" ht="79.5" customHeight="1">
      <c r="A326" s="63"/>
      <c r="B326" s="144" t="s">
        <v>807</v>
      </c>
      <c r="C326" s="69" t="s">
        <v>89</v>
      </c>
      <c r="D326" s="69" t="s">
        <v>87</v>
      </c>
      <c r="E326" s="69"/>
      <c r="F326" s="80">
        <v>1874</v>
      </c>
      <c r="G326" s="80">
        <f>F326</f>
        <v>1874</v>
      </c>
    </row>
    <row r="327" spans="1:8" ht="79.5" customHeight="1">
      <c r="A327" s="63"/>
      <c r="B327" s="144" t="s">
        <v>822</v>
      </c>
      <c r="C327" s="69" t="s">
        <v>89</v>
      </c>
      <c r="D327" s="69" t="s">
        <v>87</v>
      </c>
      <c r="E327" s="69"/>
      <c r="F327" s="80">
        <v>860</v>
      </c>
      <c r="G327" s="80">
        <f>F327</f>
        <v>860</v>
      </c>
    </row>
    <row r="328" spans="1:8" ht="20.25" customHeight="1">
      <c r="A328" s="79">
        <v>4</v>
      </c>
      <c r="B328" s="273" t="s">
        <v>30</v>
      </c>
      <c r="C328" s="69"/>
      <c r="D328" s="69"/>
      <c r="E328" s="69"/>
      <c r="F328" s="80"/>
      <c r="G328" s="81"/>
    </row>
    <row r="329" spans="1:8" ht="81" customHeight="1">
      <c r="A329" s="63"/>
      <c r="B329" s="144" t="s">
        <v>806</v>
      </c>
      <c r="C329" s="69" t="s">
        <v>88</v>
      </c>
      <c r="D329" s="69" t="s">
        <v>87</v>
      </c>
      <c r="E329" s="69"/>
      <c r="F329" s="81">
        <v>100</v>
      </c>
      <c r="G329" s="81">
        <v>100</v>
      </c>
    </row>
    <row r="330" spans="1:8" ht="19.5" customHeight="1">
      <c r="A330" s="63"/>
      <c r="B330" s="286" t="s">
        <v>765</v>
      </c>
      <c r="C330" s="287"/>
      <c r="D330" s="288"/>
      <c r="E330" s="69"/>
      <c r="F330" s="150">
        <f>F333+F342+F351+F360+F369+F378+F387</f>
        <v>1423125</v>
      </c>
      <c r="G330" s="150">
        <f>G333+G342+G351+G360+G369+G378+G387</f>
        <v>1423125</v>
      </c>
    </row>
    <row r="331" spans="1:8" ht="39.6" customHeight="1">
      <c r="A331" s="35"/>
      <c r="B331" s="289" t="s">
        <v>787</v>
      </c>
      <c r="C331" s="289"/>
      <c r="D331" s="289"/>
      <c r="E331" s="289"/>
      <c r="F331" s="74"/>
      <c r="G331" s="74"/>
    </row>
    <row r="332" spans="1:8" s="76" customFormat="1" ht="15" customHeight="1">
      <c r="A332" s="71">
        <v>1</v>
      </c>
      <c r="B332" s="78" t="s">
        <v>27</v>
      </c>
      <c r="C332" s="73"/>
      <c r="D332" s="73"/>
      <c r="E332" s="77"/>
      <c r="F332" s="74"/>
      <c r="G332" s="74"/>
    </row>
    <row r="333" spans="1:8" ht="75.599999999999994" customHeight="1">
      <c r="A333" s="35"/>
      <c r="B333" s="145" t="s">
        <v>351</v>
      </c>
      <c r="C333" s="40" t="s">
        <v>89</v>
      </c>
      <c r="D333" s="253" t="s">
        <v>840</v>
      </c>
      <c r="E333" s="77"/>
      <c r="F333" s="36">
        <v>78904</v>
      </c>
      <c r="G333" s="36">
        <f>F333</f>
        <v>78904</v>
      </c>
    </row>
    <row r="334" spans="1:8" s="76" customFormat="1" ht="15" customHeight="1">
      <c r="A334" s="71">
        <v>2</v>
      </c>
      <c r="B334" s="72" t="s">
        <v>28</v>
      </c>
      <c r="C334" s="40"/>
      <c r="D334" s="40"/>
      <c r="E334" s="77"/>
      <c r="F334" s="36"/>
      <c r="G334" s="36"/>
    </row>
    <row r="335" spans="1:8" ht="86.45" customHeight="1">
      <c r="A335" s="35"/>
      <c r="B335" s="145" t="s">
        <v>352</v>
      </c>
      <c r="C335" s="40" t="s">
        <v>180</v>
      </c>
      <c r="D335" s="40" t="s">
        <v>181</v>
      </c>
      <c r="E335" s="73"/>
      <c r="F335" s="41">
        <v>1</v>
      </c>
      <c r="G335" s="41">
        <f>F335</f>
        <v>1</v>
      </c>
    </row>
    <row r="336" spans="1:8" s="76" customFormat="1" ht="15" customHeight="1">
      <c r="A336" s="71">
        <v>3</v>
      </c>
      <c r="B336" s="72" t="s">
        <v>29</v>
      </c>
      <c r="C336" s="40"/>
      <c r="D336" s="40"/>
      <c r="E336" s="73"/>
      <c r="F336" s="36"/>
      <c r="G336" s="41"/>
    </row>
    <row r="337" spans="1:7" ht="78.599999999999994" customHeight="1">
      <c r="A337" s="35"/>
      <c r="B337" s="145" t="s">
        <v>354</v>
      </c>
      <c r="C337" s="40" t="s">
        <v>89</v>
      </c>
      <c r="D337" s="40" t="s">
        <v>87</v>
      </c>
      <c r="E337" s="73"/>
      <c r="F337" s="36">
        <f>F333/F335</f>
        <v>78904</v>
      </c>
      <c r="G337" s="36">
        <f>F337</f>
        <v>78904</v>
      </c>
    </row>
    <row r="338" spans="1:7" s="76" customFormat="1" ht="15" customHeight="1">
      <c r="A338" s="71">
        <v>4</v>
      </c>
      <c r="B338" s="72" t="s">
        <v>30</v>
      </c>
      <c r="C338" s="40"/>
      <c r="D338" s="40"/>
      <c r="E338" s="73"/>
      <c r="F338" s="36"/>
      <c r="G338" s="41"/>
    </row>
    <row r="339" spans="1:7" ht="60.6" customHeight="1">
      <c r="A339" s="35"/>
      <c r="B339" s="145" t="s">
        <v>353</v>
      </c>
      <c r="C339" s="146" t="s">
        <v>88</v>
      </c>
      <c r="D339" s="40" t="s">
        <v>87</v>
      </c>
      <c r="E339" s="73"/>
      <c r="F339" s="36">
        <v>100</v>
      </c>
      <c r="G339" s="36">
        <v>100</v>
      </c>
    </row>
    <row r="340" spans="1:7" ht="18" hidden="1" customHeight="1">
      <c r="A340" s="35"/>
      <c r="B340" s="289"/>
      <c r="C340" s="289"/>
      <c r="D340" s="289"/>
      <c r="E340" s="289"/>
      <c r="F340" s="74"/>
      <c r="G340" s="74"/>
    </row>
    <row r="341" spans="1:7" s="76" customFormat="1" ht="15" hidden="1" customHeight="1">
      <c r="A341" s="71"/>
      <c r="B341" s="78"/>
      <c r="C341" s="73"/>
      <c r="D341" s="73"/>
      <c r="E341" s="77"/>
      <c r="F341" s="74"/>
      <c r="G341" s="74"/>
    </row>
    <row r="342" spans="1:7" ht="42" hidden="1" customHeight="1">
      <c r="A342" s="35"/>
      <c r="B342" s="145"/>
      <c r="C342" s="40"/>
      <c r="D342" s="69"/>
      <c r="E342" s="77"/>
      <c r="F342" s="36"/>
      <c r="G342" s="36"/>
    </row>
    <row r="343" spans="1:7" s="76" customFormat="1" ht="15" hidden="1" customHeight="1">
      <c r="A343" s="71"/>
      <c r="B343" s="72"/>
      <c r="C343" s="40"/>
      <c r="D343" s="40"/>
      <c r="E343" s="77"/>
      <c r="F343" s="36"/>
      <c r="G343" s="36"/>
    </row>
    <row r="344" spans="1:7" ht="57" hidden="1" customHeight="1">
      <c r="A344" s="35"/>
      <c r="B344" s="145"/>
      <c r="C344" s="40"/>
      <c r="D344" s="40"/>
      <c r="E344" s="73"/>
      <c r="F344" s="41"/>
      <c r="G344" s="41"/>
    </row>
    <row r="345" spans="1:7" s="76" customFormat="1" ht="15" hidden="1" customHeight="1">
      <c r="A345" s="71"/>
      <c r="B345" s="72"/>
      <c r="C345" s="40"/>
      <c r="D345" s="40"/>
      <c r="E345" s="73"/>
      <c r="F345" s="36"/>
      <c r="G345" s="41"/>
    </row>
    <row r="346" spans="1:7" ht="51" hidden="1" customHeight="1">
      <c r="A346" s="35"/>
      <c r="B346" s="145"/>
      <c r="C346" s="40"/>
      <c r="D346" s="40"/>
      <c r="E346" s="73"/>
      <c r="F346" s="36"/>
      <c r="G346" s="36"/>
    </row>
    <row r="347" spans="1:7" s="76" customFormat="1" ht="15" hidden="1" customHeight="1">
      <c r="A347" s="71"/>
      <c r="B347" s="72"/>
      <c r="C347" s="40"/>
      <c r="D347" s="40"/>
      <c r="E347" s="73"/>
      <c r="F347" s="36"/>
      <c r="G347" s="41"/>
    </row>
    <row r="348" spans="1:7" ht="50.25" hidden="1" customHeight="1">
      <c r="A348" s="35"/>
      <c r="B348" s="145"/>
      <c r="C348" s="146"/>
      <c r="D348" s="40"/>
      <c r="E348" s="73"/>
      <c r="F348" s="36"/>
      <c r="G348" s="36"/>
    </row>
    <row r="349" spans="1:7" ht="27" hidden="1" customHeight="1">
      <c r="A349" s="35"/>
      <c r="B349" s="279"/>
      <c r="C349" s="280"/>
      <c r="D349" s="280"/>
      <c r="E349" s="280"/>
      <c r="F349" s="281"/>
      <c r="G349" s="74"/>
    </row>
    <row r="350" spans="1:7" s="76" customFormat="1" ht="15" hidden="1" customHeight="1">
      <c r="A350" s="71"/>
      <c r="B350" s="78"/>
      <c r="C350" s="73"/>
      <c r="D350" s="73"/>
      <c r="E350" s="77"/>
      <c r="F350" s="74"/>
      <c r="G350" s="74"/>
    </row>
    <row r="351" spans="1:7" ht="54.75" hidden="1" customHeight="1">
      <c r="A351" s="35"/>
      <c r="B351" s="145"/>
      <c r="C351" s="40"/>
      <c r="D351" s="69"/>
      <c r="E351" s="77"/>
      <c r="F351" s="36"/>
      <c r="G351" s="36"/>
    </row>
    <row r="352" spans="1:7" s="76" customFormat="1" ht="15" hidden="1" customHeight="1">
      <c r="A352" s="71"/>
      <c r="B352" s="72"/>
      <c r="C352" s="40"/>
      <c r="D352" s="40"/>
      <c r="E352" s="77"/>
      <c r="F352" s="36"/>
      <c r="G352" s="36"/>
    </row>
    <row r="353" spans="1:7" ht="63" hidden="1" customHeight="1">
      <c r="A353" s="35"/>
      <c r="B353" s="145"/>
      <c r="C353" s="40"/>
      <c r="D353" s="40"/>
      <c r="E353" s="73"/>
      <c r="F353" s="41"/>
      <c r="G353" s="41"/>
    </row>
    <row r="354" spans="1:7" s="76" customFormat="1" ht="15" hidden="1" customHeight="1">
      <c r="A354" s="71"/>
      <c r="B354" s="72"/>
      <c r="C354" s="40"/>
      <c r="D354" s="40"/>
      <c r="E354" s="73"/>
      <c r="F354" s="36"/>
      <c r="G354" s="41"/>
    </row>
    <row r="355" spans="1:7" ht="66.75" hidden="1" customHeight="1">
      <c r="A355" s="35"/>
      <c r="B355" s="145"/>
      <c r="C355" s="40"/>
      <c r="D355" s="40"/>
      <c r="E355" s="73"/>
      <c r="F355" s="36"/>
      <c r="G355" s="36"/>
    </row>
    <row r="356" spans="1:7" s="76" customFormat="1" ht="15" hidden="1" customHeight="1">
      <c r="A356" s="71"/>
      <c r="B356" s="72"/>
      <c r="C356" s="40"/>
      <c r="D356" s="40"/>
      <c r="E356" s="73"/>
      <c r="F356" s="36"/>
      <c r="G356" s="41"/>
    </row>
    <row r="357" spans="1:7" ht="60.75" hidden="1" customHeight="1">
      <c r="A357" s="35"/>
      <c r="B357" s="145"/>
      <c r="C357" s="146"/>
      <c r="D357" s="40"/>
      <c r="E357" s="73"/>
      <c r="F357" s="36"/>
      <c r="G357" s="36"/>
    </row>
    <row r="358" spans="1:7" ht="42.75" customHeight="1">
      <c r="A358" s="35"/>
      <c r="B358" s="279" t="s">
        <v>860</v>
      </c>
      <c r="C358" s="280"/>
      <c r="D358" s="280"/>
      <c r="E358" s="280"/>
      <c r="F358" s="281"/>
      <c r="G358" s="74"/>
    </row>
    <row r="359" spans="1:7" s="76" customFormat="1" ht="15" customHeight="1">
      <c r="A359" s="71">
        <v>1</v>
      </c>
      <c r="B359" s="78" t="s">
        <v>27</v>
      </c>
      <c r="C359" s="73"/>
      <c r="D359" s="73"/>
      <c r="E359" s="77"/>
      <c r="F359" s="74"/>
      <c r="G359" s="74"/>
    </row>
    <row r="360" spans="1:7" ht="105" customHeight="1">
      <c r="A360" s="35"/>
      <c r="B360" s="145" t="s">
        <v>683</v>
      </c>
      <c r="C360" s="40" t="s">
        <v>89</v>
      </c>
      <c r="D360" s="253" t="s">
        <v>840</v>
      </c>
      <c r="E360" s="77"/>
      <c r="F360" s="36">
        <v>499277</v>
      </c>
      <c r="G360" s="36">
        <f>F360</f>
        <v>499277</v>
      </c>
    </row>
    <row r="361" spans="1:7" s="76" customFormat="1" ht="15" customHeight="1">
      <c r="A361" s="71">
        <v>2</v>
      </c>
      <c r="B361" s="72" t="s">
        <v>28</v>
      </c>
      <c r="C361" s="40"/>
      <c r="D361" s="40"/>
      <c r="E361" s="77"/>
      <c r="F361" s="36"/>
      <c r="G361" s="36"/>
    </row>
    <row r="362" spans="1:7" ht="119.25" customHeight="1">
      <c r="A362" s="35"/>
      <c r="B362" s="145" t="s">
        <v>682</v>
      </c>
      <c r="C362" s="40" t="s">
        <v>180</v>
      </c>
      <c r="D362" s="40" t="s">
        <v>181</v>
      </c>
      <c r="E362" s="73"/>
      <c r="F362" s="41">
        <v>1</v>
      </c>
      <c r="G362" s="41">
        <f>F362</f>
        <v>1</v>
      </c>
    </row>
    <row r="363" spans="1:7" s="76" customFormat="1" ht="15" customHeight="1">
      <c r="A363" s="71">
        <v>3</v>
      </c>
      <c r="B363" s="72" t="s">
        <v>29</v>
      </c>
      <c r="C363" s="40"/>
      <c r="D363" s="40"/>
      <c r="E363" s="73"/>
      <c r="F363" s="36"/>
      <c r="G363" s="41"/>
    </row>
    <row r="364" spans="1:7" ht="123" customHeight="1">
      <c r="A364" s="35"/>
      <c r="B364" s="145" t="s">
        <v>675</v>
      </c>
      <c r="C364" s="40" t="s">
        <v>89</v>
      </c>
      <c r="D364" s="40" t="s">
        <v>87</v>
      </c>
      <c r="E364" s="73"/>
      <c r="F364" s="36">
        <f>F360/F362</f>
        <v>499277</v>
      </c>
      <c r="G364" s="36">
        <f>F364</f>
        <v>499277</v>
      </c>
    </row>
    <row r="365" spans="1:7" s="76" customFormat="1" ht="15" customHeight="1">
      <c r="A365" s="71">
        <v>4</v>
      </c>
      <c r="B365" s="72" t="s">
        <v>30</v>
      </c>
      <c r="C365" s="40"/>
      <c r="D365" s="40"/>
      <c r="E365" s="73"/>
      <c r="F365" s="36"/>
      <c r="G365" s="41"/>
    </row>
    <row r="366" spans="1:7" ht="111" customHeight="1">
      <c r="A366" s="35"/>
      <c r="B366" s="145" t="s">
        <v>676</v>
      </c>
      <c r="C366" s="146" t="s">
        <v>88</v>
      </c>
      <c r="D366" s="40" t="s">
        <v>87</v>
      </c>
      <c r="E366" s="73"/>
      <c r="F366" s="36">
        <v>100</v>
      </c>
      <c r="G366" s="36">
        <v>100</v>
      </c>
    </row>
    <row r="367" spans="1:7" ht="43.15" customHeight="1">
      <c r="A367" s="35"/>
      <c r="B367" s="279" t="s">
        <v>861</v>
      </c>
      <c r="C367" s="280"/>
      <c r="D367" s="280"/>
      <c r="E367" s="280"/>
      <c r="F367" s="281"/>
      <c r="G367" s="74"/>
    </row>
    <row r="368" spans="1:7" s="76" customFormat="1" ht="15" customHeight="1">
      <c r="A368" s="71">
        <v>1</v>
      </c>
      <c r="B368" s="78" t="s">
        <v>27</v>
      </c>
      <c r="C368" s="73"/>
      <c r="D368" s="73"/>
      <c r="E368" s="77"/>
      <c r="F368" s="74"/>
      <c r="G368" s="74"/>
    </row>
    <row r="369" spans="1:7" ht="84.75" customHeight="1">
      <c r="A369" s="35"/>
      <c r="B369" s="145" t="s">
        <v>717</v>
      </c>
      <c r="C369" s="40" t="s">
        <v>89</v>
      </c>
      <c r="D369" s="69" t="s">
        <v>793</v>
      </c>
      <c r="E369" s="77"/>
      <c r="F369" s="36">
        <f>8806518-5000000-2800000-161574</f>
        <v>844944</v>
      </c>
      <c r="G369" s="36">
        <f>F369</f>
        <v>844944</v>
      </c>
    </row>
    <row r="370" spans="1:7" s="76" customFormat="1" ht="15" customHeight="1">
      <c r="A370" s="71">
        <v>2</v>
      </c>
      <c r="B370" s="72" t="s">
        <v>28</v>
      </c>
      <c r="C370" s="40"/>
      <c r="D370" s="40"/>
      <c r="E370" s="77"/>
      <c r="F370" s="36"/>
      <c r="G370" s="36"/>
    </row>
    <row r="371" spans="1:7" ht="93" customHeight="1">
      <c r="A371" s="35"/>
      <c r="B371" s="145" t="s">
        <v>760</v>
      </c>
      <c r="C371" s="40" t="s">
        <v>180</v>
      </c>
      <c r="D371" s="40" t="s">
        <v>181</v>
      </c>
      <c r="E371" s="73"/>
      <c r="F371" s="41">
        <v>1</v>
      </c>
      <c r="G371" s="41">
        <f>F371</f>
        <v>1</v>
      </c>
    </row>
    <row r="372" spans="1:7" s="76" customFormat="1" ht="15" customHeight="1">
      <c r="A372" s="71">
        <v>3</v>
      </c>
      <c r="B372" s="72" t="s">
        <v>29</v>
      </c>
      <c r="C372" s="40"/>
      <c r="D372" s="40"/>
      <c r="E372" s="73"/>
      <c r="F372" s="36"/>
      <c r="G372" s="41"/>
    </row>
    <row r="373" spans="1:7" ht="90" customHeight="1">
      <c r="A373" s="35"/>
      <c r="B373" s="145" t="s">
        <v>761</v>
      </c>
      <c r="C373" s="40" t="s">
        <v>89</v>
      </c>
      <c r="D373" s="40" t="s">
        <v>87</v>
      </c>
      <c r="E373" s="73"/>
      <c r="F373" s="36">
        <f>F369/F371</f>
        <v>844944</v>
      </c>
      <c r="G373" s="36">
        <f>F373</f>
        <v>844944</v>
      </c>
    </row>
    <row r="374" spans="1:7" s="76" customFormat="1" ht="15" customHeight="1">
      <c r="A374" s="71">
        <v>4</v>
      </c>
      <c r="B374" s="72" t="s">
        <v>30</v>
      </c>
      <c r="C374" s="40"/>
      <c r="D374" s="40"/>
      <c r="E374" s="73"/>
      <c r="F374" s="36"/>
      <c r="G374" s="41"/>
    </row>
    <row r="375" spans="1:7" ht="88.5" customHeight="1">
      <c r="A375" s="35"/>
      <c r="B375" s="145" t="s">
        <v>487</v>
      </c>
      <c r="C375" s="146" t="s">
        <v>88</v>
      </c>
      <c r="D375" s="40" t="s">
        <v>87</v>
      </c>
      <c r="E375" s="73"/>
      <c r="F375" s="36">
        <v>100</v>
      </c>
      <c r="G375" s="36">
        <v>100</v>
      </c>
    </row>
    <row r="376" spans="1:7" ht="20.25" hidden="1" customHeight="1">
      <c r="A376" s="35"/>
      <c r="B376" s="279"/>
      <c r="C376" s="280"/>
      <c r="D376" s="280"/>
      <c r="E376" s="280"/>
      <c r="F376" s="281"/>
      <c r="G376" s="74"/>
    </row>
    <row r="377" spans="1:7" s="76" customFormat="1" ht="15" hidden="1" customHeight="1">
      <c r="A377" s="71"/>
      <c r="B377" s="78"/>
      <c r="C377" s="73"/>
      <c r="D377" s="73"/>
      <c r="E377" s="77"/>
      <c r="F377" s="74"/>
      <c r="G377" s="74"/>
    </row>
    <row r="378" spans="1:7" ht="47.25" hidden="1" customHeight="1">
      <c r="A378" s="35"/>
      <c r="B378" s="145"/>
      <c r="C378" s="40"/>
      <c r="D378" s="69"/>
      <c r="E378" s="77"/>
      <c r="F378" s="36"/>
      <c r="G378" s="36"/>
    </row>
    <row r="379" spans="1:7" s="76" customFormat="1" ht="15" hidden="1" customHeight="1">
      <c r="A379" s="71"/>
      <c r="B379" s="72"/>
      <c r="C379" s="40"/>
      <c r="D379" s="40"/>
      <c r="E379" s="77"/>
      <c r="F379" s="36"/>
      <c r="G379" s="36"/>
    </row>
    <row r="380" spans="1:7" ht="64.5" hidden="1" customHeight="1">
      <c r="A380" s="35"/>
      <c r="B380" s="145"/>
      <c r="C380" s="40"/>
      <c r="D380" s="40"/>
      <c r="E380" s="73"/>
      <c r="F380" s="41"/>
      <c r="G380" s="41"/>
    </row>
    <row r="381" spans="1:7" s="76" customFormat="1" ht="15" hidden="1" customHeight="1">
      <c r="A381" s="71"/>
      <c r="B381" s="72"/>
      <c r="C381" s="40"/>
      <c r="D381" s="40"/>
      <c r="E381" s="73"/>
      <c r="F381" s="36"/>
      <c r="G381" s="41"/>
    </row>
    <row r="382" spans="1:7" ht="66" hidden="1" customHeight="1">
      <c r="A382" s="35"/>
      <c r="B382" s="145"/>
      <c r="C382" s="40"/>
      <c r="D382" s="40"/>
      <c r="E382" s="73"/>
      <c r="F382" s="36"/>
      <c r="G382" s="36"/>
    </row>
    <row r="383" spans="1:7" s="76" customFormat="1" ht="12.75" hidden="1" customHeight="1">
      <c r="A383" s="71"/>
      <c r="B383" s="72"/>
      <c r="C383" s="40"/>
      <c r="D383" s="40"/>
      <c r="E383" s="73"/>
      <c r="F383" s="36"/>
      <c r="G383" s="41"/>
    </row>
    <row r="384" spans="1:7" ht="55.5" hidden="1" customHeight="1">
      <c r="A384" s="35"/>
      <c r="B384" s="145"/>
      <c r="C384" s="146"/>
      <c r="D384" s="40"/>
      <c r="E384" s="73"/>
      <c r="F384" s="36"/>
      <c r="G384" s="36"/>
    </row>
    <row r="385" spans="1:7" ht="20.25" hidden="1" customHeight="1">
      <c r="A385" s="35"/>
      <c r="B385" s="279"/>
      <c r="C385" s="280"/>
      <c r="D385" s="280"/>
      <c r="E385" s="280"/>
      <c r="F385" s="281"/>
      <c r="G385" s="74"/>
    </row>
    <row r="386" spans="1:7" s="76" customFormat="1" ht="15" hidden="1" customHeight="1">
      <c r="A386" s="71"/>
      <c r="B386" s="78"/>
      <c r="C386" s="73"/>
      <c r="D386" s="73"/>
      <c r="E386" s="77"/>
      <c r="F386" s="74"/>
      <c r="G386" s="74"/>
    </row>
    <row r="387" spans="1:7" ht="47.25" hidden="1" customHeight="1">
      <c r="A387" s="35"/>
      <c r="B387" s="145"/>
      <c r="C387" s="40"/>
      <c r="D387" s="69"/>
      <c r="E387" s="77"/>
      <c r="F387" s="36"/>
      <c r="G387" s="36"/>
    </row>
    <row r="388" spans="1:7" s="76" customFormat="1" ht="15" hidden="1" customHeight="1">
      <c r="A388" s="71"/>
      <c r="B388" s="72"/>
      <c r="C388" s="40"/>
      <c r="D388" s="40"/>
      <c r="E388" s="77"/>
      <c r="F388" s="36"/>
      <c r="G388" s="36"/>
    </row>
    <row r="389" spans="1:7" ht="64.5" hidden="1" customHeight="1">
      <c r="A389" s="35"/>
      <c r="B389" s="145"/>
      <c r="C389" s="40"/>
      <c r="D389" s="40"/>
      <c r="E389" s="73"/>
      <c r="F389" s="41"/>
      <c r="G389" s="41"/>
    </row>
    <row r="390" spans="1:7" s="76" customFormat="1" ht="15" hidden="1" customHeight="1">
      <c r="A390" s="71"/>
      <c r="B390" s="72"/>
      <c r="C390" s="40"/>
      <c r="D390" s="40"/>
      <c r="E390" s="73"/>
      <c r="F390" s="36"/>
      <c r="G390" s="41"/>
    </row>
    <row r="391" spans="1:7" ht="66" hidden="1" customHeight="1">
      <c r="A391" s="35"/>
      <c r="B391" s="145"/>
      <c r="C391" s="40"/>
      <c r="D391" s="40"/>
      <c r="E391" s="73"/>
      <c r="F391" s="36"/>
      <c r="G391" s="36"/>
    </row>
    <row r="392" spans="1:7" s="76" customFormat="1" ht="12.75" hidden="1" customHeight="1">
      <c r="A392" s="71"/>
      <c r="B392" s="72"/>
      <c r="C392" s="40"/>
      <c r="D392" s="40"/>
      <c r="E392" s="73"/>
      <c r="F392" s="36"/>
      <c r="G392" s="41"/>
    </row>
    <row r="393" spans="1:7" ht="55.5" hidden="1" customHeight="1">
      <c r="A393" s="35"/>
      <c r="B393" s="145"/>
      <c r="C393" s="146"/>
      <c r="D393" s="40"/>
      <c r="E393" s="73"/>
      <c r="F393" s="36"/>
      <c r="G393" s="36"/>
    </row>
    <row r="394" spans="1:7" ht="14.25" customHeight="1">
      <c r="A394" s="176"/>
      <c r="B394" s="177"/>
      <c r="C394" s="178"/>
      <c r="D394" s="179"/>
      <c r="E394" s="180"/>
      <c r="F394" s="181"/>
      <c r="G394" s="181"/>
    </row>
    <row r="395" spans="1:7" ht="5.25" customHeight="1">
      <c r="A395" s="282"/>
      <c r="B395" s="282"/>
      <c r="C395" s="282"/>
      <c r="D395" s="18"/>
    </row>
    <row r="396" spans="1:7" s="58" customFormat="1" ht="33" customHeight="1">
      <c r="A396" s="283" t="s">
        <v>315</v>
      </c>
      <c r="B396" s="283"/>
      <c r="C396" s="283"/>
      <c r="D396" s="97"/>
      <c r="E396" s="98"/>
      <c r="F396" s="284" t="s">
        <v>316</v>
      </c>
      <c r="G396" s="284"/>
    </row>
    <row r="397" spans="1:7" s="58" customFormat="1" ht="14.25" customHeight="1">
      <c r="A397" s="99"/>
      <c r="B397" s="100"/>
      <c r="D397" s="269" t="s">
        <v>31</v>
      </c>
      <c r="F397" s="275" t="s">
        <v>302</v>
      </c>
      <c r="G397" s="275"/>
    </row>
    <row r="398" spans="1:7" s="58" customFormat="1" ht="15.75" customHeight="1">
      <c r="A398" s="276" t="s">
        <v>32</v>
      </c>
      <c r="B398" s="276"/>
      <c r="C398" s="100"/>
      <c r="D398" s="100"/>
    </row>
    <row r="399" spans="1:7" s="58" customFormat="1" ht="18" customHeight="1">
      <c r="A399" s="165" t="s">
        <v>303</v>
      </c>
      <c r="B399" s="165"/>
      <c r="C399" s="165"/>
      <c r="D399" s="100"/>
    </row>
    <row r="400" spans="1:7" s="58" customFormat="1" ht="33" customHeight="1">
      <c r="A400" s="277" t="s">
        <v>304</v>
      </c>
      <c r="B400" s="276"/>
      <c r="C400" s="276"/>
      <c r="D400" s="97"/>
      <c r="E400" s="98"/>
      <c r="F400" s="278" t="s">
        <v>305</v>
      </c>
      <c r="G400" s="278"/>
    </row>
    <row r="401" spans="1:8" s="58" customFormat="1" ht="8.25" customHeight="1">
      <c r="B401" s="100"/>
      <c r="C401" s="100"/>
      <c r="D401" s="269" t="s">
        <v>31</v>
      </c>
      <c r="F401" s="275" t="s">
        <v>52</v>
      </c>
      <c r="G401" s="275"/>
    </row>
    <row r="402" spans="1:8" s="58" customFormat="1" ht="11.25" customHeight="1">
      <c r="A402" s="101" t="s">
        <v>306</v>
      </c>
      <c r="B402" s="101"/>
      <c r="C402" s="101"/>
      <c r="D402" s="101"/>
      <c r="E402" s="101"/>
      <c r="F402" s="101"/>
      <c r="G402" s="101"/>
      <c r="H402" s="101"/>
    </row>
    <row r="403" spans="1:8" s="58" customFormat="1" ht="3" hidden="1" customHeight="1">
      <c r="A403" s="102"/>
      <c r="B403" s="58" t="s">
        <v>83</v>
      </c>
    </row>
    <row r="404" spans="1:8" ht="12" customHeight="1">
      <c r="A404" s="33" t="s">
        <v>51</v>
      </c>
    </row>
  </sheetData>
  <mergeCells count="108"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  <mergeCell ref="B24:G26"/>
    <mergeCell ref="B27:G27"/>
    <mergeCell ref="B29:G29"/>
    <mergeCell ref="B30:G30"/>
    <mergeCell ref="C33:G33"/>
    <mergeCell ref="B34:G34"/>
    <mergeCell ref="D19:F19"/>
    <mergeCell ref="A20:C20"/>
    <mergeCell ref="D20:E20"/>
    <mergeCell ref="E21:F21"/>
    <mergeCell ref="E22:F22"/>
    <mergeCell ref="B23:G23"/>
    <mergeCell ref="B43:C43"/>
    <mergeCell ref="B44:C44"/>
    <mergeCell ref="B45:C45"/>
    <mergeCell ref="B46:C46"/>
    <mergeCell ref="B47:C47"/>
    <mergeCell ref="B48:C48"/>
    <mergeCell ref="B36:G36"/>
    <mergeCell ref="B37:G37"/>
    <mergeCell ref="E39:E40"/>
    <mergeCell ref="F39:F40"/>
    <mergeCell ref="B41:C41"/>
    <mergeCell ref="B42:C42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96:C96"/>
    <mergeCell ref="B97:E97"/>
    <mergeCell ref="B106:E106"/>
    <mergeCell ref="B115:E115"/>
    <mergeCell ref="B124:E124"/>
    <mergeCell ref="B133:E133"/>
    <mergeCell ref="A73:C73"/>
    <mergeCell ref="B75:G75"/>
    <mergeCell ref="A80:B80"/>
    <mergeCell ref="B82:G82"/>
    <mergeCell ref="B86:E86"/>
    <mergeCell ref="B87:E87"/>
    <mergeCell ref="B200:E200"/>
    <mergeCell ref="B209:E209"/>
    <mergeCell ref="B220:E220"/>
    <mergeCell ref="B229:E229"/>
    <mergeCell ref="B238:E238"/>
    <mergeCell ref="B247:E247"/>
    <mergeCell ref="B142:E142"/>
    <mergeCell ref="B151:E151"/>
    <mergeCell ref="B160:E160"/>
    <mergeCell ref="B169:E169"/>
    <mergeCell ref="B180:E180"/>
    <mergeCell ref="B189:E189"/>
    <mergeCell ref="B310:E310"/>
    <mergeCell ref="B319:E319"/>
    <mergeCell ref="B330:D330"/>
    <mergeCell ref="B331:E331"/>
    <mergeCell ref="B340:E340"/>
    <mergeCell ref="B349:F349"/>
    <mergeCell ref="B256:E256"/>
    <mergeCell ref="B265:E265"/>
    <mergeCell ref="B274:E274"/>
    <mergeCell ref="B283:E283"/>
    <mergeCell ref="B292:E292"/>
    <mergeCell ref="B301:E301"/>
    <mergeCell ref="F397:G397"/>
    <mergeCell ref="A398:B398"/>
    <mergeCell ref="A400:C400"/>
    <mergeCell ref="F400:G400"/>
    <mergeCell ref="F401:G401"/>
    <mergeCell ref="B358:F358"/>
    <mergeCell ref="B367:F367"/>
    <mergeCell ref="B376:F376"/>
    <mergeCell ref="B385:F385"/>
    <mergeCell ref="A395:C395"/>
    <mergeCell ref="A396:C396"/>
    <mergeCell ref="F396:G396"/>
  </mergeCells>
  <pageMargins left="0.19685039370078741" right="0.15748031496062992" top="0.35433070866141736" bottom="0.27559055118110237" header="0.31496062992125984" footer="0.19685039370078741"/>
  <pageSetup paperSize="9" orientation="landscape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75"/>
  <sheetViews>
    <sheetView topLeftCell="A22" workbookViewId="0">
      <selection activeCell="S13" sqref="S13"/>
    </sheetView>
  </sheetViews>
  <sheetFormatPr defaultColWidth="9.125" defaultRowHeight="15.75"/>
  <cols>
    <col min="1" max="1" width="4.375" style="6" customWidth="1"/>
    <col min="2" max="2" width="12.25" style="6" customWidth="1"/>
    <col min="3" max="3" width="11.375" style="6" customWidth="1"/>
    <col min="4" max="4" width="9.125" style="6"/>
    <col min="5" max="13" width="13" style="6" customWidth="1"/>
    <col min="14" max="16384" width="9.125" style="6"/>
  </cols>
  <sheetData>
    <row r="1" spans="1:13" ht="15.75" customHeight="1">
      <c r="J1" s="364" t="s">
        <v>71</v>
      </c>
      <c r="K1" s="364"/>
      <c r="L1" s="364"/>
      <c r="M1" s="364"/>
    </row>
    <row r="2" spans="1:13">
      <c r="J2" s="364"/>
      <c r="K2" s="364"/>
      <c r="L2" s="364"/>
      <c r="M2" s="364"/>
    </row>
    <row r="3" spans="1:13">
      <c r="J3" s="364"/>
      <c r="K3" s="364"/>
      <c r="L3" s="364"/>
      <c r="M3" s="364"/>
    </row>
    <row r="4" spans="1:13">
      <c r="J4" s="364"/>
      <c r="K4" s="364"/>
      <c r="L4" s="364"/>
      <c r="M4" s="364"/>
    </row>
    <row r="5" spans="1:13">
      <c r="A5" s="370" t="s">
        <v>36</v>
      </c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</row>
    <row r="6" spans="1:13">
      <c r="A6" s="370" t="s">
        <v>53</v>
      </c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</row>
    <row r="7" spans="1:13">
      <c r="A7" s="365" t="s">
        <v>3</v>
      </c>
      <c r="B7" s="5"/>
      <c r="C7" s="3"/>
      <c r="E7" s="367"/>
      <c r="F7" s="367"/>
      <c r="G7" s="367"/>
      <c r="H7" s="367"/>
      <c r="I7" s="367"/>
      <c r="J7" s="367"/>
      <c r="K7" s="367"/>
      <c r="L7" s="367"/>
      <c r="M7" s="367"/>
    </row>
    <row r="8" spans="1:13" ht="15" customHeight="1">
      <c r="A8" s="365"/>
      <c r="B8" s="11" t="s">
        <v>45</v>
      </c>
      <c r="C8" s="13"/>
      <c r="D8" s="14"/>
      <c r="E8" s="368" t="s">
        <v>34</v>
      </c>
      <c r="F8" s="368"/>
      <c r="G8" s="368"/>
      <c r="H8" s="368"/>
      <c r="I8" s="368"/>
      <c r="J8" s="368"/>
      <c r="K8" s="368"/>
      <c r="L8" s="368"/>
      <c r="M8" s="368"/>
    </row>
    <row r="9" spans="1:13">
      <c r="A9" s="365" t="s">
        <v>4</v>
      </c>
      <c r="B9" s="5"/>
      <c r="C9" s="3"/>
      <c r="E9" s="367"/>
      <c r="F9" s="367"/>
      <c r="G9" s="367"/>
      <c r="H9" s="367"/>
      <c r="I9" s="367"/>
      <c r="J9" s="367"/>
      <c r="K9" s="367"/>
      <c r="L9" s="367"/>
      <c r="M9" s="367"/>
    </row>
    <row r="10" spans="1:13" ht="15" customHeight="1">
      <c r="A10" s="365"/>
      <c r="B10" s="11" t="s">
        <v>45</v>
      </c>
      <c r="C10" s="13"/>
      <c r="D10" s="14"/>
      <c r="E10" s="371" t="s">
        <v>33</v>
      </c>
      <c r="F10" s="371"/>
      <c r="G10" s="371"/>
      <c r="H10" s="371"/>
      <c r="I10" s="371"/>
      <c r="J10" s="371"/>
      <c r="K10" s="371"/>
      <c r="L10" s="371"/>
      <c r="M10" s="371"/>
    </row>
    <row r="11" spans="1:13">
      <c r="A11" s="365" t="s">
        <v>5</v>
      </c>
      <c r="B11" s="5"/>
      <c r="C11" s="5"/>
      <c r="E11" s="367"/>
      <c r="F11" s="367"/>
      <c r="G11" s="367"/>
      <c r="H11" s="367"/>
      <c r="I11" s="367"/>
      <c r="J11" s="367"/>
      <c r="K11" s="367"/>
      <c r="L11" s="367"/>
      <c r="M11" s="367"/>
    </row>
    <row r="12" spans="1:13" ht="15" customHeight="1">
      <c r="A12" s="365"/>
      <c r="B12" s="11" t="s">
        <v>45</v>
      </c>
      <c r="C12" s="2" t="s">
        <v>6</v>
      </c>
      <c r="D12" s="14"/>
      <c r="E12" s="368" t="s">
        <v>35</v>
      </c>
      <c r="F12" s="368"/>
      <c r="G12" s="368"/>
      <c r="H12" s="368"/>
      <c r="I12" s="368"/>
      <c r="J12" s="368"/>
      <c r="K12" s="368"/>
      <c r="L12" s="368"/>
      <c r="M12" s="368"/>
    </row>
    <row r="13" spans="1:13" ht="19.5" customHeight="1">
      <c r="A13" s="372" t="s">
        <v>54</v>
      </c>
      <c r="B13" s="372"/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</row>
    <row r="14" spans="1:13">
      <c r="A14" s="1"/>
    </row>
    <row r="15" spans="1:13" ht="31.5">
      <c r="A15" s="4" t="s">
        <v>44</v>
      </c>
      <c r="B15" s="369" t="s">
        <v>47</v>
      </c>
      <c r="C15" s="369"/>
      <c r="D15" s="369"/>
      <c r="E15" s="369"/>
      <c r="F15" s="369"/>
      <c r="G15" s="369"/>
      <c r="H15" s="369"/>
      <c r="I15" s="369"/>
      <c r="J15" s="369"/>
      <c r="K15" s="369"/>
      <c r="L15" s="369"/>
      <c r="M15" s="369"/>
    </row>
    <row r="16" spans="1:13">
      <c r="A16" s="4"/>
      <c r="B16" s="369"/>
      <c r="C16" s="369"/>
      <c r="D16" s="369"/>
      <c r="E16" s="369"/>
      <c r="F16" s="369"/>
      <c r="G16" s="369"/>
      <c r="H16" s="369"/>
      <c r="I16" s="369"/>
      <c r="J16" s="369"/>
      <c r="K16" s="369"/>
      <c r="L16" s="369"/>
      <c r="M16" s="369"/>
    </row>
    <row r="17" spans="1:26">
      <c r="A17" s="4"/>
      <c r="B17" s="369"/>
      <c r="C17" s="369"/>
      <c r="D17" s="369"/>
      <c r="E17" s="369"/>
      <c r="F17" s="369"/>
      <c r="G17" s="369"/>
      <c r="H17" s="369"/>
      <c r="I17" s="369"/>
      <c r="J17" s="369"/>
      <c r="K17" s="369"/>
      <c r="L17" s="369"/>
      <c r="M17" s="369"/>
    </row>
    <row r="18" spans="1:26">
      <c r="A18" s="1"/>
    </row>
    <row r="19" spans="1:26">
      <c r="A19" s="7" t="s">
        <v>55</v>
      </c>
    </row>
    <row r="20" spans="1:26">
      <c r="A20" s="3"/>
    </row>
    <row r="21" spans="1:26">
      <c r="A21" s="7" t="s">
        <v>56</v>
      </c>
    </row>
    <row r="22" spans="1:26">
      <c r="A22" s="1"/>
    </row>
    <row r="23" spans="1:26" ht="32.25" customHeight="1">
      <c r="A23" s="4" t="s">
        <v>44</v>
      </c>
      <c r="B23" s="369" t="s">
        <v>12</v>
      </c>
      <c r="C23" s="369"/>
      <c r="D23" s="369"/>
      <c r="E23" s="369"/>
      <c r="F23" s="369"/>
      <c r="G23" s="369"/>
      <c r="H23" s="369"/>
      <c r="I23" s="369"/>
      <c r="J23" s="369"/>
      <c r="K23" s="369"/>
      <c r="L23" s="369"/>
      <c r="M23" s="369"/>
    </row>
    <row r="24" spans="1:26">
      <c r="A24" s="4"/>
      <c r="B24" s="369"/>
      <c r="C24" s="369"/>
      <c r="D24" s="369"/>
      <c r="E24" s="369"/>
      <c r="F24" s="369"/>
      <c r="G24" s="369"/>
      <c r="H24" s="369"/>
      <c r="I24" s="369"/>
      <c r="J24" s="369"/>
      <c r="K24" s="369"/>
      <c r="L24" s="369"/>
      <c r="M24" s="369"/>
    </row>
    <row r="25" spans="1:26">
      <c r="A25" s="4"/>
      <c r="B25" s="369"/>
      <c r="C25" s="369"/>
      <c r="D25" s="369"/>
      <c r="E25" s="369"/>
      <c r="F25" s="369"/>
      <c r="G25" s="369"/>
      <c r="H25" s="369"/>
      <c r="I25" s="369"/>
      <c r="J25" s="369"/>
      <c r="K25" s="369"/>
      <c r="L25" s="369"/>
      <c r="M25" s="369"/>
    </row>
    <row r="26" spans="1:26">
      <c r="A26" s="1"/>
    </row>
    <row r="27" spans="1:26">
      <c r="A27" s="7" t="s">
        <v>57</v>
      </c>
    </row>
    <row r="28" spans="1:26" ht="15.75" customHeight="1">
      <c r="B28" s="12"/>
      <c r="L28" s="12" t="s">
        <v>49</v>
      </c>
    </row>
    <row r="29" spans="1:26">
      <c r="A29" s="1"/>
    </row>
    <row r="30" spans="1:26" ht="30" customHeight="1">
      <c r="A30" s="369" t="s">
        <v>44</v>
      </c>
      <c r="B30" s="369" t="s">
        <v>58</v>
      </c>
      <c r="C30" s="369"/>
      <c r="D30" s="369"/>
      <c r="E30" s="369" t="s">
        <v>37</v>
      </c>
      <c r="F30" s="369"/>
      <c r="G30" s="369"/>
      <c r="H30" s="369" t="s">
        <v>59</v>
      </c>
      <c r="I30" s="369"/>
      <c r="J30" s="369"/>
      <c r="K30" s="369" t="s">
        <v>38</v>
      </c>
      <c r="L30" s="369"/>
      <c r="M30" s="369"/>
      <c r="R30" s="366"/>
      <c r="S30" s="366"/>
      <c r="T30" s="366"/>
      <c r="U30" s="366"/>
      <c r="V30" s="366"/>
      <c r="W30" s="366"/>
      <c r="X30" s="366"/>
      <c r="Y30" s="366"/>
      <c r="Z30" s="366"/>
    </row>
    <row r="31" spans="1:26" ht="33" customHeight="1">
      <c r="A31" s="369"/>
      <c r="B31" s="369"/>
      <c r="C31" s="369"/>
      <c r="D31" s="369"/>
      <c r="E31" s="4" t="s">
        <v>39</v>
      </c>
      <c r="F31" s="4" t="s">
        <v>40</v>
      </c>
      <c r="G31" s="4" t="s">
        <v>41</v>
      </c>
      <c r="H31" s="4" t="s">
        <v>39</v>
      </c>
      <c r="I31" s="4" t="s">
        <v>40</v>
      </c>
      <c r="J31" s="4" t="s">
        <v>41</v>
      </c>
      <c r="K31" s="4" t="s">
        <v>39</v>
      </c>
      <c r="L31" s="4" t="s">
        <v>40</v>
      </c>
      <c r="M31" s="4" t="s">
        <v>41</v>
      </c>
      <c r="R31" s="8"/>
      <c r="S31" s="8"/>
      <c r="T31" s="8"/>
      <c r="U31" s="8"/>
      <c r="V31" s="8"/>
      <c r="W31" s="8"/>
      <c r="X31" s="8"/>
      <c r="Y31" s="8"/>
      <c r="Z31" s="8"/>
    </row>
    <row r="32" spans="1:26">
      <c r="A32" s="4">
        <v>1</v>
      </c>
      <c r="B32" s="369">
        <v>2</v>
      </c>
      <c r="C32" s="369"/>
      <c r="D32" s="369"/>
      <c r="E32" s="4">
        <v>3</v>
      </c>
      <c r="F32" s="4">
        <v>4</v>
      </c>
      <c r="G32" s="4">
        <v>5</v>
      </c>
      <c r="H32" s="4">
        <v>6</v>
      </c>
      <c r="I32" s="4">
        <v>7</v>
      </c>
      <c r="J32" s="4">
        <v>8</v>
      </c>
      <c r="K32" s="4">
        <v>9</v>
      </c>
      <c r="L32" s="4">
        <v>10</v>
      </c>
      <c r="M32" s="4">
        <v>11</v>
      </c>
      <c r="R32" s="8"/>
      <c r="S32" s="8"/>
      <c r="T32" s="8"/>
      <c r="U32" s="8"/>
      <c r="V32" s="8"/>
      <c r="W32" s="8"/>
      <c r="X32" s="8"/>
      <c r="Y32" s="8"/>
      <c r="Z32" s="8"/>
    </row>
    <row r="33" spans="1:26">
      <c r="A33" s="4"/>
      <c r="B33" s="369" t="s">
        <v>18</v>
      </c>
      <c r="C33" s="369"/>
      <c r="D33" s="369"/>
      <c r="E33" s="4"/>
      <c r="F33" s="4"/>
      <c r="G33" s="4"/>
      <c r="H33" s="4"/>
      <c r="I33" s="4"/>
      <c r="J33" s="4"/>
      <c r="K33" s="4"/>
      <c r="L33" s="4"/>
      <c r="M33" s="4"/>
      <c r="R33" s="8"/>
      <c r="S33" s="8"/>
      <c r="T33" s="8"/>
      <c r="U33" s="8"/>
      <c r="V33" s="8"/>
      <c r="W33" s="8"/>
      <c r="X33" s="8"/>
      <c r="Y33" s="8"/>
      <c r="Z33" s="8"/>
    </row>
    <row r="34" spans="1:26">
      <c r="A34" s="4"/>
      <c r="B34" s="369"/>
      <c r="C34" s="369"/>
      <c r="D34" s="369"/>
      <c r="E34" s="4"/>
      <c r="F34" s="4"/>
      <c r="G34" s="4"/>
      <c r="H34" s="4"/>
      <c r="I34" s="4"/>
      <c r="J34" s="4"/>
      <c r="K34" s="4"/>
      <c r="L34" s="4"/>
      <c r="M34" s="4"/>
      <c r="R34" s="8"/>
      <c r="S34" s="8"/>
      <c r="T34" s="8"/>
      <c r="U34" s="8"/>
      <c r="V34" s="8"/>
      <c r="W34" s="8"/>
      <c r="X34" s="8"/>
      <c r="Y34" s="8"/>
      <c r="Z34" s="8"/>
    </row>
    <row r="35" spans="1:26" ht="32.25" customHeight="1">
      <c r="A35" s="374" t="s">
        <v>60</v>
      </c>
      <c r="B35" s="375"/>
      <c r="C35" s="375"/>
      <c r="D35" s="375"/>
      <c r="E35" s="375"/>
      <c r="F35" s="375"/>
      <c r="G35" s="375"/>
      <c r="H35" s="375"/>
      <c r="I35" s="375"/>
      <c r="J35" s="375"/>
      <c r="K35" s="375"/>
      <c r="L35" s="375"/>
      <c r="M35" s="375"/>
    </row>
    <row r="36" spans="1:26">
      <c r="A36" s="1"/>
    </row>
    <row r="37" spans="1:26" ht="33" customHeight="1">
      <c r="A37" s="376" t="s">
        <v>61</v>
      </c>
      <c r="B37" s="376"/>
      <c r="C37" s="376"/>
      <c r="D37" s="376"/>
      <c r="E37" s="376"/>
      <c r="F37" s="376"/>
      <c r="G37" s="376"/>
      <c r="H37" s="376"/>
      <c r="I37" s="376"/>
      <c r="J37" s="376"/>
      <c r="K37" s="376"/>
      <c r="L37" s="376"/>
      <c r="M37" s="376"/>
    </row>
    <row r="38" spans="1:26">
      <c r="K38" s="3" t="s">
        <v>49</v>
      </c>
    </row>
    <row r="39" spans="1:26">
      <c r="A39" s="1"/>
    </row>
    <row r="40" spans="1:26" ht="31.5" customHeight="1">
      <c r="A40" s="369" t="s">
        <v>11</v>
      </c>
      <c r="B40" s="369" t="s">
        <v>62</v>
      </c>
      <c r="C40" s="369"/>
      <c r="D40" s="369"/>
      <c r="E40" s="369" t="s">
        <v>37</v>
      </c>
      <c r="F40" s="369"/>
      <c r="G40" s="369"/>
      <c r="H40" s="369" t="s">
        <v>59</v>
      </c>
      <c r="I40" s="369"/>
      <c r="J40" s="369"/>
      <c r="K40" s="369" t="s">
        <v>38</v>
      </c>
      <c r="L40" s="369"/>
      <c r="M40" s="369"/>
    </row>
    <row r="41" spans="1:26" ht="33.75" customHeight="1">
      <c r="A41" s="369"/>
      <c r="B41" s="369"/>
      <c r="C41" s="369"/>
      <c r="D41" s="369"/>
      <c r="E41" s="4" t="s">
        <v>39</v>
      </c>
      <c r="F41" s="4" t="s">
        <v>40</v>
      </c>
      <c r="G41" s="4" t="s">
        <v>41</v>
      </c>
      <c r="H41" s="4" t="s">
        <v>39</v>
      </c>
      <c r="I41" s="4" t="s">
        <v>40</v>
      </c>
      <c r="J41" s="4" t="s">
        <v>41</v>
      </c>
      <c r="K41" s="4" t="s">
        <v>39</v>
      </c>
      <c r="L41" s="4" t="s">
        <v>40</v>
      </c>
      <c r="M41" s="4" t="s">
        <v>41</v>
      </c>
    </row>
    <row r="42" spans="1:26">
      <c r="A42" s="4">
        <v>1</v>
      </c>
      <c r="B42" s="369">
        <v>2</v>
      </c>
      <c r="C42" s="369"/>
      <c r="D42" s="369"/>
      <c r="E42" s="4">
        <v>3</v>
      </c>
      <c r="F42" s="4">
        <v>4</v>
      </c>
      <c r="G42" s="4">
        <v>5</v>
      </c>
      <c r="H42" s="4">
        <v>6</v>
      </c>
      <c r="I42" s="4">
        <v>7</v>
      </c>
      <c r="J42" s="4">
        <v>8</v>
      </c>
      <c r="K42" s="4">
        <v>9</v>
      </c>
      <c r="L42" s="4">
        <v>10</v>
      </c>
      <c r="M42" s="4">
        <v>11</v>
      </c>
    </row>
    <row r="43" spans="1:26">
      <c r="A43" s="4"/>
      <c r="B43" s="369"/>
      <c r="C43" s="369"/>
      <c r="D43" s="369"/>
      <c r="E43" s="4"/>
      <c r="F43" s="4"/>
      <c r="G43" s="4"/>
      <c r="H43" s="4"/>
      <c r="I43" s="4"/>
      <c r="J43" s="4"/>
      <c r="K43" s="4"/>
      <c r="L43" s="4"/>
      <c r="M43" s="4"/>
    </row>
    <row r="44" spans="1:26">
      <c r="A44" s="1"/>
    </row>
    <row r="45" spans="1:26">
      <c r="A45" s="7" t="s">
        <v>63</v>
      </c>
    </row>
    <row r="46" spans="1:26">
      <c r="A46" s="1"/>
    </row>
    <row r="47" spans="1:26" ht="53.25" customHeight="1">
      <c r="A47" s="369" t="s">
        <v>11</v>
      </c>
      <c r="B47" s="369" t="s">
        <v>42</v>
      </c>
      <c r="C47" s="369" t="s">
        <v>25</v>
      </c>
      <c r="D47" s="369" t="s">
        <v>26</v>
      </c>
      <c r="E47" s="369" t="s">
        <v>37</v>
      </c>
      <c r="F47" s="369"/>
      <c r="G47" s="369"/>
      <c r="H47" s="369" t="s">
        <v>64</v>
      </c>
      <c r="I47" s="369"/>
      <c r="J47" s="369"/>
      <c r="K47" s="369" t="s">
        <v>38</v>
      </c>
      <c r="L47" s="369"/>
      <c r="M47" s="369"/>
    </row>
    <row r="48" spans="1:26" ht="30.75" customHeight="1">
      <c r="A48" s="369"/>
      <c r="B48" s="369"/>
      <c r="C48" s="369"/>
      <c r="D48" s="369"/>
      <c r="E48" s="4" t="s">
        <v>39</v>
      </c>
      <c r="F48" s="4" t="s">
        <v>40</v>
      </c>
      <c r="G48" s="4" t="s">
        <v>41</v>
      </c>
      <c r="H48" s="4" t="s">
        <v>39</v>
      </c>
      <c r="I48" s="4" t="s">
        <v>40</v>
      </c>
      <c r="J48" s="4" t="s">
        <v>41</v>
      </c>
      <c r="K48" s="4" t="s">
        <v>39</v>
      </c>
      <c r="L48" s="4" t="s">
        <v>40</v>
      </c>
      <c r="M48" s="4" t="s">
        <v>41</v>
      </c>
    </row>
    <row r="49" spans="1:13">
      <c r="A49" s="4">
        <v>1</v>
      </c>
      <c r="B49" s="4">
        <v>2</v>
      </c>
      <c r="C49" s="4">
        <v>3</v>
      </c>
      <c r="D49" s="4">
        <v>4</v>
      </c>
      <c r="E49" s="4">
        <v>5</v>
      </c>
      <c r="F49" s="4">
        <v>6</v>
      </c>
      <c r="G49" s="4">
        <v>7</v>
      </c>
      <c r="H49" s="4">
        <v>8</v>
      </c>
      <c r="I49" s="4">
        <v>9</v>
      </c>
      <c r="J49" s="4">
        <v>10</v>
      </c>
      <c r="K49" s="4">
        <v>11</v>
      </c>
      <c r="L49" s="4">
        <v>12</v>
      </c>
      <c r="M49" s="4">
        <v>13</v>
      </c>
    </row>
    <row r="50" spans="1:13">
      <c r="A50" s="4">
        <v>1</v>
      </c>
      <c r="B50" s="4" t="s">
        <v>27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>
      <c r="A53" s="369" t="s">
        <v>65</v>
      </c>
      <c r="B53" s="369"/>
      <c r="C53" s="369"/>
      <c r="D53" s="369"/>
      <c r="E53" s="369"/>
      <c r="F53" s="369"/>
      <c r="G53" s="369"/>
      <c r="H53" s="369"/>
      <c r="I53" s="369"/>
      <c r="J53" s="369"/>
      <c r="K53" s="369"/>
      <c r="L53" s="369"/>
      <c r="M53" s="369"/>
    </row>
    <row r="54" spans="1:13">
      <c r="A54" s="4">
        <v>2</v>
      </c>
      <c r="B54" s="4" t="s">
        <v>28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>
      <c r="A57" s="369" t="s">
        <v>65</v>
      </c>
      <c r="B57" s="369"/>
      <c r="C57" s="369"/>
      <c r="D57" s="369"/>
      <c r="E57" s="369"/>
      <c r="F57" s="369"/>
      <c r="G57" s="369"/>
      <c r="H57" s="369"/>
      <c r="I57" s="369"/>
      <c r="J57" s="369"/>
      <c r="K57" s="369"/>
      <c r="L57" s="369"/>
      <c r="M57" s="369"/>
    </row>
    <row r="58" spans="1:13">
      <c r="A58" s="4">
        <v>3</v>
      </c>
      <c r="B58" s="4" t="s">
        <v>29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>
      <c r="A61" s="369" t="s">
        <v>65</v>
      </c>
      <c r="B61" s="369"/>
      <c r="C61" s="369"/>
      <c r="D61" s="369"/>
      <c r="E61" s="369"/>
      <c r="F61" s="369"/>
      <c r="G61" s="369"/>
      <c r="H61" s="369"/>
      <c r="I61" s="369"/>
      <c r="J61" s="369"/>
      <c r="K61" s="369"/>
      <c r="L61" s="369"/>
      <c r="M61" s="369"/>
    </row>
    <row r="62" spans="1:13">
      <c r="A62" s="4">
        <v>4</v>
      </c>
      <c r="B62" s="4" t="s">
        <v>30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>
      <c r="A65" s="369" t="s">
        <v>65</v>
      </c>
      <c r="B65" s="369"/>
      <c r="C65" s="369"/>
      <c r="D65" s="369"/>
      <c r="E65" s="369"/>
      <c r="F65" s="369"/>
      <c r="G65" s="369"/>
      <c r="H65" s="369"/>
      <c r="I65" s="369"/>
      <c r="J65" s="369"/>
      <c r="K65" s="369"/>
      <c r="L65" s="369"/>
      <c r="M65" s="369"/>
    </row>
    <row r="66" spans="1:13">
      <c r="A66" s="369" t="s">
        <v>43</v>
      </c>
      <c r="B66" s="369"/>
      <c r="C66" s="369"/>
      <c r="D66" s="369"/>
      <c r="E66" s="369"/>
      <c r="F66" s="369"/>
      <c r="G66" s="369"/>
      <c r="H66" s="369"/>
      <c r="I66" s="369"/>
      <c r="J66" s="369"/>
      <c r="K66" s="369"/>
      <c r="L66" s="369"/>
      <c r="M66" s="369"/>
    </row>
    <row r="67" spans="1:13">
      <c r="A67" s="1"/>
    </row>
    <row r="68" spans="1:13" ht="19.5" customHeight="1">
      <c r="A68" s="7" t="s">
        <v>66</v>
      </c>
      <c r="B68" s="7"/>
      <c r="C68" s="7"/>
      <c r="D68" s="7"/>
    </row>
    <row r="69" spans="1:13" ht="6.75" customHeight="1">
      <c r="A69" s="372" t="s">
        <v>67</v>
      </c>
      <c r="B69" s="372"/>
      <c r="C69" s="372"/>
      <c r="D69" s="372"/>
    </row>
    <row r="70" spans="1:13" ht="19.5" customHeight="1">
      <c r="A70" s="9" t="s">
        <v>68</v>
      </c>
      <c r="B70" s="9"/>
      <c r="C70" s="9"/>
      <c r="D70" s="9"/>
    </row>
    <row r="71" spans="1:13">
      <c r="A71" s="378" t="s">
        <v>70</v>
      </c>
      <c r="B71" s="378"/>
      <c r="C71" s="378"/>
      <c r="D71" s="378"/>
      <c r="E71" s="378"/>
    </row>
    <row r="72" spans="1:13">
      <c r="A72" s="378"/>
      <c r="B72" s="378"/>
      <c r="C72" s="378"/>
      <c r="D72" s="378"/>
      <c r="E72" s="378"/>
      <c r="G72" s="373"/>
      <c r="H72" s="373"/>
      <c r="J72" s="373"/>
      <c r="K72" s="373"/>
      <c r="L72" s="373"/>
      <c r="M72" s="373"/>
    </row>
    <row r="73" spans="1:13" ht="15.75" customHeight="1">
      <c r="A73" s="10"/>
      <c r="B73" s="10"/>
      <c r="C73" s="10"/>
      <c r="D73" s="10"/>
      <c r="E73" s="10"/>
      <c r="G73" s="377" t="s">
        <v>31</v>
      </c>
      <c r="H73" s="377"/>
      <c r="J73" s="371" t="s">
        <v>52</v>
      </c>
      <c r="K73" s="371"/>
      <c r="L73" s="371"/>
      <c r="M73" s="371"/>
    </row>
    <row r="74" spans="1:13" ht="43.5" customHeight="1">
      <c r="A74" s="378" t="s">
        <v>69</v>
      </c>
      <c r="B74" s="378"/>
      <c r="C74" s="378"/>
      <c r="D74" s="378"/>
      <c r="E74" s="378"/>
      <c r="G74" s="373"/>
      <c r="H74" s="373"/>
      <c r="J74" s="373"/>
      <c r="K74" s="373"/>
      <c r="L74" s="373"/>
      <c r="M74" s="373"/>
    </row>
    <row r="75" spans="1:13" ht="15.75" customHeight="1">
      <c r="A75" s="378"/>
      <c r="B75" s="378"/>
      <c r="C75" s="378"/>
      <c r="D75" s="378"/>
      <c r="E75" s="378"/>
      <c r="G75" s="377" t="s">
        <v>31</v>
      </c>
      <c r="H75" s="377"/>
      <c r="J75" s="371" t="s">
        <v>52</v>
      </c>
      <c r="K75" s="371"/>
      <c r="L75" s="371"/>
      <c r="M75" s="371"/>
    </row>
  </sheetData>
  <mergeCells count="62">
    <mergeCell ref="B42:D42"/>
    <mergeCell ref="B43:D43"/>
    <mergeCell ref="A71:E72"/>
    <mergeCell ref="A74:E75"/>
    <mergeCell ref="G72:H72"/>
    <mergeCell ref="G75:H75"/>
    <mergeCell ref="A66:M66"/>
    <mergeCell ref="A47:A48"/>
    <mergeCell ref="B47:B48"/>
    <mergeCell ref="C47:C48"/>
    <mergeCell ref="D47:D48"/>
    <mergeCell ref="K47:M47"/>
    <mergeCell ref="A53:M53"/>
    <mergeCell ref="A57:M57"/>
    <mergeCell ref="A61:M61"/>
    <mergeCell ref="A65:M65"/>
    <mergeCell ref="J73:M73"/>
    <mergeCell ref="J72:M72"/>
    <mergeCell ref="J74:M74"/>
    <mergeCell ref="J75:M75"/>
    <mergeCell ref="B32:D32"/>
    <mergeCell ref="B33:D33"/>
    <mergeCell ref="B34:D34"/>
    <mergeCell ref="A35:M35"/>
    <mergeCell ref="A37:M37"/>
    <mergeCell ref="G74:H74"/>
    <mergeCell ref="A69:D69"/>
    <mergeCell ref="E47:G47"/>
    <mergeCell ref="H47:J47"/>
    <mergeCell ref="G73:H73"/>
    <mergeCell ref="B40:D41"/>
    <mergeCell ref="K40:M40"/>
    <mergeCell ref="A40:A41"/>
    <mergeCell ref="E40:G40"/>
    <mergeCell ref="H40:J40"/>
    <mergeCell ref="A30:A31"/>
    <mergeCell ref="E30:G30"/>
    <mergeCell ref="H30:J30"/>
    <mergeCell ref="K30:M30"/>
    <mergeCell ref="B30:D31"/>
    <mergeCell ref="A9:A10"/>
    <mergeCell ref="A13:M13"/>
    <mergeCell ref="B23:M23"/>
    <mergeCell ref="B24:M24"/>
    <mergeCell ref="B25:M25"/>
    <mergeCell ref="B17:M17"/>
    <mergeCell ref="J1:M4"/>
    <mergeCell ref="A11:A12"/>
    <mergeCell ref="R30:T30"/>
    <mergeCell ref="U30:W30"/>
    <mergeCell ref="X30:Z30"/>
    <mergeCell ref="E11:M11"/>
    <mergeCell ref="E12:M12"/>
    <mergeCell ref="B15:M15"/>
    <mergeCell ref="B16:M16"/>
    <mergeCell ref="A5:M5"/>
    <mergeCell ref="A6:M6"/>
    <mergeCell ref="E7:M7"/>
    <mergeCell ref="E8:M8"/>
    <mergeCell ref="E9:M9"/>
    <mergeCell ref="E10:M10"/>
    <mergeCell ref="A7:A8"/>
  </mergeCells>
  <pageMargins left="0.16" right="0.16" top="0.35" bottom="0.3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53"/>
  <sheetViews>
    <sheetView workbookViewId="0">
      <selection activeCell="L253" sqref="A1:L253"/>
    </sheetView>
  </sheetViews>
  <sheetFormatPr defaultColWidth="9" defaultRowHeight="15"/>
  <cols>
    <col min="1" max="1" width="33.5" style="209" customWidth="1"/>
    <col min="2" max="2" width="3.75" style="209" customWidth="1"/>
    <col min="3" max="3" width="11.25" style="209" hidden="1" customWidth="1"/>
    <col min="4" max="4" width="14.75" style="209" hidden="1" customWidth="1"/>
    <col min="5" max="5" width="2.25" style="209" hidden="1" customWidth="1"/>
    <col min="6" max="6" width="13.75" style="209" customWidth="1"/>
    <col min="7" max="7" width="28.375" style="209" customWidth="1"/>
    <col min="8" max="8" width="5.5" style="209" customWidth="1"/>
    <col min="9" max="10" width="0" style="209" hidden="1" customWidth="1"/>
    <col min="11" max="11" width="2.5" style="209" hidden="1" customWidth="1"/>
    <col min="12" max="12" width="12.75" style="209" customWidth="1"/>
    <col min="13" max="16384" width="9" style="209"/>
  </cols>
  <sheetData>
    <row r="1" spans="1:12">
      <c r="A1" s="291" t="s">
        <v>764</v>
      </c>
      <c r="B1" s="292"/>
      <c r="C1" s="257"/>
      <c r="D1" s="257"/>
      <c r="E1" s="257"/>
      <c r="F1" s="257"/>
      <c r="G1" s="327" t="s">
        <v>764</v>
      </c>
      <c r="H1" s="328"/>
      <c r="I1" s="257"/>
      <c r="J1" s="257"/>
      <c r="K1" s="257"/>
      <c r="L1" s="258"/>
    </row>
    <row r="2" spans="1:12">
      <c r="A2" s="290" t="s">
        <v>828</v>
      </c>
      <c r="B2" s="290"/>
      <c r="C2" s="290"/>
      <c r="D2" s="290"/>
      <c r="E2" s="80"/>
      <c r="F2" s="256"/>
      <c r="G2" s="259" t="s">
        <v>839</v>
      </c>
      <c r="H2" s="260"/>
      <c r="I2" s="260"/>
      <c r="J2" s="260"/>
      <c r="K2" s="260"/>
      <c r="L2" s="261"/>
    </row>
    <row r="3" spans="1:12">
      <c r="A3" s="82" t="s">
        <v>27</v>
      </c>
      <c r="B3" s="69"/>
      <c r="C3" s="69"/>
      <c r="D3" s="80"/>
      <c r="E3" s="80"/>
      <c r="F3" s="80"/>
      <c r="L3" s="264"/>
    </row>
    <row r="4" spans="1:12" ht="63.75">
      <c r="A4" s="144" t="s">
        <v>824</v>
      </c>
      <c r="B4" s="69" t="s">
        <v>89</v>
      </c>
      <c r="C4" s="69" t="s">
        <v>835</v>
      </c>
      <c r="D4" s="80"/>
      <c r="E4" s="80">
        <v>300000</v>
      </c>
      <c r="F4" s="80">
        <f>E4</f>
        <v>300000</v>
      </c>
      <c r="G4" s="259" t="s">
        <v>839</v>
      </c>
      <c r="H4" s="260"/>
      <c r="I4" s="260"/>
      <c r="J4" s="260"/>
      <c r="K4" s="260"/>
      <c r="L4" s="261"/>
    </row>
    <row r="5" spans="1:12">
      <c r="A5" s="255" t="s">
        <v>28</v>
      </c>
      <c r="B5" s="69"/>
      <c r="C5" s="69"/>
      <c r="D5" s="80"/>
      <c r="E5" s="80"/>
      <c r="F5" s="80"/>
      <c r="L5" s="264"/>
    </row>
    <row r="6" spans="1:12" ht="76.5">
      <c r="A6" s="144" t="s">
        <v>829</v>
      </c>
      <c r="B6" s="69" t="s">
        <v>180</v>
      </c>
      <c r="C6" s="69" t="s">
        <v>181</v>
      </c>
      <c r="D6" s="69"/>
      <c r="E6" s="81">
        <v>1</v>
      </c>
      <c r="F6" s="81">
        <f>E6</f>
        <v>1</v>
      </c>
      <c r="G6" s="259" t="s">
        <v>839</v>
      </c>
      <c r="H6" s="260"/>
      <c r="I6" s="260"/>
      <c r="J6" s="260"/>
      <c r="K6" s="260"/>
      <c r="L6" s="261"/>
    </row>
    <row r="7" spans="1:12">
      <c r="A7" s="255" t="s">
        <v>29</v>
      </c>
      <c r="B7" s="69"/>
      <c r="C7" s="69"/>
      <c r="D7" s="69"/>
      <c r="E7" s="80"/>
      <c r="F7" s="81"/>
      <c r="L7" s="264"/>
    </row>
    <row r="8" spans="1:12" ht="76.5">
      <c r="A8" s="144" t="s">
        <v>830</v>
      </c>
      <c r="B8" s="69" t="s">
        <v>89</v>
      </c>
      <c r="C8" s="69" t="s">
        <v>87</v>
      </c>
      <c r="D8" s="69"/>
      <c r="E8" s="80">
        <f>E4/E6</f>
        <v>300000</v>
      </c>
      <c r="F8" s="80">
        <f>E8</f>
        <v>300000</v>
      </c>
      <c r="G8" s="259" t="s">
        <v>839</v>
      </c>
      <c r="H8" s="260"/>
      <c r="I8" s="260"/>
      <c r="J8" s="260"/>
      <c r="K8" s="260"/>
      <c r="L8" s="261"/>
    </row>
    <row r="9" spans="1:12">
      <c r="A9" s="255" t="s">
        <v>30</v>
      </c>
      <c r="B9" s="69"/>
      <c r="C9" s="69"/>
      <c r="D9" s="69"/>
      <c r="E9" s="80"/>
      <c r="F9" s="81"/>
      <c r="L9" s="264"/>
    </row>
    <row r="10" spans="1:12" ht="63.75">
      <c r="A10" s="145" t="s">
        <v>825</v>
      </c>
      <c r="B10" s="69" t="s">
        <v>88</v>
      </c>
      <c r="C10" s="69" t="s">
        <v>87</v>
      </c>
      <c r="D10" s="69"/>
      <c r="E10" s="81">
        <f>E4/E8*100</f>
        <v>100</v>
      </c>
      <c r="F10" s="81">
        <f>E10</f>
        <v>100</v>
      </c>
      <c r="G10" s="259" t="s">
        <v>839</v>
      </c>
      <c r="H10" s="260"/>
      <c r="I10" s="260"/>
      <c r="J10" s="260"/>
      <c r="K10" s="260"/>
      <c r="L10" s="261"/>
    </row>
    <row r="11" spans="1:12" ht="39.6" customHeight="1">
      <c r="A11" s="290" t="s">
        <v>766</v>
      </c>
      <c r="B11" s="290"/>
      <c r="C11" s="290"/>
      <c r="D11" s="290"/>
      <c r="E11" s="80"/>
      <c r="F11" s="81"/>
      <c r="G11" s="290" t="s">
        <v>841</v>
      </c>
      <c r="H11" s="290"/>
      <c r="I11" s="290"/>
      <c r="J11" s="290"/>
      <c r="K11" s="80"/>
      <c r="L11" s="81"/>
    </row>
    <row r="12" spans="1:12">
      <c r="A12" s="82" t="s">
        <v>27</v>
      </c>
      <c r="B12" s="69"/>
      <c r="C12" s="69"/>
      <c r="D12" s="80"/>
      <c r="E12" s="80"/>
      <c r="F12" s="80"/>
      <c r="G12" s="82" t="s">
        <v>27</v>
      </c>
      <c r="H12" s="69"/>
      <c r="I12" s="69"/>
      <c r="J12" s="80"/>
      <c r="K12" s="80"/>
      <c r="L12" s="80"/>
    </row>
    <row r="13" spans="1:12" ht="102">
      <c r="A13" s="144" t="s">
        <v>736</v>
      </c>
      <c r="B13" s="69" t="s">
        <v>89</v>
      </c>
      <c r="C13" s="253" t="s">
        <v>810</v>
      </c>
      <c r="D13" s="80"/>
      <c r="E13" s="80">
        <v>521000</v>
      </c>
      <c r="F13" s="80">
        <f>E13</f>
        <v>521000</v>
      </c>
      <c r="G13" s="144" t="s">
        <v>736</v>
      </c>
      <c r="H13" s="69" t="s">
        <v>89</v>
      </c>
      <c r="I13" s="254" t="s">
        <v>840</v>
      </c>
      <c r="J13" s="80"/>
      <c r="K13" s="80">
        <v>279622</v>
      </c>
      <c r="L13" s="80">
        <f>K13</f>
        <v>279622</v>
      </c>
    </row>
    <row r="14" spans="1:12">
      <c r="A14" s="255" t="s">
        <v>28</v>
      </c>
      <c r="B14" s="69"/>
      <c r="C14" s="69"/>
      <c r="D14" s="80"/>
      <c r="E14" s="80"/>
      <c r="F14" s="80"/>
      <c r="G14" s="255" t="s">
        <v>28</v>
      </c>
      <c r="H14" s="69"/>
      <c r="I14" s="69"/>
      <c r="J14" s="80"/>
      <c r="K14" s="80"/>
      <c r="L14" s="80"/>
    </row>
    <row r="15" spans="1:12" ht="114.75">
      <c r="A15" s="144" t="s">
        <v>739</v>
      </c>
      <c r="B15" s="69" t="s">
        <v>180</v>
      </c>
      <c r="C15" s="69" t="s">
        <v>181</v>
      </c>
      <c r="D15" s="69"/>
      <c r="E15" s="81">
        <v>1</v>
      </c>
      <c r="F15" s="81">
        <f>E15</f>
        <v>1</v>
      </c>
      <c r="G15" s="144" t="s">
        <v>739</v>
      </c>
      <c r="H15" s="69" t="s">
        <v>180</v>
      </c>
      <c r="I15" s="69" t="s">
        <v>181</v>
      </c>
      <c r="J15" s="69"/>
      <c r="K15" s="81">
        <v>1</v>
      </c>
      <c r="L15" s="81">
        <f>K15</f>
        <v>1</v>
      </c>
    </row>
    <row r="16" spans="1:12">
      <c r="A16" s="255" t="s">
        <v>29</v>
      </c>
      <c r="B16" s="69"/>
      <c r="C16" s="69"/>
      <c r="D16" s="69"/>
      <c r="E16" s="80"/>
      <c r="F16" s="81"/>
      <c r="G16" s="255" t="s">
        <v>29</v>
      </c>
      <c r="H16" s="69"/>
      <c r="I16" s="69"/>
      <c r="J16" s="69"/>
      <c r="K16" s="80"/>
      <c r="L16" s="81"/>
    </row>
    <row r="17" spans="1:12" ht="114.75">
      <c r="A17" s="144" t="s">
        <v>737</v>
      </c>
      <c r="B17" s="69" t="s">
        <v>89</v>
      </c>
      <c r="C17" s="69" t="s">
        <v>87</v>
      </c>
      <c r="D17" s="69"/>
      <c r="E17" s="80">
        <f>E13/E15</f>
        <v>521000</v>
      </c>
      <c r="F17" s="80">
        <f>E17</f>
        <v>521000</v>
      </c>
      <c r="G17" s="144" t="s">
        <v>737</v>
      </c>
      <c r="H17" s="69" t="s">
        <v>89</v>
      </c>
      <c r="I17" s="69" t="s">
        <v>87</v>
      </c>
      <c r="J17" s="69"/>
      <c r="K17" s="80">
        <f>K13/K15</f>
        <v>279622</v>
      </c>
      <c r="L17" s="80">
        <f>K17</f>
        <v>279622</v>
      </c>
    </row>
    <row r="18" spans="1:12">
      <c r="A18" s="255" t="s">
        <v>30</v>
      </c>
      <c r="B18" s="69"/>
      <c r="C18" s="69"/>
      <c r="D18" s="69"/>
      <c r="E18" s="80"/>
      <c r="F18" s="81"/>
      <c r="G18" s="255" t="s">
        <v>30</v>
      </c>
      <c r="H18" s="69"/>
      <c r="I18" s="69"/>
      <c r="J18" s="69"/>
      <c r="K18" s="80"/>
      <c r="L18" s="81"/>
    </row>
    <row r="19" spans="1:12" ht="102">
      <c r="A19" s="144" t="s">
        <v>738</v>
      </c>
      <c r="B19" s="69" t="s">
        <v>88</v>
      </c>
      <c r="C19" s="69" t="s">
        <v>87</v>
      </c>
      <c r="D19" s="69"/>
      <c r="E19" s="81">
        <f>E13/E17*100</f>
        <v>100</v>
      </c>
      <c r="F19" s="81">
        <f>E19</f>
        <v>100</v>
      </c>
      <c r="G19" s="144" t="s">
        <v>738</v>
      </c>
      <c r="H19" s="69" t="s">
        <v>88</v>
      </c>
      <c r="I19" s="69" t="s">
        <v>87</v>
      </c>
      <c r="J19" s="69"/>
      <c r="K19" s="81">
        <f>K13/K17*100</f>
        <v>100</v>
      </c>
      <c r="L19" s="81">
        <f>K19</f>
        <v>100</v>
      </c>
    </row>
    <row r="20" spans="1:12" ht="14.45" customHeight="1">
      <c r="A20" s="290" t="s">
        <v>767</v>
      </c>
      <c r="B20" s="290"/>
      <c r="C20" s="290"/>
      <c r="D20" s="290"/>
      <c r="E20" s="80"/>
      <c r="F20" s="81"/>
      <c r="G20" s="290" t="s">
        <v>842</v>
      </c>
      <c r="H20" s="290"/>
      <c r="I20" s="290"/>
      <c r="J20" s="290"/>
      <c r="K20" s="80"/>
      <c r="L20" s="81"/>
    </row>
    <row r="21" spans="1:12">
      <c r="A21" s="82" t="s">
        <v>27</v>
      </c>
      <c r="B21" s="69"/>
      <c r="C21" s="69"/>
      <c r="D21" s="80"/>
      <c r="E21" s="80"/>
      <c r="F21" s="80"/>
      <c r="G21" s="82" t="s">
        <v>27</v>
      </c>
      <c r="H21" s="69"/>
      <c r="I21" s="69"/>
      <c r="J21" s="80"/>
      <c r="K21" s="80"/>
      <c r="L21" s="80"/>
    </row>
    <row r="22" spans="1:12" ht="89.25">
      <c r="A22" s="144" t="s">
        <v>603</v>
      </c>
      <c r="B22" s="69" t="s">
        <v>89</v>
      </c>
      <c r="C22" s="254" t="s">
        <v>840</v>
      </c>
      <c r="D22" s="80"/>
      <c r="E22" s="80">
        <v>297000</v>
      </c>
      <c r="F22" s="80">
        <f>E22</f>
        <v>297000</v>
      </c>
      <c r="G22" s="144" t="s">
        <v>603</v>
      </c>
      <c r="H22" s="69" t="s">
        <v>89</v>
      </c>
      <c r="I22" s="254" t="s">
        <v>840</v>
      </c>
      <c r="J22" s="80"/>
      <c r="K22" s="80">
        <v>150000</v>
      </c>
      <c r="L22" s="80">
        <f>K22</f>
        <v>150000</v>
      </c>
    </row>
    <row r="23" spans="1:12">
      <c r="A23" s="255" t="s">
        <v>28</v>
      </c>
      <c r="B23" s="69"/>
      <c r="C23" s="69"/>
      <c r="D23" s="80"/>
      <c r="E23" s="80"/>
      <c r="F23" s="80"/>
      <c r="G23" s="255" t="s">
        <v>28</v>
      </c>
      <c r="H23" s="69"/>
      <c r="I23" s="69"/>
      <c r="J23" s="80"/>
      <c r="K23" s="80"/>
      <c r="L23" s="80"/>
    </row>
    <row r="24" spans="1:12" ht="114.75">
      <c r="A24" s="144" t="s">
        <v>606</v>
      </c>
      <c r="B24" s="69" t="s">
        <v>180</v>
      </c>
      <c r="C24" s="69" t="s">
        <v>181</v>
      </c>
      <c r="D24" s="69"/>
      <c r="E24" s="81">
        <v>1</v>
      </c>
      <c r="F24" s="81">
        <f>E24</f>
        <v>1</v>
      </c>
      <c r="G24" s="144" t="s">
        <v>606</v>
      </c>
      <c r="H24" s="69" t="s">
        <v>180</v>
      </c>
      <c r="I24" s="69" t="s">
        <v>181</v>
      </c>
      <c r="J24" s="69"/>
      <c r="K24" s="81">
        <v>1</v>
      </c>
      <c r="L24" s="81">
        <f>K24</f>
        <v>1</v>
      </c>
    </row>
    <row r="25" spans="1:12">
      <c r="A25" s="255" t="s">
        <v>29</v>
      </c>
      <c r="B25" s="69"/>
      <c r="C25" s="69"/>
      <c r="D25" s="69"/>
      <c r="E25" s="80"/>
      <c r="F25" s="81"/>
      <c r="G25" s="255" t="s">
        <v>29</v>
      </c>
      <c r="H25" s="69"/>
      <c r="I25" s="69"/>
      <c r="J25" s="69"/>
      <c r="K25" s="80"/>
      <c r="L25" s="81"/>
    </row>
    <row r="26" spans="1:12" ht="114.75">
      <c r="A26" s="144" t="s">
        <v>605</v>
      </c>
      <c r="B26" s="69" t="s">
        <v>89</v>
      </c>
      <c r="C26" s="69" t="s">
        <v>87</v>
      </c>
      <c r="D26" s="69"/>
      <c r="E26" s="80">
        <f>E22/E24</f>
        <v>297000</v>
      </c>
      <c r="F26" s="80">
        <f>E26</f>
        <v>297000</v>
      </c>
      <c r="G26" s="144" t="s">
        <v>605</v>
      </c>
      <c r="H26" s="69" t="s">
        <v>89</v>
      </c>
      <c r="I26" s="69" t="s">
        <v>87</v>
      </c>
      <c r="J26" s="69"/>
      <c r="K26" s="80">
        <f>K22/K24</f>
        <v>150000</v>
      </c>
      <c r="L26" s="80">
        <f>K26</f>
        <v>150000</v>
      </c>
    </row>
    <row r="27" spans="1:12">
      <c r="A27" s="255" t="s">
        <v>30</v>
      </c>
      <c r="B27" s="69"/>
      <c r="C27" s="69"/>
      <c r="D27" s="69"/>
      <c r="E27" s="80"/>
      <c r="F27" s="81"/>
      <c r="G27" s="255" t="s">
        <v>30</v>
      </c>
      <c r="H27" s="69"/>
      <c r="I27" s="69"/>
      <c r="J27" s="69"/>
      <c r="K27" s="80"/>
      <c r="L27" s="81"/>
    </row>
    <row r="28" spans="1:12" ht="89.25">
      <c r="A28" s="144" t="s">
        <v>604</v>
      </c>
      <c r="B28" s="69" t="s">
        <v>88</v>
      </c>
      <c r="C28" s="69" t="s">
        <v>87</v>
      </c>
      <c r="D28" s="69"/>
      <c r="E28" s="81">
        <f>E22/E26*100</f>
        <v>100</v>
      </c>
      <c r="F28" s="81">
        <f>E28</f>
        <v>100</v>
      </c>
      <c r="G28" s="144" t="s">
        <v>604</v>
      </c>
      <c r="H28" s="69" t="s">
        <v>88</v>
      </c>
      <c r="I28" s="69" t="s">
        <v>87</v>
      </c>
      <c r="J28" s="69"/>
      <c r="K28" s="81">
        <f>K22/K26*100</f>
        <v>100</v>
      </c>
      <c r="L28" s="81">
        <f>K28</f>
        <v>100</v>
      </c>
    </row>
    <row r="29" spans="1:12">
      <c r="A29" s="290" t="s">
        <v>844</v>
      </c>
      <c r="B29" s="290"/>
      <c r="C29" s="290"/>
      <c r="D29" s="290"/>
      <c r="E29" s="80"/>
      <c r="F29" s="81"/>
      <c r="G29" s="290" t="s">
        <v>844</v>
      </c>
      <c r="H29" s="290"/>
      <c r="I29" s="290"/>
      <c r="J29" s="290"/>
      <c r="K29" s="80"/>
      <c r="L29" s="81"/>
    </row>
    <row r="30" spans="1:12">
      <c r="A30" s="82" t="s">
        <v>27</v>
      </c>
      <c r="B30" s="69"/>
      <c r="C30" s="69"/>
      <c r="D30" s="80"/>
      <c r="E30" s="80"/>
      <c r="F30" s="80"/>
      <c r="G30" s="82" t="s">
        <v>27</v>
      </c>
      <c r="H30" s="69"/>
      <c r="I30" s="69"/>
      <c r="J30" s="80"/>
      <c r="K30" s="80"/>
      <c r="L30" s="80"/>
    </row>
    <row r="31" spans="1:12" ht="76.5">
      <c r="A31" s="144" t="s">
        <v>656</v>
      </c>
      <c r="B31" s="69" t="s">
        <v>89</v>
      </c>
      <c r="C31" s="254" t="s">
        <v>840</v>
      </c>
      <c r="D31" s="80"/>
      <c r="E31" s="80">
        <v>782343</v>
      </c>
      <c r="F31" s="80">
        <f>E31</f>
        <v>782343</v>
      </c>
      <c r="G31" s="144" t="s">
        <v>656</v>
      </c>
      <c r="H31" s="69" t="s">
        <v>89</v>
      </c>
      <c r="I31" s="254" t="s">
        <v>840</v>
      </c>
      <c r="J31" s="80"/>
      <c r="K31" s="80">
        <v>782343</v>
      </c>
      <c r="L31" s="80">
        <f>K31</f>
        <v>782343</v>
      </c>
    </row>
    <row r="32" spans="1:12">
      <c r="A32" s="255" t="s">
        <v>28</v>
      </c>
      <c r="B32" s="69"/>
      <c r="C32" s="69"/>
      <c r="D32" s="80"/>
      <c r="E32" s="80"/>
      <c r="F32" s="80"/>
      <c r="G32" s="255" t="s">
        <v>28</v>
      </c>
      <c r="H32" s="69"/>
      <c r="I32" s="69"/>
      <c r="J32" s="80"/>
      <c r="K32" s="80"/>
      <c r="L32" s="80"/>
    </row>
    <row r="33" spans="1:12" ht="76.5">
      <c r="A33" s="144" t="s">
        <v>657</v>
      </c>
      <c r="B33" s="69" t="s">
        <v>180</v>
      </c>
      <c r="C33" s="69" t="s">
        <v>181</v>
      </c>
      <c r="D33" s="69"/>
      <c r="E33" s="81">
        <v>1</v>
      </c>
      <c r="F33" s="81">
        <f>E33</f>
        <v>1</v>
      </c>
      <c r="G33" s="144" t="s">
        <v>657</v>
      </c>
      <c r="H33" s="69" t="s">
        <v>180</v>
      </c>
      <c r="I33" s="69" t="s">
        <v>181</v>
      </c>
      <c r="J33" s="69"/>
      <c r="K33" s="81">
        <v>1</v>
      </c>
      <c r="L33" s="81">
        <f>K33</f>
        <v>1</v>
      </c>
    </row>
    <row r="34" spans="1:12">
      <c r="A34" s="255" t="s">
        <v>29</v>
      </c>
      <c r="B34" s="69"/>
      <c r="C34" s="69"/>
      <c r="D34" s="69"/>
      <c r="E34" s="80"/>
      <c r="F34" s="81"/>
      <c r="G34" s="255" t="s">
        <v>29</v>
      </c>
      <c r="H34" s="69"/>
      <c r="I34" s="69"/>
      <c r="J34" s="69"/>
      <c r="K34" s="80"/>
      <c r="L34" s="81"/>
    </row>
    <row r="35" spans="1:12" ht="76.5">
      <c r="A35" s="144" t="s">
        <v>658</v>
      </c>
      <c r="B35" s="69" t="s">
        <v>89</v>
      </c>
      <c r="C35" s="69" t="s">
        <v>87</v>
      </c>
      <c r="D35" s="69"/>
      <c r="E35" s="80">
        <f>E31/E33</f>
        <v>782343</v>
      </c>
      <c r="F35" s="80">
        <f>E35</f>
        <v>782343</v>
      </c>
      <c r="G35" s="144" t="s">
        <v>658</v>
      </c>
      <c r="H35" s="69" t="s">
        <v>89</v>
      </c>
      <c r="I35" s="69" t="s">
        <v>87</v>
      </c>
      <c r="J35" s="69"/>
      <c r="K35" s="80">
        <f>K31/K33</f>
        <v>782343</v>
      </c>
      <c r="L35" s="80">
        <f>K35</f>
        <v>782343</v>
      </c>
    </row>
    <row r="36" spans="1:12">
      <c r="A36" s="255" t="s">
        <v>30</v>
      </c>
      <c r="B36" s="69"/>
      <c r="C36" s="69"/>
      <c r="D36" s="69"/>
      <c r="E36" s="80"/>
      <c r="F36" s="81"/>
      <c r="G36" s="255" t="s">
        <v>30</v>
      </c>
      <c r="H36" s="69"/>
      <c r="I36" s="69"/>
      <c r="J36" s="69"/>
      <c r="K36" s="80"/>
      <c r="L36" s="81"/>
    </row>
    <row r="37" spans="1:12" ht="63.75">
      <c r="A37" s="144" t="s">
        <v>659</v>
      </c>
      <c r="B37" s="69" t="s">
        <v>88</v>
      </c>
      <c r="C37" s="69" t="s">
        <v>87</v>
      </c>
      <c r="D37" s="69"/>
      <c r="E37" s="81">
        <f>E31/E35*100</f>
        <v>100</v>
      </c>
      <c r="F37" s="81">
        <f>E37</f>
        <v>100</v>
      </c>
      <c r="G37" s="144" t="s">
        <v>659</v>
      </c>
      <c r="H37" s="69" t="s">
        <v>88</v>
      </c>
      <c r="I37" s="69" t="s">
        <v>87</v>
      </c>
      <c r="J37" s="69"/>
      <c r="K37" s="81">
        <f>K31/K35*100</f>
        <v>100</v>
      </c>
      <c r="L37" s="81">
        <f>K37</f>
        <v>100</v>
      </c>
    </row>
    <row r="38" spans="1:12" ht="51" customHeight="1">
      <c r="A38" s="290" t="s">
        <v>768</v>
      </c>
      <c r="B38" s="290"/>
      <c r="C38" s="290"/>
      <c r="D38" s="290"/>
      <c r="E38" s="80"/>
      <c r="F38" s="81"/>
      <c r="G38" s="259" t="s">
        <v>839</v>
      </c>
      <c r="H38" s="260"/>
      <c r="I38" s="260"/>
      <c r="J38" s="260"/>
      <c r="K38" s="260"/>
      <c r="L38" s="261"/>
    </row>
    <row r="39" spans="1:12">
      <c r="A39" s="82" t="s">
        <v>27</v>
      </c>
      <c r="B39" s="69"/>
      <c r="C39" s="69"/>
      <c r="D39" s="80"/>
      <c r="E39" s="80"/>
      <c r="F39" s="80"/>
      <c r="L39" s="264"/>
    </row>
    <row r="40" spans="1:12" ht="51">
      <c r="A40" s="144" t="s">
        <v>823</v>
      </c>
      <c r="B40" s="69" t="s">
        <v>89</v>
      </c>
      <c r="C40" s="69" t="s">
        <v>689</v>
      </c>
      <c r="D40" s="80"/>
      <c r="E40" s="80">
        <v>1500000</v>
      </c>
      <c r="F40" s="80">
        <f>E40</f>
        <v>1500000</v>
      </c>
      <c r="G40" s="259" t="s">
        <v>839</v>
      </c>
      <c r="H40" s="260"/>
      <c r="I40" s="260"/>
      <c r="J40" s="260"/>
      <c r="K40" s="260"/>
      <c r="L40" s="261"/>
    </row>
    <row r="41" spans="1:12">
      <c r="A41" s="255" t="s">
        <v>28</v>
      </c>
      <c r="B41" s="69"/>
      <c r="C41" s="69"/>
      <c r="D41" s="80"/>
      <c r="E41" s="80"/>
      <c r="F41" s="80"/>
      <c r="L41" s="264"/>
    </row>
    <row r="42" spans="1:12" ht="51">
      <c r="A42" s="144" t="s">
        <v>691</v>
      </c>
      <c r="B42" s="69" t="s">
        <v>180</v>
      </c>
      <c r="C42" s="69" t="s">
        <v>181</v>
      </c>
      <c r="D42" s="69"/>
      <c r="E42" s="81">
        <v>1</v>
      </c>
      <c r="F42" s="81">
        <f>E42</f>
        <v>1</v>
      </c>
      <c r="G42" s="259" t="s">
        <v>839</v>
      </c>
      <c r="H42" s="260"/>
      <c r="I42" s="260"/>
      <c r="J42" s="260"/>
      <c r="K42" s="260"/>
      <c r="L42" s="261"/>
    </row>
    <row r="43" spans="1:12">
      <c r="A43" s="255" t="s">
        <v>29</v>
      </c>
      <c r="B43" s="69"/>
      <c r="C43" s="69"/>
      <c r="D43" s="69"/>
      <c r="E43" s="80"/>
      <c r="F43" s="81"/>
      <c r="L43" s="264"/>
    </row>
    <row r="44" spans="1:12" ht="51">
      <c r="A44" s="144" t="s">
        <v>692</v>
      </c>
      <c r="B44" s="69" t="s">
        <v>89</v>
      </c>
      <c r="C44" s="69" t="s">
        <v>87</v>
      </c>
      <c r="D44" s="69"/>
      <c r="E44" s="80">
        <f>E40/E42</f>
        <v>1500000</v>
      </c>
      <c r="F44" s="80">
        <f>E44</f>
        <v>1500000</v>
      </c>
      <c r="G44" s="259" t="s">
        <v>839</v>
      </c>
      <c r="H44" s="260"/>
      <c r="I44" s="260"/>
      <c r="J44" s="260"/>
      <c r="K44" s="260"/>
      <c r="L44" s="261"/>
    </row>
    <row r="45" spans="1:12">
      <c r="A45" s="255" t="s">
        <v>30</v>
      </c>
      <c r="B45" s="69"/>
      <c r="C45" s="69"/>
      <c r="D45" s="69"/>
      <c r="E45" s="80"/>
      <c r="F45" s="81"/>
      <c r="L45" s="264"/>
    </row>
    <row r="46" spans="1:12" ht="51">
      <c r="A46" s="144" t="s">
        <v>693</v>
      </c>
      <c r="B46" s="69" t="s">
        <v>88</v>
      </c>
      <c r="C46" s="69" t="s">
        <v>87</v>
      </c>
      <c r="D46" s="69"/>
      <c r="E46" s="81">
        <f>E40/E44*100</f>
        <v>100</v>
      </c>
      <c r="F46" s="81">
        <f>E46</f>
        <v>100</v>
      </c>
      <c r="G46" s="259" t="s">
        <v>839</v>
      </c>
      <c r="H46" s="260"/>
      <c r="I46" s="260"/>
      <c r="J46" s="260"/>
      <c r="K46" s="260"/>
      <c r="L46" s="261"/>
    </row>
    <row r="47" spans="1:12" ht="48.6" customHeight="1">
      <c r="A47" s="290" t="s">
        <v>769</v>
      </c>
      <c r="B47" s="290"/>
      <c r="C47" s="290"/>
      <c r="D47" s="290"/>
      <c r="E47" s="80"/>
      <c r="F47" s="81"/>
      <c r="G47" s="290" t="s">
        <v>845</v>
      </c>
      <c r="H47" s="290"/>
      <c r="I47" s="290"/>
      <c r="J47" s="290"/>
      <c r="K47" s="80"/>
      <c r="L47" s="81"/>
    </row>
    <row r="48" spans="1:12">
      <c r="A48" s="82" t="s">
        <v>27</v>
      </c>
      <c r="B48" s="69"/>
      <c r="C48" s="69"/>
      <c r="D48" s="80"/>
      <c r="E48" s="80"/>
      <c r="F48" s="80"/>
      <c r="G48" s="82" t="s">
        <v>27</v>
      </c>
      <c r="H48" s="69"/>
      <c r="I48" s="69"/>
      <c r="J48" s="80"/>
      <c r="K48" s="80"/>
      <c r="L48" s="80"/>
    </row>
    <row r="49" spans="1:12" ht="76.5">
      <c r="A49" s="144" t="s">
        <v>382</v>
      </c>
      <c r="B49" s="69" t="s">
        <v>89</v>
      </c>
      <c r="C49" s="69" t="s">
        <v>512</v>
      </c>
      <c r="D49" s="80"/>
      <c r="E49" s="80">
        <v>3118157</v>
      </c>
      <c r="F49" s="80">
        <f>E49</f>
        <v>3118157</v>
      </c>
      <c r="G49" s="144" t="s">
        <v>382</v>
      </c>
      <c r="H49" s="69" t="s">
        <v>89</v>
      </c>
      <c r="I49" s="254" t="s">
        <v>840</v>
      </c>
      <c r="J49" s="80"/>
      <c r="K49" s="80">
        <v>2861072</v>
      </c>
      <c r="L49" s="80">
        <f>K49</f>
        <v>2861072</v>
      </c>
    </row>
    <row r="50" spans="1:12">
      <c r="A50" s="255" t="s">
        <v>28</v>
      </c>
      <c r="B50" s="69"/>
      <c r="C50" s="69"/>
      <c r="D50" s="80"/>
      <c r="E50" s="80"/>
      <c r="F50" s="80"/>
      <c r="G50" s="255" t="s">
        <v>28</v>
      </c>
      <c r="H50" s="69"/>
      <c r="I50" s="69"/>
      <c r="J50" s="80"/>
      <c r="K50" s="80"/>
      <c r="L50" s="80"/>
    </row>
    <row r="51" spans="1:12" ht="89.25">
      <c r="A51" s="144" t="s">
        <v>384</v>
      </c>
      <c r="B51" s="69" t="s">
        <v>180</v>
      </c>
      <c r="C51" s="69" t="s">
        <v>181</v>
      </c>
      <c r="D51" s="69"/>
      <c r="E51" s="81">
        <v>1</v>
      </c>
      <c r="F51" s="81">
        <f>E51</f>
        <v>1</v>
      </c>
      <c r="G51" s="144" t="s">
        <v>384</v>
      </c>
      <c r="H51" s="69" t="s">
        <v>180</v>
      </c>
      <c r="I51" s="69" t="s">
        <v>181</v>
      </c>
      <c r="J51" s="69"/>
      <c r="K51" s="81">
        <v>1</v>
      </c>
      <c r="L51" s="81">
        <f>K51</f>
        <v>1</v>
      </c>
    </row>
    <row r="52" spans="1:12">
      <c r="A52" s="255" t="s">
        <v>29</v>
      </c>
      <c r="B52" s="69"/>
      <c r="C52" s="69"/>
      <c r="D52" s="69"/>
      <c r="E52" s="80"/>
      <c r="F52" s="81"/>
      <c r="G52" s="255" t="s">
        <v>29</v>
      </c>
      <c r="H52" s="69"/>
      <c r="I52" s="69"/>
      <c r="J52" s="69"/>
      <c r="K52" s="80"/>
      <c r="L52" s="81"/>
    </row>
    <row r="53" spans="1:12" ht="76.5">
      <c r="A53" s="144" t="s">
        <v>385</v>
      </c>
      <c r="B53" s="69" t="s">
        <v>89</v>
      </c>
      <c r="C53" s="69" t="s">
        <v>87</v>
      </c>
      <c r="D53" s="69"/>
      <c r="E53" s="80">
        <f>E49/E51</f>
        <v>3118157</v>
      </c>
      <c r="F53" s="80">
        <f>E53</f>
        <v>3118157</v>
      </c>
      <c r="G53" s="144" t="s">
        <v>385</v>
      </c>
      <c r="H53" s="69" t="s">
        <v>89</v>
      </c>
      <c r="I53" s="69" t="s">
        <v>87</v>
      </c>
      <c r="J53" s="69"/>
      <c r="K53" s="80">
        <f>K49/K51</f>
        <v>2861072</v>
      </c>
      <c r="L53" s="80">
        <f>K53</f>
        <v>2861072</v>
      </c>
    </row>
    <row r="54" spans="1:12">
      <c r="A54" s="255" t="s">
        <v>30</v>
      </c>
      <c r="B54" s="69"/>
      <c r="C54" s="69"/>
      <c r="D54" s="69"/>
      <c r="E54" s="80"/>
      <c r="F54" s="81"/>
      <c r="G54" s="255" t="s">
        <v>30</v>
      </c>
      <c r="H54" s="69"/>
      <c r="I54" s="69"/>
      <c r="J54" s="69"/>
      <c r="K54" s="80"/>
      <c r="L54" s="81"/>
    </row>
    <row r="55" spans="1:12" ht="63.75">
      <c r="A55" s="144" t="s">
        <v>386</v>
      </c>
      <c r="B55" s="69" t="s">
        <v>88</v>
      </c>
      <c r="C55" s="69" t="s">
        <v>87</v>
      </c>
      <c r="D55" s="69"/>
      <c r="E55" s="81">
        <f>E49/E53*100</f>
        <v>100</v>
      </c>
      <c r="F55" s="81">
        <f>E55</f>
        <v>100</v>
      </c>
      <c r="G55" s="144" t="s">
        <v>386</v>
      </c>
      <c r="H55" s="69" t="s">
        <v>88</v>
      </c>
      <c r="I55" s="69" t="s">
        <v>87</v>
      </c>
      <c r="J55" s="69"/>
      <c r="K55" s="81">
        <f>K49/K53*100</f>
        <v>100</v>
      </c>
      <c r="L55" s="81">
        <f>K55</f>
        <v>100</v>
      </c>
    </row>
    <row r="56" spans="1:12" ht="64.900000000000006" customHeight="1">
      <c r="A56" s="290" t="s">
        <v>770</v>
      </c>
      <c r="B56" s="290"/>
      <c r="C56" s="290"/>
      <c r="D56" s="290"/>
      <c r="E56" s="80"/>
      <c r="F56" s="81"/>
      <c r="G56" s="290" t="s">
        <v>847</v>
      </c>
      <c r="H56" s="290"/>
      <c r="I56" s="290"/>
      <c r="J56" s="290"/>
      <c r="K56" s="80"/>
      <c r="L56" s="81"/>
    </row>
    <row r="57" spans="1:12">
      <c r="A57" s="82" t="s">
        <v>27</v>
      </c>
      <c r="B57" s="69"/>
      <c r="C57" s="69"/>
      <c r="D57" s="80"/>
      <c r="E57" s="80"/>
      <c r="F57" s="80"/>
      <c r="G57" s="82" t="s">
        <v>27</v>
      </c>
      <c r="H57" s="69"/>
      <c r="I57" s="69"/>
      <c r="J57" s="80"/>
      <c r="K57" s="80"/>
      <c r="L57" s="80"/>
    </row>
    <row r="58" spans="1:12" ht="76.5">
      <c r="A58" s="144" t="s">
        <v>402</v>
      </c>
      <c r="B58" s="69" t="s">
        <v>89</v>
      </c>
      <c r="C58" s="69" t="s">
        <v>512</v>
      </c>
      <c r="D58" s="80"/>
      <c r="E58" s="80">
        <v>100000</v>
      </c>
      <c r="F58" s="80">
        <f>E58</f>
        <v>100000</v>
      </c>
      <c r="G58" s="144" t="s">
        <v>402</v>
      </c>
      <c r="H58" s="69" t="s">
        <v>89</v>
      </c>
      <c r="I58" s="254" t="s">
        <v>840</v>
      </c>
      <c r="J58" s="80"/>
      <c r="K58" s="80">
        <v>41337</v>
      </c>
      <c r="L58" s="80">
        <f>K58</f>
        <v>41337</v>
      </c>
    </row>
    <row r="59" spans="1:12">
      <c r="A59" s="255" t="s">
        <v>28</v>
      </c>
      <c r="B59" s="69"/>
      <c r="C59" s="69"/>
      <c r="D59" s="80"/>
      <c r="E59" s="80"/>
      <c r="F59" s="80"/>
      <c r="G59" s="255" t="s">
        <v>28</v>
      </c>
      <c r="H59" s="69"/>
      <c r="I59" s="69"/>
      <c r="J59" s="80"/>
      <c r="K59" s="80"/>
      <c r="L59" s="80"/>
    </row>
    <row r="60" spans="1:12" ht="102">
      <c r="A60" s="144" t="s">
        <v>436</v>
      </c>
      <c r="B60" s="69" t="s">
        <v>180</v>
      </c>
      <c r="C60" s="69" t="s">
        <v>181</v>
      </c>
      <c r="D60" s="69"/>
      <c r="E60" s="81">
        <v>1</v>
      </c>
      <c r="F60" s="81">
        <f>E60</f>
        <v>1</v>
      </c>
      <c r="G60" s="144" t="s">
        <v>436</v>
      </c>
      <c r="H60" s="69" t="s">
        <v>180</v>
      </c>
      <c r="I60" s="69" t="s">
        <v>181</v>
      </c>
      <c r="J60" s="69"/>
      <c r="K60" s="81">
        <v>1</v>
      </c>
      <c r="L60" s="81">
        <f>K60</f>
        <v>1</v>
      </c>
    </row>
    <row r="61" spans="1:12">
      <c r="A61" s="255" t="s">
        <v>29</v>
      </c>
      <c r="B61" s="69"/>
      <c r="C61" s="69"/>
      <c r="D61" s="69"/>
      <c r="E61" s="80"/>
      <c r="F61" s="81"/>
      <c r="G61" s="255" t="s">
        <v>29</v>
      </c>
      <c r="H61" s="69"/>
      <c r="I61" s="69"/>
      <c r="J61" s="69"/>
      <c r="K61" s="80"/>
      <c r="L61" s="81"/>
    </row>
    <row r="62" spans="1:12" ht="89.25">
      <c r="A62" s="144" t="s">
        <v>401</v>
      </c>
      <c r="B62" s="69" t="s">
        <v>89</v>
      </c>
      <c r="C62" s="69" t="s">
        <v>87</v>
      </c>
      <c r="D62" s="69"/>
      <c r="E62" s="80">
        <f>E58/E60</f>
        <v>100000</v>
      </c>
      <c r="F62" s="80">
        <f>E62</f>
        <v>100000</v>
      </c>
      <c r="G62" s="144" t="s">
        <v>401</v>
      </c>
      <c r="H62" s="69" t="s">
        <v>89</v>
      </c>
      <c r="I62" s="69" t="s">
        <v>87</v>
      </c>
      <c r="J62" s="69"/>
      <c r="K62" s="80">
        <f>K58/K60</f>
        <v>41337</v>
      </c>
      <c r="L62" s="80">
        <f>K62</f>
        <v>41337</v>
      </c>
    </row>
    <row r="63" spans="1:12">
      <c r="A63" s="255" t="s">
        <v>30</v>
      </c>
      <c r="B63" s="69"/>
      <c r="C63" s="69"/>
      <c r="D63" s="69"/>
      <c r="E63" s="80"/>
      <c r="F63" s="81"/>
      <c r="G63" s="255" t="s">
        <v>30</v>
      </c>
      <c r="H63" s="69"/>
      <c r="I63" s="69"/>
      <c r="J63" s="69"/>
      <c r="K63" s="80"/>
      <c r="L63" s="81"/>
    </row>
    <row r="64" spans="1:12" ht="76.5">
      <c r="A64" s="144" t="s">
        <v>404</v>
      </c>
      <c r="B64" s="69" t="s">
        <v>88</v>
      </c>
      <c r="C64" s="69" t="s">
        <v>87</v>
      </c>
      <c r="D64" s="69"/>
      <c r="E64" s="81">
        <f>E58/E62*100</f>
        <v>100</v>
      </c>
      <c r="F64" s="81">
        <f>E64</f>
        <v>100</v>
      </c>
      <c r="G64" s="144" t="s">
        <v>404</v>
      </c>
      <c r="H64" s="69" t="s">
        <v>88</v>
      </c>
      <c r="I64" s="69" t="s">
        <v>87</v>
      </c>
      <c r="J64" s="69"/>
      <c r="K64" s="81">
        <f>K58/K62*100</f>
        <v>100</v>
      </c>
      <c r="L64" s="81">
        <f>K64</f>
        <v>100</v>
      </c>
    </row>
    <row r="65" spans="1:12">
      <c r="A65" s="285" t="s">
        <v>771</v>
      </c>
      <c r="B65" s="285"/>
      <c r="C65" s="285"/>
      <c r="D65" s="285"/>
      <c r="E65" s="80"/>
      <c r="F65" s="81"/>
      <c r="G65" s="285" t="s">
        <v>846</v>
      </c>
      <c r="H65" s="285"/>
      <c r="I65" s="285"/>
      <c r="J65" s="285"/>
      <c r="K65" s="80"/>
      <c r="L65" s="81"/>
    </row>
    <row r="66" spans="1:12">
      <c r="A66" s="82" t="s">
        <v>27</v>
      </c>
      <c r="B66" s="69"/>
      <c r="C66" s="69"/>
      <c r="D66" s="80"/>
      <c r="E66" s="80"/>
      <c r="F66" s="80"/>
      <c r="G66" s="82" t="s">
        <v>27</v>
      </c>
      <c r="H66" s="69"/>
      <c r="I66" s="69"/>
      <c r="J66" s="80"/>
      <c r="K66" s="80"/>
      <c r="L66" s="80"/>
    </row>
    <row r="67" spans="1:12" ht="76.5">
      <c r="A67" s="144" t="s">
        <v>405</v>
      </c>
      <c r="B67" s="69" t="s">
        <v>89</v>
      </c>
      <c r="C67" s="69" t="s">
        <v>835</v>
      </c>
      <c r="D67" s="80"/>
      <c r="E67" s="80">
        <f>230000+140000+1650000</f>
        <v>2020000</v>
      </c>
      <c r="F67" s="80">
        <f>E67</f>
        <v>2020000</v>
      </c>
      <c r="G67" s="144" t="s">
        <v>405</v>
      </c>
      <c r="H67" s="69" t="s">
        <v>89</v>
      </c>
      <c r="I67" s="254" t="s">
        <v>840</v>
      </c>
      <c r="J67" s="80"/>
      <c r="K67" s="80">
        <v>618905</v>
      </c>
      <c r="L67" s="80">
        <f>K67</f>
        <v>618905</v>
      </c>
    </row>
    <row r="68" spans="1:12">
      <c r="A68" s="255" t="s">
        <v>28</v>
      </c>
      <c r="B68" s="69"/>
      <c r="C68" s="69"/>
      <c r="D68" s="80"/>
      <c r="E68" s="80"/>
      <c r="F68" s="80"/>
      <c r="G68" s="255" t="s">
        <v>28</v>
      </c>
      <c r="H68" s="69"/>
      <c r="I68" s="69"/>
      <c r="J68" s="80"/>
      <c r="K68" s="80"/>
      <c r="L68" s="80"/>
    </row>
    <row r="69" spans="1:12" ht="102">
      <c r="A69" s="144" t="s">
        <v>406</v>
      </c>
      <c r="B69" s="69" t="s">
        <v>180</v>
      </c>
      <c r="C69" s="69" t="s">
        <v>181</v>
      </c>
      <c r="D69" s="69"/>
      <c r="E69" s="81">
        <v>1</v>
      </c>
      <c r="F69" s="81">
        <f>E69</f>
        <v>1</v>
      </c>
      <c r="G69" s="144" t="s">
        <v>406</v>
      </c>
      <c r="H69" s="69" t="s">
        <v>180</v>
      </c>
      <c r="I69" s="69" t="s">
        <v>181</v>
      </c>
      <c r="J69" s="69"/>
      <c r="K69" s="81">
        <v>1</v>
      </c>
      <c r="L69" s="81">
        <f>K69</f>
        <v>1</v>
      </c>
    </row>
    <row r="70" spans="1:12" ht="89.25">
      <c r="A70" s="144" t="s">
        <v>826</v>
      </c>
      <c r="B70" s="69" t="s">
        <v>97</v>
      </c>
      <c r="C70" s="69" t="s">
        <v>181</v>
      </c>
      <c r="D70" s="69"/>
      <c r="E70" s="81">
        <v>1</v>
      </c>
      <c r="F70" s="81">
        <f>E70</f>
        <v>1</v>
      </c>
      <c r="G70" s="144" t="s">
        <v>826</v>
      </c>
      <c r="H70" s="69" t="s">
        <v>97</v>
      </c>
      <c r="I70" s="69" t="s">
        <v>181</v>
      </c>
      <c r="J70" s="69"/>
      <c r="K70" s="81">
        <v>1</v>
      </c>
      <c r="L70" s="81">
        <f>K70</f>
        <v>1</v>
      </c>
    </row>
    <row r="71" spans="1:12">
      <c r="A71" s="255" t="s">
        <v>29</v>
      </c>
      <c r="B71" s="69"/>
      <c r="C71" s="69"/>
      <c r="D71" s="69"/>
      <c r="E71" s="80"/>
      <c r="F71" s="81"/>
      <c r="G71" s="255" t="s">
        <v>29</v>
      </c>
      <c r="H71" s="69"/>
      <c r="I71" s="69"/>
      <c r="J71" s="69"/>
      <c r="K71" s="80"/>
      <c r="L71" s="81"/>
    </row>
    <row r="72" spans="1:12" ht="89.25">
      <c r="A72" s="144" t="s">
        <v>407</v>
      </c>
      <c r="B72" s="69" t="s">
        <v>89</v>
      </c>
      <c r="C72" s="69" t="s">
        <v>87</v>
      </c>
      <c r="D72" s="69"/>
      <c r="E72" s="80">
        <v>166603</v>
      </c>
      <c r="F72" s="80">
        <f>E72</f>
        <v>166603</v>
      </c>
      <c r="G72" s="144" t="s">
        <v>407</v>
      </c>
      <c r="H72" s="69" t="s">
        <v>89</v>
      </c>
      <c r="I72" s="69" t="s">
        <v>87</v>
      </c>
      <c r="J72" s="69"/>
      <c r="K72" s="80">
        <v>166603</v>
      </c>
      <c r="L72" s="80">
        <f>K72</f>
        <v>166603</v>
      </c>
    </row>
    <row r="73" spans="1:12" ht="76.5">
      <c r="A73" s="144" t="s">
        <v>827</v>
      </c>
      <c r="B73" s="69" t="s">
        <v>89</v>
      </c>
      <c r="C73" s="69" t="s">
        <v>87</v>
      </c>
      <c r="D73" s="69"/>
      <c r="E73" s="80">
        <f>(E67-E72)/E70</f>
        <v>1853397</v>
      </c>
      <c r="F73" s="80">
        <f>E73</f>
        <v>1853397</v>
      </c>
      <c r="G73" s="144" t="s">
        <v>827</v>
      </c>
      <c r="H73" s="69" t="s">
        <v>89</v>
      </c>
      <c r="I73" s="69" t="s">
        <v>87</v>
      </c>
      <c r="J73" s="69"/>
      <c r="K73" s="80">
        <f>(K67-K72)/K70</f>
        <v>452302</v>
      </c>
      <c r="L73" s="80">
        <f>K73</f>
        <v>452302</v>
      </c>
    </row>
    <row r="74" spans="1:12">
      <c r="A74" s="255" t="s">
        <v>30</v>
      </c>
      <c r="B74" s="69"/>
      <c r="C74" s="69"/>
      <c r="D74" s="69"/>
      <c r="E74" s="80"/>
      <c r="F74" s="81"/>
      <c r="G74" s="255" t="s">
        <v>30</v>
      </c>
      <c r="H74" s="69"/>
      <c r="I74" s="69"/>
      <c r="J74" s="69"/>
      <c r="K74" s="80"/>
      <c r="L74" s="81"/>
    </row>
    <row r="75" spans="1:12" ht="76.5">
      <c r="A75" s="144" t="s">
        <v>408</v>
      </c>
      <c r="B75" s="69" t="s">
        <v>88</v>
      </c>
      <c r="C75" s="69" t="s">
        <v>87</v>
      </c>
      <c r="D75" s="69"/>
      <c r="E75" s="81">
        <v>100</v>
      </c>
      <c r="F75" s="81">
        <f>E75</f>
        <v>100</v>
      </c>
      <c r="G75" s="144" t="s">
        <v>408</v>
      </c>
      <c r="H75" s="69" t="s">
        <v>88</v>
      </c>
      <c r="I75" s="69" t="s">
        <v>87</v>
      </c>
      <c r="J75" s="69"/>
      <c r="K75" s="81">
        <v>100</v>
      </c>
      <c r="L75" s="81">
        <f>K75</f>
        <v>100</v>
      </c>
    </row>
    <row r="76" spans="1:12">
      <c r="A76" s="285" t="s">
        <v>772</v>
      </c>
      <c r="B76" s="285"/>
      <c r="C76" s="285"/>
      <c r="D76" s="285"/>
      <c r="E76" s="80"/>
      <c r="F76" s="81"/>
      <c r="G76" s="285" t="s">
        <v>849</v>
      </c>
      <c r="H76" s="285"/>
      <c r="I76" s="285"/>
      <c r="J76" s="285"/>
      <c r="K76" s="80"/>
      <c r="L76" s="81"/>
    </row>
    <row r="77" spans="1:12">
      <c r="A77" s="82" t="s">
        <v>27</v>
      </c>
      <c r="B77" s="69"/>
      <c r="C77" s="69"/>
      <c r="D77" s="80"/>
      <c r="E77" s="80"/>
      <c r="F77" s="80"/>
      <c r="G77" s="82" t="s">
        <v>27</v>
      </c>
      <c r="H77" s="69"/>
      <c r="I77" s="69"/>
      <c r="J77" s="80"/>
      <c r="K77" s="80"/>
      <c r="L77" s="80"/>
    </row>
    <row r="78" spans="1:12" ht="76.5">
      <c r="A78" s="144" t="s">
        <v>414</v>
      </c>
      <c r="B78" s="69" t="s">
        <v>89</v>
      </c>
      <c r="C78" s="254" t="s">
        <v>840</v>
      </c>
      <c r="D78" s="80"/>
      <c r="E78" s="80">
        <v>1650000</v>
      </c>
      <c r="F78" s="80">
        <f>E78</f>
        <v>1650000</v>
      </c>
      <c r="G78" s="144" t="s">
        <v>414</v>
      </c>
      <c r="H78" s="69" t="s">
        <v>89</v>
      </c>
      <c r="I78" s="254" t="s">
        <v>840</v>
      </c>
      <c r="J78" s="80"/>
      <c r="K78" s="80">
        <v>1457817</v>
      </c>
      <c r="L78" s="80">
        <f>K78</f>
        <v>1457817</v>
      </c>
    </row>
    <row r="79" spans="1:12">
      <c r="A79" s="255" t="s">
        <v>28</v>
      </c>
      <c r="B79" s="69"/>
      <c r="C79" s="69"/>
      <c r="D79" s="80"/>
      <c r="E79" s="80"/>
      <c r="F79" s="80"/>
      <c r="G79" s="255" t="s">
        <v>28</v>
      </c>
      <c r="H79" s="69"/>
      <c r="I79" s="69"/>
      <c r="J79" s="80"/>
      <c r="K79" s="80"/>
      <c r="L79" s="80"/>
    </row>
    <row r="80" spans="1:12" ht="89.25" hidden="1">
      <c r="A80" s="144" t="s">
        <v>448</v>
      </c>
      <c r="B80" s="69" t="s">
        <v>180</v>
      </c>
      <c r="C80" s="69" t="s">
        <v>181</v>
      </c>
      <c r="D80" s="69"/>
      <c r="E80" s="81">
        <v>1</v>
      </c>
      <c r="F80" s="81">
        <f>E80</f>
        <v>1</v>
      </c>
      <c r="G80" s="144" t="s">
        <v>448</v>
      </c>
      <c r="H80" s="69" t="s">
        <v>180</v>
      </c>
      <c r="I80" s="69" t="s">
        <v>181</v>
      </c>
      <c r="J80" s="69"/>
      <c r="K80" s="81">
        <v>1</v>
      </c>
      <c r="L80" s="81">
        <f>K80</f>
        <v>1</v>
      </c>
    </row>
    <row r="81" spans="1:12" ht="76.5">
      <c r="A81" s="144" t="s">
        <v>641</v>
      </c>
      <c r="B81" s="69" t="s">
        <v>97</v>
      </c>
      <c r="C81" s="69" t="s">
        <v>181</v>
      </c>
      <c r="D81" s="69"/>
      <c r="E81" s="81">
        <v>1</v>
      </c>
      <c r="F81" s="81">
        <f>E81</f>
        <v>1</v>
      </c>
      <c r="G81" s="144" t="s">
        <v>641</v>
      </c>
      <c r="H81" s="69" t="s">
        <v>97</v>
      </c>
      <c r="I81" s="69" t="s">
        <v>181</v>
      </c>
      <c r="J81" s="69"/>
      <c r="K81" s="81">
        <v>1</v>
      </c>
      <c r="L81" s="81">
        <f>K81</f>
        <v>1</v>
      </c>
    </row>
    <row r="82" spans="1:12">
      <c r="A82" s="255" t="s">
        <v>29</v>
      </c>
      <c r="B82" s="69"/>
      <c r="C82" s="69"/>
      <c r="D82" s="69"/>
      <c r="E82" s="80"/>
      <c r="F82" s="81"/>
      <c r="G82" s="255" t="s">
        <v>29</v>
      </c>
      <c r="H82" s="69"/>
      <c r="I82" s="69"/>
      <c r="J82" s="69"/>
      <c r="K82" s="80"/>
      <c r="L82" s="81"/>
    </row>
    <row r="83" spans="1:12" ht="89.25" hidden="1">
      <c r="A83" s="144" t="s">
        <v>443</v>
      </c>
      <c r="B83" s="69" t="s">
        <v>89</v>
      </c>
      <c r="C83" s="69" t="s">
        <v>87</v>
      </c>
      <c r="D83" s="69"/>
      <c r="E83" s="80"/>
      <c r="F83" s="80">
        <f>E83</f>
        <v>0</v>
      </c>
      <c r="G83" s="144" t="s">
        <v>443</v>
      </c>
      <c r="H83" s="69" t="s">
        <v>89</v>
      </c>
      <c r="I83" s="69" t="s">
        <v>87</v>
      </c>
      <c r="J83" s="69"/>
      <c r="K83" s="80"/>
      <c r="L83" s="80">
        <f>K83</f>
        <v>0</v>
      </c>
    </row>
    <row r="84" spans="1:12" ht="76.5">
      <c r="A84" s="144" t="s">
        <v>445</v>
      </c>
      <c r="B84" s="69" t="s">
        <v>89</v>
      </c>
      <c r="C84" s="69" t="s">
        <v>87</v>
      </c>
      <c r="D84" s="69"/>
      <c r="E84" s="80">
        <f>(E78-E83)/E81</f>
        <v>1650000</v>
      </c>
      <c r="F84" s="80">
        <f>E84</f>
        <v>1650000</v>
      </c>
      <c r="G84" s="144" t="s">
        <v>445</v>
      </c>
      <c r="H84" s="69" t="s">
        <v>89</v>
      </c>
      <c r="I84" s="69" t="s">
        <v>87</v>
      </c>
      <c r="J84" s="69"/>
      <c r="K84" s="80">
        <f>(K78-K83)/K81</f>
        <v>1457817</v>
      </c>
      <c r="L84" s="80">
        <f>K84</f>
        <v>1457817</v>
      </c>
    </row>
    <row r="85" spans="1:12">
      <c r="A85" s="255" t="s">
        <v>30</v>
      </c>
      <c r="B85" s="69"/>
      <c r="C85" s="69"/>
      <c r="D85" s="69"/>
      <c r="E85" s="80"/>
      <c r="F85" s="81"/>
      <c r="G85" s="255" t="s">
        <v>30</v>
      </c>
      <c r="H85" s="69"/>
      <c r="I85" s="69"/>
      <c r="J85" s="69"/>
      <c r="K85" s="80"/>
      <c r="L85" s="81"/>
    </row>
    <row r="86" spans="1:12" ht="63.75">
      <c r="A86" s="144" t="s">
        <v>415</v>
      </c>
      <c r="B86" s="69" t="s">
        <v>88</v>
      </c>
      <c r="C86" s="69" t="s">
        <v>87</v>
      </c>
      <c r="D86" s="69"/>
      <c r="E86" s="81">
        <f>E78/(E83+E84)*100</f>
        <v>100</v>
      </c>
      <c r="F86" s="81">
        <f>E86</f>
        <v>100</v>
      </c>
      <c r="G86" s="144" t="s">
        <v>415</v>
      </c>
      <c r="H86" s="69" t="s">
        <v>88</v>
      </c>
      <c r="I86" s="69" t="s">
        <v>87</v>
      </c>
      <c r="J86" s="69"/>
      <c r="K86" s="81">
        <f>K78/(K83+K84)*100</f>
        <v>100</v>
      </c>
      <c r="L86" s="81">
        <f>K86</f>
        <v>100</v>
      </c>
    </row>
    <row r="87" spans="1:12">
      <c r="A87" s="290" t="s">
        <v>773</v>
      </c>
      <c r="B87" s="290"/>
      <c r="C87" s="290"/>
      <c r="D87" s="290"/>
      <c r="E87" s="80"/>
      <c r="F87" s="81"/>
      <c r="G87" s="290" t="s">
        <v>850</v>
      </c>
      <c r="H87" s="290"/>
      <c r="I87" s="290"/>
      <c r="J87" s="290"/>
      <c r="K87" s="80"/>
      <c r="L87" s="81"/>
    </row>
    <row r="88" spans="1:12">
      <c r="A88" s="82" t="s">
        <v>27</v>
      </c>
      <c r="B88" s="69"/>
      <c r="C88" s="69"/>
      <c r="D88" s="80"/>
      <c r="E88" s="80"/>
      <c r="F88" s="80"/>
      <c r="G88" s="82" t="s">
        <v>27</v>
      </c>
      <c r="H88" s="69"/>
      <c r="I88" s="69"/>
      <c r="J88" s="80"/>
      <c r="K88" s="80"/>
      <c r="L88" s="80"/>
    </row>
    <row r="89" spans="1:12" ht="76.5">
      <c r="A89" s="144" t="s">
        <v>636</v>
      </c>
      <c r="B89" s="69" t="s">
        <v>89</v>
      </c>
      <c r="C89" s="69" t="s">
        <v>793</v>
      </c>
      <c r="D89" s="80"/>
      <c r="E89" s="80">
        <f>1000000-136946</f>
        <v>863054</v>
      </c>
      <c r="F89" s="80">
        <f>E89</f>
        <v>863054</v>
      </c>
      <c r="G89" s="144" t="s">
        <v>636</v>
      </c>
      <c r="H89" s="69" t="s">
        <v>89</v>
      </c>
      <c r="I89" s="254" t="s">
        <v>840</v>
      </c>
      <c r="J89" s="80"/>
      <c r="K89" s="80">
        <v>843096</v>
      </c>
      <c r="L89" s="80">
        <f>K89</f>
        <v>843096</v>
      </c>
    </row>
    <row r="90" spans="1:12">
      <c r="A90" s="255" t="s">
        <v>28</v>
      </c>
      <c r="B90" s="69"/>
      <c r="C90" s="69"/>
      <c r="D90" s="80"/>
      <c r="E90" s="80"/>
      <c r="F90" s="80"/>
      <c r="G90" s="255" t="s">
        <v>28</v>
      </c>
      <c r="H90" s="69"/>
      <c r="I90" s="69"/>
      <c r="J90" s="80"/>
      <c r="K90" s="80"/>
      <c r="L90" s="80"/>
    </row>
    <row r="91" spans="1:12" ht="76.5">
      <c r="A91" s="144" t="s">
        <v>637</v>
      </c>
      <c r="B91" s="69" t="s">
        <v>180</v>
      </c>
      <c r="C91" s="69" t="s">
        <v>181</v>
      </c>
      <c r="D91" s="69"/>
      <c r="E91" s="81">
        <v>1</v>
      </c>
      <c r="F91" s="81">
        <f>E91</f>
        <v>1</v>
      </c>
      <c r="G91" s="144" t="s">
        <v>637</v>
      </c>
      <c r="H91" s="69" t="s">
        <v>180</v>
      </c>
      <c r="I91" s="69" t="s">
        <v>181</v>
      </c>
      <c r="J91" s="69"/>
      <c r="K91" s="81">
        <v>1</v>
      </c>
      <c r="L91" s="81">
        <f>K91</f>
        <v>1</v>
      </c>
    </row>
    <row r="92" spans="1:12">
      <c r="A92" s="255" t="s">
        <v>29</v>
      </c>
      <c r="B92" s="69"/>
      <c r="C92" s="69"/>
      <c r="D92" s="69"/>
      <c r="E92" s="80"/>
      <c r="F92" s="81"/>
      <c r="G92" s="255" t="s">
        <v>29</v>
      </c>
      <c r="H92" s="69"/>
      <c r="I92" s="69"/>
      <c r="J92" s="69"/>
      <c r="K92" s="80"/>
      <c r="L92" s="81"/>
    </row>
    <row r="93" spans="1:12" ht="76.5">
      <c r="A93" s="144" t="s">
        <v>639</v>
      </c>
      <c r="B93" s="69" t="s">
        <v>89</v>
      </c>
      <c r="C93" s="69" t="s">
        <v>87</v>
      </c>
      <c r="D93" s="69"/>
      <c r="E93" s="80">
        <f>E89</f>
        <v>863054</v>
      </c>
      <c r="F93" s="80">
        <f>E93</f>
        <v>863054</v>
      </c>
      <c r="G93" s="144" t="s">
        <v>639</v>
      </c>
      <c r="H93" s="69" t="s">
        <v>89</v>
      </c>
      <c r="I93" s="69" t="s">
        <v>87</v>
      </c>
      <c r="J93" s="69"/>
      <c r="K93" s="80">
        <f>K89</f>
        <v>843096</v>
      </c>
      <c r="L93" s="80">
        <f>K93</f>
        <v>843096</v>
      </c>
    </row>
    <row r="94" spans="1:12">
      <c r="A94" s="255" t="s">
        <v>30</v>
      </c>
      <c r="B94" s="69"/>
      <c r="C94" s="69"/>
      <c r="D94" s="69"/>
      <c r="E94" s="80"/>
      <c r="F94" s="81"/>
      <c r="G94" s="255" t="s">
        <v>30</v>
      </c>
      <c r="H94" s="69"/>
      <c r="I94" s="69"/>
      <c r="J94" s="69"/>
      <c r="K94" s="80"/>
      <c r="L94" s="81"/>
    </row>
    <row r="95" spans="1:12" ht="63.75">
      <c r="A95" s="144" t="s">
        <v>638</v>
      </c>
      <c r="B95" s="69" t="s">
        <v>88</v>
      </c>
      <c r="C95" s="69" t="s">
        <v>87</v>
      </c>
      <c r="D95" s="69"/>
      <c r="E95" s="81">
        <v>100</v>
      </c>
      <c r="F95" s="81">
        <f>E95</f>
        <v>100</v>
      </c>
      <c r="G95" s="144" t="s">
        <v>638</v>
      </c>
      <c r="H95" s="69" t="s">
        <v>88</v>
      </c>
      <c r="I95" s="69" t="s">
        <v>87</v>
      </c>
      <c r="J95" s="69"/>
      <c r="K95" s="81">
        <v>100</v>
      </c>
      <c r="L95" s="81">
        <f>K95</f>
        <v>100</v>
      </c>
    </row>
    <row r="96" spans="1:12">
      <c r="A96" s="289" t="s">
        <v>774</v>
      </c>
      <c r="B96" s="289"/>
      <c r="C96" s="289"/>
      <c r="D96" s="289"/>
      <c r="E96" s="74"/>
      <c r="F96" s="74"/>
      <c r="G96" s="289" t="s">
        <v>851</v>
      </c>
      <c r="H96" s="289"/>
      <c r="I96" s="289"/>
      <c r="J96" s="289"/>
      <c r="K96" s="74"/>
      <c r="L96" s="74"/>
    </row>
    <row r="97" spans="1:13">
      <c r="A97" s="78" t="s">
        <v>27</v>
      </c>
      <c r="B97" s="73"/>
      <c r="C97" s="73"/>
      <c r="D97" s="77"/>
      <c r="E97" s="74"/>
      <c r="F97" s="74"/>
      <c r="G97" s="78" t="s">
        <v>27</v>
      </c>
      <c r="H97" s="73"/>
      <c r="I97" s="73"/>
      <c r="J97" s="77"/>
      <c r="K97" s="74"/>
      <c r="L97" s="74"/>
    </row>
    <row r="98" spans="1:13" ht="76.5">
      <c r="A98" s="145" t="s">
        <v>678</v>
      </c>
      <c r="B98" s="40" t="s">
        <v>89</v>
      </c>
      <c r="C98" s="69" t="s">
        <v>654</v>
      </c>
      <c r="D98" s="77"/>
      <c r="E98" s="36">
        <f>5000000</f>
        <v>5000000</v>
      </c>
      <c r="F98" s="36">
        <f>E98</f>
        <v>5000000</v>
      </c>
      <c r="G98" s="145" t="s">
        <v>678</v>
      </c>
      <c r="H98" s="40" t="s">
        <v>89</v>
      </c>
      <c r="I98" s="254" t="s">
        <v>840</v>
      </c>
      <c r="J98" s="77"/>
      <c r="K98" s="36">
        <v>7111920</v>
      </c>
      <c r="L98" s="36">
        <f>K98</f>
        <v>7111920</v>
      </c>
    </row>
    <row r="99" spans="1:13">
      <c r="A99" s="72" t="s">
        <v>28</v>
      </c>
      <c r="B99" s="40"/>
      <c r="C99" s="40"/>
      <c r="D99" s="77"/>
      <c r="E99" s="36"/>
      <c r="F99" s="36"/>
      <c r="G99" s="72" t="s">
        <v>28</v>
      </c>
      <c r="H99" s="40"/>
      <c r="I99" s="40"/>
      <c r="J99" s="77"/>
      <c r="K99" s="36"/>
      <c r="L99" s="36"/>
    </row>
    <row r="100" spans="1:13" ht="89.25">
      <c r="A100" s="145" t="s">
        <v>686</v>
      </c>
      <c r="B100" s="40" t="s">
        <v>180</v>
      </c>
      <c r="C100" s="40" t="s">
        <v>181</v>
      </c>
      <c r="D100" s="73"/>
      <c r="E100" s="41">
        <v>1</v>
      </c>
      <c r="F100" s="41">
        <f>E100</f>
        <v>1</v>
      </c>
      <c r="G100" s="145" t="s">
        <v>686</v>
      </c>
      <c r="H100" s="40" t="s">
        <v>180</v>
      </c>
      <c r="I100" s="40" t="s">
        <v>181</v>
      </c>
      <c r="J100" s="73"/>
      <c r="K100" s="41">
        <v>1</v>
      </c>
      <c r="L100" s="41">
        <f>K100</f>
        <v>1</v>
      </c>
    </row>
    <row r="101" spans="1:13" ht="63.75">
      <c r="A101" s="144" t="s">
        <v>680</v>
      </c>
      <c r="B101" s="40" t="s">
        <v>684</v>
      </c>
      <c r="C101" s="40" t="s">
        <v>181</v>
      </c>
      <c r="D101" s="73"/>
      <c r="E101" s="41">
        <v>6470</v>
      </c>
      <c r="F101" s="41">
        <f>E101</f>
        <v>6470</v>
      </c>
      <c r="G101" s="144" t="s">
        <v>680</v>
      </c>
      <c r="H101" s="40" t="s">
        <v>684</v>
      </c>
      <c r="I101" s="40" t="s">
        <v>181</v>
      </c>
      <c r="J101" s="73"/>
      <c r="K101" s="41">
        <v>2754</v>
      </c>
      <c r="L101" s="41">
        <f>K101</f>
        <v>2754</v>
      </c>
    </row>
    <row r="102" spans="1:13">
      <c r="A102" s="72" t="s">
        <v>29</v>
      </c>
      <c r="B102" s="40"/>
      <c r="C102" s="40"/>
      <c r="D102" s="73"/>
      <c r="E102" s="36"/>
      <c r="F102" s="41"/>
      <c r="G102" s="72" t="s">
        <v>29</v>
      </c>
      <c r="H102" s="40"/>
      <c r="I102" s="40"/>
      <c r="J102" s="73"/>
      <c r="K102" s="36"/>
      <c r="L102" s="41"/>
    </row>
    <row r="103" spans="1:13" ht="76.5">
      <c r="A103" s="144" t="s">
        <v>664</v>
      </c>
      <c r="B103" s="40" t="s">
        <v>89</v>
      </c>
      <c r="C103" s="40" t="s">
        <v>87</v>
      </c>
      <c r="D103" s="73"/>
      <c r="E103" s="36">
        <v>100000</v>
      </c>
      <c r="F103" s="36">
        <f>E103</f>
        <v>100000</v>
      </c>
      <c r="G103" s="144" t="s">
        <v>664</v>
      </c>
      <c r="H103" s="40" t="s">
        <v>89</v>
      </c>
      <c r="I103" s="40" t="s">
        <v>87</v>
      </c>
      <c r="J103" s="73"/>
      <c r="K103" s="36">
        <v>101137</v>
      </c>
      <c r="L103" s="36">
        <f>K103</f>
        <v>101137</v>
      </c>
    </row>
    <row r="104" spans="1:13" ht="76.5">
      <c r="A104" s="144" t="s">
        <v>681</v>
      </c>
      <c r="B104" s="40" t="s">
        <v>89</v>
      </c>
      <c r="C104" s="40" t="s">
        <v>87</v>
      </c>
      <c r="D104" s="73"/>
      <c r="E104" s="36">
        <f>(E98-E103)/E101</f>
        <v>757.34157650695522</v>
      </c>
      <c r="F104" s="36">
        <f>E104</f>
        <v>757.34157650695522</v>
      </c>
      <c r="G104" s="144" t="s">
        <v>681</v>
      </c>
      <c r="H104" s="40" t="s">
        <v>89</v>
      </c>
      <c r="I104" s="40" t="s">
        <v>87</v>
      </c>
      <c r="J104" s="73"/>
      <c r="K104" s="36">
        <f>(K98-K103)/K101</f>
        <v>2545.6728395061727</v>
      </c>
      <c r="L104" s="36">
        <f>K104</f>
        <v>2545.6728395061727</v>
      </c>
      <c r="M104" s="262"/>
    </row>
    <row r="105" spans="1:13">
      <c r="A105" s="72" t="s">
        <v>30</v>
      </c>
      <c r="B105" s="40"/>
      <c r="C105" s="40"/>
      <c r="D105" s="73"/>
      <c r="E105" s="36"/>
      <c r="F105" s="41"/>
      <c r="G105" s="72" t="s">
        <v>30</v>
      </c>
      <c r="H105" s="40"/>
      <c r="I105" s="40"/>
      <c r="J105" s="73"/>
      <c r="K105" s="36"/>
      <c r="L105" s="41"/>
    </row>
    <row r="106" spans="1:13" ht="51">
      <c r="A106" s="145" t="s">
        <v>685</v>
      </c>
      <c r="B106" s="146" t="s">
        <v>88</v>
      </c>
      <c r="C106" s="40" t="s">
        <v>87</v>
      </c>
      <c r="D106" s="73"/>
      <c r="E106" s="36">
        <v>100</v>
      </c>
      <c r="F106" s="36">
        <v>100</v>
      </c>
      <c r="G106" s="145" t="s">
        <v>685</v>
      </c>
      <c r="H106" s="146" t="s">
        <v>88</v>
      </c>
      <c r="I106" s="40" t="s">
        <v>87</v>
      </c>
      <c r="J106" s="73"/>
      <c r="K106" s="36">
        <v>100</v>
      </c>
      <c r="L106" s="36">
        <v>100</v>
      </c>
    </row>
    <row r="107" spans="1:13">
      <c r="A107" s="285" t="s">
        <v>775</v>
      </c>
      <c r="B107" s="285"/>
      <c r="C107" s="285"/>
      <c r="D107" s="285"/>
      <c r="E107" s="80"/>
      <c r="F107" s="81"/>
      <c r="G107" s="285" t="s">
        <v>853</v>
      </c>
      <c r="H107" s="285"/>
      <c r="I107" s="285"/>
      <c r="J107" s="285"/>
      <c r="K107" s="80"/>
      <c r="L107" s="81"/>
    </row>
    <row r="108" spans="1:13">
      <c r="A108" s="82" t="s">
        <v>27</v>
      </c>
      <c r="B108" s="69"/>
      <c r="C108" s="69"/>
      <c r="D108" s="80"/>
      <c r="E108" s="80"/>
      <c r="F108" s="80"/>
      <c r="G108" s="82" t="s">
        <v>27</v>
      </c>
      <c r="H108" s="69"/>
      <c r="I108" s="69"/>
      <c r="J108" s="80"/>
      <c r="K108" s="80"/>
      <c r="L108" s="80"/>
    </row>
    <row r="109" spans="1:13" ht="76.5">
      <c r="A109" s="144" t="s">
        <v>700</v>
      </c>
      <c r="B109" s="69" t="s">
        <v>89</v>
      </c>
      <c r="C109" s="69" t="s">
        <v>689</v>
      </c>
      <c r="D109" s="80"/>
      <c r="E109" s="80">
        <v>155632</v>
      </c>
      <c r="F109" s="80">
        <f>E109</f>
        <v>155632</v>
      </c>
      <c r="G109" s="144" t="s">
        <v>700</v>
      </c>
      <c r="H109" s="69" t="s">
        <v>89</v>
      </c>
      <c r="I109" s="254" t="s">
        <v>840</v>
      </c>
      <c r="J109" s="80"/>
      <c r="K109" s="80">
        <v>95000</v>
      </c>
      <c r="L109" s="80">
        <v>95000</v>
      </c>
    </row>
    <row r="110" spans="1:13">
      <c r="A110" s="255" t="s">
        <v>28</v>
      </c>
      <c r="B110" s="69"/>
      <c r="C110" s="69"/>
      <c r="D110" s="80"/>
      <c r="E110" s="80"/>
      <c r="F110" s="80"/>
      <c r="G110" s="255" t="s">
        <v>28</v>
      </c>
      <c r="H110" s="69"/>
      <c r="I110" s="69"/>
      <c r="J110" s="80"/>
      <c r="K110" s="80"/>
      <c r="L110" s="80"/>
    </row>
    <row r="111" spans="1:13" ht="114.75">
      <c r="A111" s="144" t="s">
        <v>701</v>
      </c>
      <c r="B111" s="69" t="s">
        <v>180</v>
      </c>
      <c r="C111" s="69" t="s">
        <v>181</v>
      </c>
      <c r="D111" s="69"/>
      <c r="E111" s="81">
        <v>1</v>
      </c>
      <c r="F111" s="81">
        <f>E111</f>
        <v>1</v>
      </c>
      <c r="G111" s="144" t="s">
        <v>701</v>
      </c>
      <c r="H111" s="69" t="s">
        <v>180</v>
      </c>
      <c r="I111" s="69" t="s">
        <v>181</v>
      </c>
      <c r="J111" s="69"/>
      <c r="K111" s="81">
        <v>1</v>
      </c>
      <c r="L111" s="81">
        <v>1</v>
      </c>
    </row>
    <row r="112" spans="1:13">
      <c r="A112" s="255" t="s">
        <v>29</v>
      </c>
      <c r="B112" s="69"/>
      <c r="C112" s="69"/>
      <c r="D112" s="69"/>
      <c r="E112" s="80"/>
      <c r="F112" s="81"/>
      <c r="G112" s="255" t="s">
        <v>29</v>
      </c>
      <c r="H112" s="69"/>
      <c r="I112" s="69"/>
      <c r="J112" s="69"/>
      <c r="K112" s="80"/>
      <c r="L112" s="80"/>
    </row>
    <row r="113" spans="1:12" ht="102">
      <c r="A113" s="144" t="s">
        <v>702</v>
      </c>
      <c r="B113" s="69" t="s">
        <v>89</v>
      </c>
      <c r="C113" s="69" t="s">
        <v>87</v>
      </c>
      <c r="D113" s="69"/>
      <c r="E113" s="80">
        <f>E109</f>
        <v>155632</v>
      </c>
      <c r="F113" s="80">
        <f>E113</f>
        <v>155632</v>
      </c>
      <c r="G113" s="144" t="s">
        <v>702</v>
      </c>
      <c r="H113" s="69" t="s">
        <v>89</v>
      </c>
      <c r="I113" s="69" t="s">
        <v>87</v>
      </c>
      <c r="J113" s="69"/>
      <c r="K113" s="80">
        <f>K109</f>
        <v>95000</v>
      </c>
      <c r="L113" s="80">
        <f>L109</f>
        <v>95000</v>
      </c>
    </row>
    <row r="114" spans="1:12">
      <c r="A114" s="255" t="s">
        <v>30</v>
      </c>
      <c r="B114" s="69"/>
      <c r="C114" s="69"/>
      <c r="D114" s="69"/>
      <c r="E114" s="80"/>
      <c r="F114" s="81"/>
      <c r="G114" s="255" t="s">
        <v>30</v>
      </c>
      <c r="H114" s="69"/>
      <c r="I114" s="69"/>
      <c r="J114" s="69"/>
      <c r="K114" s="80"/>
      <c r="L114" s="80"/>
    </row>
    <row r="115" spans="1:12" ht="89.25">
      <c r="A115" s="144" t="s">
        <v>703</v>
      </c>
      <c r="B115" s="69" t="s">
        <v>88</v>
      </c>
      <c r="C115" s="69" t="s">
        <v>87</v>
      </c>
      <c r="D115" s="69"/>
      <c r="E115" s="81">
        <f>E109/(E113)*100</f>
        <v>100</v>
      </c>
      <c r="F115" s="81">
        <f>E115</f>
        <v>100</v>
      </c>
      <c r="G115" s="144" t="s">
        <v>703</v>
      </c>
      <c r="H115" s="69" t="s">
        <v>88</v>
      </c>
      <c r="I115" s="69" t="s">
        <v>87</v>
      </c>
      <c r="J115" s="69"/>
      <c r="K115" s="81">
        <f>K109/(K113)*100</f>
        <v>100</v>
      </c>
      <c r="L115" s="81">
        <f>L109/(L113)*100</f>
        <v>100</v>
      </c>
    </row>
    <row r="116" spans="1:12">
      <c r="A116" s="285" t="s">
        <v>776</v>
      </c>
      <c r="B116" s="285"/>
      <c r="C116" s="285"/>
      <c r="D116" s="285"/>
      <c r="E116" s="80"/>
      <c r="F116" s="81"/>
      <c r="G116" s="285" t="s">
        <v>852</v>
      </c>
      <c r="H116" s="285"/>
      <c r="I116" s="285"/>
      <c r="J116" s="285"/>
      <c r="K116" s="80"/>
      <c r="L116" s="80"/>
    </row>
    <row r="117" spans="1:12">
      <c r="A117" s="82" t="s">
        <v>27</v>
      </c>
      <c r="B117" s="69"/>
      <c r="C117" s="69"/>
      <c r="D117" s="80"/>
      <c r="E117" s="80"/>
      <c r="F117" s="80"/>
      <c r="G117" s="82" t="s">
        <v>27</v>
      </c>
      <c r="H117" s="69"/>
      <c r="I117" s="69"/>
      <c r="J117" s="80"/>
      <c r="K117" s="80"/>
      <c r="L117" s="80"/>
    </row>
    <row r="118" spans="1:12" ht="76.5">
      <c r="A118" s="144" t="s">
        <v>708</v>
      </c>
      <c r="B118" s="69" t="s">
        <v>89</v>
      </c>
      <c r="C118" s="69" t="s">
        <v>689</v>
      </c>
      <c r="D118" s="80"/>
      <c r="E118" s="80">
        <v>177906</v>
      </c>
      <c r="F118" s="80">
        <f>E118</f>
        <v>177906</v>
      </c>
      <c r="G118" s="144" t="s">
        <v>708</v>
      </c>
      <c r="H118" s="69" t="s">
        <v>89</v>
      </c>
      <c r="I118" s="254" t="s">
        <v>840</v>
      </c>
      <c r="J118" s="80"/>
      <c r="K118" s="80">
        <v>106000</v>
      </c>
      <c r="L118" s="80">
        <v>106000</v>
      </c>
    </row>
    <row r="119" spans="1:12">
      <c r="A119" s="255" t="s">
        <v>28</v>
      </c>
      <c r="B119" s="69"/>
      <c r="C119" s="69"/>
      <c r="D119" s="80"/>
      <c r="E119" s="80"/>
      <c r="F119" s="80"/>
      <c r="G119" s="255" t="s">
        <v>28</v>
      </c>
      <c r="H119" s="69"/>
      <c r="I119" s="69"/>
      <c r="J119" s="80"/>
      <c r="K119" s="80"/>
      <c r="L119" s="80"/>
    </row>
    <row r="120" spans="1:12" ht="102">
      <c r="A120" s="144" t="s">
        <v>709</v>
      </c>
      <c r="B120" s="69" t="s">
        <v>180</v>
      </c>
      <c r="C120" s="69" t="s">
        <v>181</v>
      </c>
      <c r="D120" s="69"/>
      <c r="E120" s="81">
        <v>1</v>
      </c>
      <c r="F120" s="81">
        <f>E120</f>
        <v>1</v>
      </c>
      <c r="G120" s="144" t="s">
        <v>709</v>
      </c>
      <c r="H120" s="69" t="s">
        <v>180</v>
      </c>
      <c r="I120" s="69" t="s">
        <v>181</v>
      </c>
      <c r="J120" s="69"/>
      <c r="K120" s="81">
        <v>1</v>
      </c>
      <c r="L120" s="81">
        <v>1</v>
      </c>
    </row>
    <row r="121" spans="1:12">
      <c r="A121" s="255" t="s">
        <v>29</v>
      </c>
      <c r="B121" s="69"/>
      <c r="C121" s="69"/>
      <c r="D121" s="69"/>
      <c r="E121" s="80"/>
      <c r="F121" s="81"/>
      <c r="G121" s="255" t="s">
        <v>29</v>
      </c>
      <c r="H121" s="69"/>
      <c r="I121" s="69"/>
      <c r="J121" s="69"/>
      <c r="K121" s="80"/>
      <c r="L121" s="80"/>
    </row>
    <row r="122" spans="1:12" ht="89.25">
      <c r="A122" s="144" t="s">
        <v>711</v>
      </c>
      <c r="B122" s="69" t="s">
        <v>89</v>
      </c>
      <c r="C122" s="69" t="s">
        <v>87</v>
      </c>
      <c r="D122" s="69"/>
      <c r="E122" s="80">
        <f>E118</f>
        <v>177906</v>
      </c>
      <c r="F122" s="80">
        <f>E122</f>
        <v>177906</v>
      </c>
      <c r="G122" s="144" t="s">
        <v>711</v>
      </c>
      <c r="H122" s="69" t="s">
        <v>89</v>
      </c>
      <c r="I122" s="69" t="s">
        <v>87</v>
      </c>
      <c r="J122" s="69"/>
      <c r="K122" s="80">
        <f>K118</f>
        <v>106000</v>
      </c>
      <c r="L122" s="80">
        <f>L118</f>
        <v>106000</v>
      </c>
    </row>
    <row r="123" spans="1:12">
      <c r="A123" s="255" t="s">
        <v>30</v>
      </c>
      <c r="B123" s="69"/>
      <c r="C123" s="69"/>
      <c r="D123" s="69"/>
      <c r="E123" s="80"/>
      <c r="F123" s="81"/>
      <c r="G123" s="255" t="s">
        <v>30</v>
      </c>
      <c r="H123" s="69"/>
      <c r="I123" s="69"/>
      <c r="J123" s="69"/>
      <c r="K123" s="80"/>
      <c r="L123" s="80"/>
    </row>
    <row r="124" spans="1:12" ht="76.5">
      <c r="A124" s="144" t="s">
        <v>710</v>
      </c>
      <c r="B124" s="69" t="s">
        <v>88</v>
      </c>
      <c r="C124" s="69" t="s">
        <v>87</v>
      </c>
      <c r="D124" s="69"/>
      <c r="E124" s="81">
        <f>E118/(E122)*100</f>
        <v>100</v>
      </c>
      <c r="F124" s="81">
        <f>E124</f>
        <v>100</v>
      </c>
      <c r="G124" s="144" t="s">
        <v>710</v>
      </c>
      <c r="H124" s="69" t="s">
        <v>88</v>
      </c>
      <c r="I124" s="69" t="s">
        <v>87</v>
      </c>
      <c r="J124" s="69"/>
      <c r="K124" s="81">
        <f>K118/(K122)*100</f>
        <v>100</v>
      </c>
      <c r="L124" s="81">
        <f>L118/(L122)*100</f>
        <v>100</v>
      </c>
    </row>
    <row r="125" spans="1:12">
      <c r="A125" s="285" t="s">
        <v>777</v>
      </c>
      <c r="B125" s="285"/>
      <c r="C125" s="285"/>
      <c r="D125" s="285"/>
      <c r="E125" s="80"/>
      <c r="F125" s="81"/>
      <c r="G125" s="259" t="s">
        <v>839</v>
      </c>
      <c r="H125" s="260"/>
      <c r="I125" s="260"/>
      <c r="J125" s="260"/>
      <c r="K125" s="260"/>
      <c r="L125" s="261"/>
    </row>
    <row r="126" spans="1:12">
      <c r="A126" s="82" t="s">
        <v>27</v>
      </c>
      <c r="B126" s="69"/>
      <c r="C126" s="69"/>
      <c r="D126" s="80"/>
      <c r="E126" s="80"/>
      <c r="F126" s="80"/>
      <c r="L126" s="264"/>
    </row>
    <row r="127" spans="1:12" ht="76.5">
      <c r="A127" s="144" t="s">
        <v>712</v>
      </c>
      <c r="B127" s="69" t="s">
        <v>89</v>
      </c>
      <c r="C127" s="69" t="s">
        <v>835</v>
      </c>
      <c r="D127" s="80"/>
      <c r="E127" s="80">
        <v>76000</v>
      </c>
      <c r="F127" s="80">
        <f>E127</f>
        <v>76000</v>
      </c>
      <c r="G127" s="259" t="s">
        <v>839</v>
      </c>
      <c r="H127" s="260"/>
      <c r="I127" s="260"/>
      <c r="J127" s="260"/>
      <c r="K127" s="260"/>
      <c r="L127" s="261"/>
    </row>
    <row r="128" spans="1:12">
      <c r="A128" s="255" t="s">
        <v>28</v>
      </c>
      <c r="B128" s="69"/>
      <c r="C128" s="69"/>
      <c r="D128" s="80"/>
      <c r="E128" s="80"/>
      <c r="F128" s="80"/>
      <c r="L128" s="264"/>
    </row>
    <row r="129" spans="1:12" ht="102">
      <c r="A129" s="144" t="s">
        <v>713</v>
      </c>
      <c r="B129" s="69" t="s">
        <v>180</v>
      </c>
      <c r="C129" s="69" t="s">
        <v>181</v>
      </c>
      <c r="D129" s="69"/>
      <c r="E129" s="81">
        <v>1</v>
      </c>
      <c r="F129" s="81">
        <f>E129</f>
        <v>1</v>
      </c>
      <c r="G129" s="259" t="s">
        <v>839</v>
      </c>
      <c r="H129" s="260"/>
      <c r="I129" s="260"/>
      <c r="J129" s="260"/>
      <c r="K129" s="260"/>
      <c r="L129" s="261"/>
    </row>
    <row r="130" spans="1:12">
      <c r="A130" s="255" t="s">
        <v>29</v>
      </c>
      <c r="B130" s="69"/>
      <c r="C130" s="69"/>
      <c r="D130" s="69"/>
      <c r="E130" s="80"/>
      <c r="F130" s="81"/>
      <c r="L130" s="264"/>
    </row>
    <row r="131" spans="1:12" ht="89.25">
      <c r="A131" s="144" t="s">
        <v>714</v>
      </c>
      <c r="B131" s="69" t="s">
        <v>89</v>
      </c>
      <c r="C131" s="69" t="s">
        <v>87</v>
      </c>
      <c r="D131" s="69"/>
      <c r="E131" s="80">
        <f>E127</f>
        <v>76000</v>
      </c>
      <c r="F131" s="80">
        <f>E131</f>
        <v>76000</v>
      </c>
      <c r="G131" s="259" t="s">
        <v>839</v>
      </c>
      <c r="H131" s="260"/>
      <c r="I131" s="260"/>
      <c r="J131" s="260"/>
      <c r="K131" s="260"/>
      <c r="L131" s="261"/>
    </row>
    <row r="132" spans="1:12">
      <c r="A132" s="255" t="s">
        <v>30</v>
      </c>
      <c r="B132" s="69"/>
      <c r="C132" s="69"/>
      <c r="D132" s="69"/>
      <c r="E132" s="80"/>
      <c r="F132" s="81"/>
      <c r="L132" s="264"/>
    </row>
    <row r="133" spans="1:12" ht="76.5">
      <c r="A133" s="144" t="s">
        <v>715</v>
      </c>
      <c r="B133" s="69" t="s">
        <v>88</v>
      </c>
      <c r="C133" s="69" t="s">
        <v>87</v>
      </c>
      <c r="D133" s="69"/>
      <c r="E133" s="81">
        <f>E127/(E131)*100</f>
        <v>100</v>
      </c>
      <c r="F133" s="81">
        <f>E133</f>
        <v>100</v>
      </c>
      <c r="G133" s="259" t="s">
        <v>839</v>
      </c>
      <c r="H133" s="260"/>
      <c r="I133" s="260"/>
      <c r="J133" s="260"/>
      <c r="K133" s="260"/>
      <c r="L133" s="261"/>
    </row>
    <row r="134" spans="1:12">
      <c r="A134" s="285" t="s">
        <v>778</v>
      </c>
      <c r="B134" s="285"/>
      <c r="C134" s="285"/>
      <c r="D134" s="285"/>
      <c r="E134" s="80"/>
      <c r="F134" s="81"/>
      <c r="G134" s="285" t="s">
        <v>855</v>
      </c>
      <c r="H134" s="285"/>
      <c r="I134" s="285"/>
      <c r="J134" s="285"/>
      <c r="K134" s="80"/>
      <c r="L134" s="81"/>
    </row>
    <row r="135" spans="1:12">
      <c r="A135" s="82" t="s">
        <v>27</v>
      </c>
      <c r="B135" s="69"/>
      <c r="C135" s="69"/>
      <c r="D135" s="80"/>
      <c r="E135" s="80"/>
      <c r="F135" s="80"/>
      <c r="G135" s="82" t="s">
        <v>27</v>
      </c>
      <c r="H135" s="69"/>
      <c r="I135" s="69"/>
      <c r="J135" s="80"/>
      <c r="K135" s="80"/>
      <c r="L135" s="80"/>
    </row>
    <row r="136" spans="1:12" ht="76.5">
      <c r="A136" s="144" t="s">
        <v>756</v>
      </c>
      <c r="B136" s="69" t="s">
        <v>89</v>
      </c>
      <c r="C136" s="254" t="s">
        <v>840</v>
      </c>
      <c r="D136" s="80"/>
      <c r="E136" s="80">
        <v>100000</v>
      </c>
      <c r="F136" s="80">
        <f>E136</f>
        <v>100000</v>
      </c>
      <c r="G136" s="144" t="s">
        <v>756</v>
      </c>
      <c r="H136" s="69" t="s">
        <v>89</v>
      </c>
      <c r="I136" s="254" t="s">
        <v>840</v>
      </c>
      <c r="J136" s="80"/>
      <c r="K136" s="80">
        <v>90610</v>
      </c>
      <c r="L136" s="80">
        <f>K136</f>
        <v>90610</v>
      </c>
    </row>
    <row r="137" spans="1:12">
      <c r="A137" s="255" t="s">
        <v>28</v>
      </c>
      <c r="B137" s="69"/>
      <c r="C137" s="69"/>
      <c r="D137" s="80"/>
      <c r="E137" s="80"/>
      <c r="F137" s="80"/>
      <c r="G137" s="255" t="s">
        <v>28</v>
      </c>
      <c r="H137" s="69"/>
      <c r="I137" s="69"/>
      <c r="J137" s="80"/>
      <c r="K137" s="80"/>
      <c r="L137" s="80"/>
    </row>
    <row r="138" spans="1:12" ht="102">
      <c r="A138" s="144" t="s">
        <v>757</v>
      </c>
      <c r="B138" s="69" t="s">
        <v>180</v>
      </c>
      <c r="C138" s="69" t="s">
        <v>181</v>
      </c>
      <c r="D138" s="69"/>
      <c r="E138" s="81">
        <v>1</v>
      </c>
      <c r="F138" s="81">
        <f>E138</f>
        <v>1</v>
      </c>
      <c r="G138" s="144" t="s">
        <v>757</v>
      </c>
      <c r="H138" s="69" t="s">
        <v>180</v>
      </c>
      <c r="I138" s="69" t="s">
        <v>181</v>
      </c>
      <c r="J138" s="69"/>
      <c r="K138" s="81">
        <v>1</v>
      </c>
      <c r="L138" s="81">
        <f>K138</f>
        <v>1</v>
      </c>
    </row>
    <row r="139" spans="1:12">
      <c r="A139" s="255" t="s">
        <v>29</v>
      </c>
      <c r="B139" s="69"/>
      <c r="C139" s="69"/>
      <c r="D139" s="69"/>
      <c r="E139" s="80"/>
      <c r="F139" s="81"/>
      <c r="G139" s="255" t="s">
        <v>29</v>
      </c>
      <c r="H139" s="69"/>
      <c r="I139" s="69"/>
      <c r="J139" s="69"/>
      <c r="K139" s="80"/>
      <c r="L139" s="81"/>
    </row>
    <row r="140" spans="1:12" ht="89.25">
      <c r="A140" s="144" t="s">
        <v>758</v>
      </c>
      <c r="B140" s="69" t="s">
        <v>89</v>
      </c>
      <c r="C140" s="69" t="s">
        <v>87</v>
      </c>
      <c r="D140" s="69"/>
      <c r="E140" s="80">
        <f>E136</f>
        <v>100000</v>
      </c>
      <c r="F140" s="80">
        <f>E140</f>
        <v>100000</v>
      </c>
      <c r="G140" s="144" t="s">
        <v>758</v>
      </c>
      <c r="H140" s="69" t="s">
        <v>89</v>
      </c>
      <c r="I140" s="69" t="s">
        <v>87</v>
      </c>
      <c r="J140" s="69"/>
      <c r="K140" s="80">
        <f>K136</f>
        <v>90610</v>
      </c>
      <c r="L140" s="80">
        <f>K140</f>
        <v>90610</v>
      </c>
    </row>
    <row r="141" spans="1:12">
      <c r="A141" s="255" t="s">
        <v>30</v>
      </c>
      <c r="B141" s="69"/>
      <c r="C141" s="69"/>
      <c r="D141" s="69"/>
      <c r="E141" s="80"/>
      <c r="F141" s="81"/>
      <c r="G141" s="255" t="s">
        <v>30</v>
      </c>
      <c r="H141" s="69"/>
      <c r="I141" s="69"/>
      <c r="J141" s="69"/>
      <c r="K141" s="80"/>
      <c r="L141" s="81"/>
    </row>
    <row r="142" spans="1:12" ht="76.5">
      <c r="A142" s="144" t="s">
        <v>759</v>
      </c>
      <c r="B142" s="69" t="s">
        <v>88</v>
      </c>
      <c r="C142" s="69" t="s">
        <v>87</v>
      </c>
      <c r="D142" s="69"/>
      <c r="E142" s="81">
        <f>E136/(E140)*100</f>
        <v>100</v>
      </c>
      <c r="F142" s="81">
        <f>E142</f>
        <v>100</v>
      </c>
      <c r="G142" s="144" t="s">
        <v>759</v>
      </c>
      <c r="H142" s="69" t="s">
        <v>88</v>
      </c>
      <c r="I142" s="69" t="s">
        <v>87</v>
      </c>
      <c r="J142" s="69"/>
      <c r="K142" s="81">
        <f>K136/(K140)*100</f>
        <v>100</v>
      </c>
      <c r="L142" s="81">
        <f>K142</f>
        <v>100</v>
      </c>
    </row>
    <row r="143" spans="1:12">
      <c r="A143" s="290" t="s">
        <v>792</v>
      </c>
      <c r="B143" s="290"/>
      <c r="C143" s="290"/>
      <c r="D143" s="290"/>
      <c r="E143" s="80"/>
      <c r="F143" s="81"/>
      <c r="G143" s="259" t="s">
        <v>839</v>
      </c>
      <c r="H143" s="260"/>
      <c r="I143" s="260"/>
      <c r="J143" s="260"/>
      <c r="K143" s="260"/>
      <c r="L143" s="261"/>
    </row>
    <row r="144" spans="1:12">
      <c r="A144" s="82" t="s">
        <v>27</v>
      </c>
      <c r="B144" s="69"/>
      <c r="C144" s="69"/>
      <c r="D144" s="80"/>
      <c r="E144" s="80"/>
      <c r="F144" s="80"/>
      <c r="L144" s="264"/>
    </row>
    <row r="145" spans="1:12" ht="51">
      <c r="A145" s="144" t="s">
        <v>731</v>
      </c>
      <c r="B145" s="69" t="s">
        <v>89</v>
      </c>
      <c r="C145" s="254" t="s">
        <v>840</v>
      </c>
      <c r="D145" s="80"/>
      <c r="E145" s="80">
        <v>50000</v>
      </c>
      <c r="F145" s="80">
        <f>E145</f>
        <v>50000</v>
      </c>
      <c r="G145" s="259" t="s">
        <v>839</v>
      </c>
      <c r="H145" s="260"/>
      <c r="I145" s="260"/>
      <c r="J145" s="260"/>
      <c r="K145" s="260"/>
      <c r="L145" s="261"/>
    </row>
    <row r="146" spans="1:12">
      <c r="A146" s="255" t="s">
        <v>28</v>
      </c>
      <c r="B146" s="69"/>
      <c r="C146" s="69"/>
      <c r="D146" s="80"/>
      <c r="E146" s="80"/>
      <c r="F146" s="80"/>
      <c r="L146" s="264"/>
    </row>
    <row r="147" spans="1:12" ht="63.75">
      <c r="A147" s="144" t="s">
        <v>732</v>
      </c>
      <c r="B147" s="69" t="s">
        <v>180</v>
      </c>
      <c r="C147" s="69" t="s">
        <v>181</v>
      </c>
      <c r="D147" s="69"/>
      <c r="E147" s="81">
        <v>1</v>
      </c>
      <c r="F147" s="81">
        <f>E147</f>
        <v>1</v>
      </c>
      <c r="G147" s="259" t="s">
        <v>839</v>
      </c>
      <c r="H147" s="260"/>
      <c r="I147" s="260"/>
      <c r="J147" s="260"/>
      <c r="K147" s="260"/>
      <c r="L147" s="261"/>
    </row>
    <row r="148" spans="1:12">
      <c r="A148" s="255" t="s">
        <v>29</v>
      </c>
      <c r="B148" s="69"/>
      <c r="C148" s="69"/>
      <c r="D148" s="69"/>
      <c r="E148" s="80"/>
      <c r="F148" s="81"/>
      <c r="L148" s="264"/>
    </row>
    <row r="149" spans="1:12" ht="63.75">
      <c r="A149" s="144" t="s">
        <v>733</v>
      </c>
      <c r="B149" s="69" t="s">
        <v>89</v>
      </c>
      <c r="C149" s="69" t="s">
        <v>87</v>
      </c>
      <c r="D149" s="69"/>
      <c r="E149" s="80">
        <f>E145/E147</f>
        <v>50000</v>
      </c>
      <c r="F149" s="80">
        <f>E149</f>
        <v>50000</v>
      </c>
      <c r="G149" s="259" t="s">
        <v>839</v>
      </c>
      <c r="H149" s="260"/>
      <c r="I149" s="260"/>
      <c r="J149" s="260"/>
      <c r="K149" s="260"/>
      <c r="L149" s="261"/>
    </row>
    <row r="150" spans="1:12">
      <c r="A150" s="255" t="s">
        <v>30</v>
      </c>
      <c r="B150" s="69"/>
      <c r="C150" s="69"/>
      <c r="D150" s="69"/>
      <c r="E150" s="80"/>
      <c r="F150" s="81"/>
      <c r="L150" s="264"/>
    </row>
    <row r="151" spans="1:12" ht="51">
      <c r="A151" s="144" t="s">
        <v>734</v>
      </c>
      <c r="B151" s="69" t="s">
        <v>88</v>
      </c>
      <c r="C151" s="69" t="s">
        <v>87</v>
      </c>
      <c r="D151" s="69"/>
      <c r="E151" s="81">
        <f>E145/E149*100</f>
        <v>100</v>
      </c>
      <c r="F151" s="81">
        <f>E151</f>
        <v>100</v>
      </c>
      <c r="G151" s="259" t="s">
        <v>839</v>
      </c>
      <c r="H151" s="260"/>
      <c r="I151" s="260"/>
      <c r="J151" s="260"/>
      <c r="K151" s="260"/>
      <c r="L151" s="261"/>
    </row>
    <row r="152" spans="1:12">
      <c r="A152" s="285" t="s">
        <v>791</v>
      </c>
      <c r="B152" s="285"/>
      <c r="C152" s="285"/>
      <c r="D152" s="285"/>
      <c r="E152" s="80"/>
      <c r="F152" s="81"/>
      <c r="G152" s="285" t="s">
        <v>856</v>
      </c>
      <c r="H152" s="285"/>
      <c r="I152" s="285"/>
      <c r="J152" s="285"/>
      <c r="K152" s="80"/>
      <c r="L152" s="81"/>
    </row>
    <row r="153" spans="1:12">
      <c r="A153" s="82" t="s">
        <v>27</v>
      </c>
      <c r="B153" s="69"/>
      <c r="C153" s="69"/>
      <c r="D153" s="80"/>
      <c r="E153" s="80"/>
      <c r="F153" s="80"/>
      <c r="G153" s="82" t="s">
        <v>27</v>
      </c>
      <c r="H153" s="69"/>
      <c r="I153" s="69"/>
      <c r="J153" s="80"/>
      <c r="K153" s="80"/>
      <c r="L153" s="80"/>
    </row>
    <row r="154" spans="1:12" ht="76.5">
      <c r="A154" s="144" t="s">
        <v>779</v>
      </c>
      <c r="B154" s="69" t="s">
        <v>89</v>
      </c>
      <c r="C154" s="254" t="s">
        <v>840</v>
      </c>
      <c r="D154" s="80"/>
      <c r="E154" s="80">
        <v>4000000</v>
      </c>
      <c r="F154" s="80">
        <f>E154</f>
        <v>4000000</v>
      </c>
      <c r="G154" s="144" t="s">
        <v>779</v>
      </c>
      <c r="H154" s="69" t="s">
        <v>89</v>
      </c>
      <c r="I154" s="254" t="s">
        <v>840</v>
      </c>
      <c r="J154" s="80"/>
      <c r="K154" s="80">
        <v>2662976</v>
      </c>
      <c r="L154" s="80">
        <f>K154</f>
        <v>2662976</v>
      </c>
    </row>
    <row r="155" spans="1:12">
      <c r="A155" s="255" t="s">
        <v>28</v>
      </c>
      <c r="B155" s="69"/>
      <c r="C155" s="69"/>
      <c r="D155" s="80"/>
      <c r="E155" s="80"/>
      <c r="F155" s="80"/>
      <c r="G155" s="255" t="s">
        <v>28</v>
      </c>
      <c r="H155" s="69"/>
      <c r="I155" s="69"/>
      <c r="J155" s="80"/>
      <c r="K155" s="80"/>
      <c r="L155" s="80"/>
    </row>
    <row r="156" spans="1:12" ht="63.75">
      <c r="A156" s="144" t="s">
        <v>780</v>
      </c>
      <c r="B156" s="69" t="s">
        <v>180</v>
      </c>
      <c r="C156" s="69" t="s">
        <v>181</v>
      </c>
      <c r="D156" s="69"/>
      <c r="E156" s="81">
        <v>1</v>
      </c>
      <c r="F156" s="81">
        <f>E156</f>
        <v>1</v>
      </c>
      <c r="G156" s="144" t="s">
        <v>780</v>
      </c>
      <c r="H156" s="69" t="s">
        <v>180</v>
      </c>
      <c r="I156" s="69" t="s">
        <v>181</v>
      </c>
      <c r="J156" s="69"/>
      <c r="K156" s="81">
        <v>1</v>
      </c>
      <c r="L156" s="81">
        <f>K156</f>
        <v>1</v>
      </c>
    </row>
    <row r="157" spans="1:12">
      <c r="A157" s="255" t="s">
        <v>29</v>
      </c>
      <c r="B157" s="69"/>
      <c r="C157" s="69"/>
      <c r="D157" s="69"/>
      <c r="E157" s="80"/>
      <c r="F157" s="81"/>
      <c r="G157" s="255" t="s">
        <v>29</v>
      </c>
      <c r="H157" s="69"/>
      <c r="I157" s="69"/>
      <c r="J157" s="69"/>
      <c r="K157" s="80"/>
      <c r="L157" s="81"/>
    </row>
    <row r="158" spans="1:12" ht="51">
      <c r="A158" s="144" t="s">
        <v>781</v>
      </c>
      <c r="B158" s="69" t="s">
        <v>89</v>
      </c>
      <c r="C158" s="69" t="s">
        <v>87</v>
      </c>
      <c r="D158" s="69"/>
      <c r="E158" s="80">
        <f>E154</f>
        <v>4000000</v>
      </c>
      <c r="F158" s="80">
        <f>E158</f>
        <v>4000000</v>
      </c>
      <c r="G158" s="144" t="s">
        <v>781</v>
      </c>
      <c r="H158" s="69" t="s">
        <v>89</v>
      </c>
      <c r="I158" s="69" t="s">
        <v>87</v>
      </c>
      <c r="J158" s="69"/>
      <c r="K158" s="80">
        <f>K154</f>
        <v>2662976</v>
      </c>
      <c r="L158" s="80">
        <f>K158</f>
        <v>2662976</v>
      </c>
    </row>
    <row r="159" spans="1:12">
      <c r="A159" s="255" t="s">
        <v>30</v>
      </c>
      <c r="B159" s="69"/>
      <c r="C159" s="69"/>
      <c r="D159" s="69"/>
      <c r="E159" s="80"/>
      <c r="F159" s="81"/>
      <c r="G159" s="255" t="s">
        <v>30</v>
      </c>
      <c r="H159" s="69"/>
      <c r="I159" s="69"/>
      <c r="J159" s="69"/>
      <c r="K159" s="80"/>
      <c r="L159" s="81"/>
    </row>
    <row r="160" spans="1:12" ht="51">
      <c r="A160" s="144" t="s">
        <v>786</v>
      </c>
      <c r="B160" s="69" t="s">
        <v>88</v>
      </c>
      <c r="C160" s="69" t="s">
        <v>87</v>
      </c>
      <c r="D160" s="69"/>
      <c r="E160" s="81">
        <f>E154/(E158)*100</f>
        <v>100</v>
      </c>
      <c r="F160" s="81">
        <f>E160</f>
        <v>100</v>
      </c>
      <c r="G160" s="144" t="s">
        <v>786</v>
      </c>
      <c r="H160" s="69" t="s">
        <v>88</v>
      </c>
      <c r="I160" s="69" t="s">
        <v>87</v>
      </c>
      <c r="J160" s="69"/>
      <c r="K160" s="81">
        <f>K154/(K158)*100</f>
        <v>100</v>
      </c>
      <c r="L160" s="81">
        <f>K160</f>
        <v>100</v>
      </c>
    </row>
    <row r="161" spans="1:12">
      <c r="A161" s="285" t="s">
        <v>790</v>
      </c>
      <c r="B161" s="285"/>
      <c r="C161" s="285"/>
      <c r="D161" s="285"/>
      <c r="E161" s="80"/>
      <c r="F161" s="81"/>
      <c r="G161" s="285" t="s">
        <v>857</v>
      </c>
      <c r="H161" s="285"/>
      <c r="I161" s="285"/>
      <c r="J161" s="285"/>
      <c r="K161" s="80"/>
      <c r="L161" s="81"/>
    </row>
    <row r="162" spans="1:12">
      <c r="A162" s="82" t="s">
        <v>27</v>
      </c>
      <c r="B162" s="69"/>
      <c r="C162" s="69"/>
      <c r="D162" s="80"/>
      <c r="E162" s="80"/>
      <c r="F162" s="80"/>
      <c r="G162" s="82" t="s">
        <v>27</v>
      </c>
      <c r="H162" s="69"/>
      <c r="I162" s="69"/>
      <c r="J162" s="80"/>
      <c r="K162" s="80"/>
      <c r="L162" s="80"/>
    </row>
    <row r="163" spans="1:12" ht="76.5">
      <c r="A163" s="144" t="s">
        <v>782</v>
      </c>
      <c r="B163" s="69" t="s">
        <v>89</v>
      </c>
      <c r="C163" s="254" t="s">
        <v>840</v>
      </c>
      <c r="D163" s="80"/>
      <c r="E163" s="80">
        <v>450000</v>
      </c>
      <c r="F163" s="80">
        <f>E163</f>
        <v>450000</v>
      </c>
      <c r="G163" s="144" t="s">
        <v>782</v>
      </c>
      <c r="H163" s="69" t="s">
        <v>89</v>
      </c>
      <c r="I163" s="254" t="s">
        <v>840</v>
      </c>
      <c r="J163" s="80"/>
      <c r="K163" s="80">
        <v>449788</v>
      </c>
      <c r="L163" s="80">
        <f>K163</f>
        <v>449788</v>
      </c>
    </row>
    <row r="164" spans="1:12">
      <c r="A164" s="255" t="s">
        <v>28</v>
      </c>
      <c r="B164" s="69"/>
      <c r="C164" s="69"/>
      <c r="D164" s="80"/>
      <c r="E164" s="80"/>
      <c r="F164" s="80"/>
      <c r="G164" s="255" t="s">
        <v>28</v>
      </c>
      <c r="H164" s="69"/>
      <c r="I164" s="69"/>
      <c r="J164" s="80"/>
      <c r="K164" s="80"/>
      <c r="L164" s="80"/>
    </row>
    <row r="165" spans="1:12" ht="89.25">
      <c r="A165" s="144" t="s">
        <v>783</v>
      </c>
      <c r="B165" s="69" t="s">
        <v>180</v>
      </c>
      <c r="C165" s="69" t="s">
        <v>181</v>
      </c>
      <c r="D165" s="69"/>
      <c r="E165" s="81">
        <v>1</v>
      </c>
      <c r="F165" s="81">
        <f>E165</f>
        <v>1</v>
      </c>
      <c r="G165" s="144" t="s">
        <v>783</v>
      </c>
      <c r="H165" s="69" t="s">
        <v>180</v>
      </c>
      <c r="I165" s="69" t="s">
        <v>181</v>
      </c>
      <c r="J165" s="69"/>
      <c r="K165" s="81">
        <v>1</v>
      </c>
      <c r="L165" s="81">
        <f>K165</f>
        <v>1</v>
      </c>
    </row>
    <row r="166" spans="1:12">
      <c r="A166" s="255" t="s">
        <v>29</v>
      </c>
      <c r="B166" s="69"/>
      <c r="C166" s="69"/>
      <c r="D166" s="69"/>
      <c r="E166" s="80"/>
      <c r="F166" s="81"/>
      <c r="G166" s="255" t="s">
        <v>29</v>
      </c>
      <c r="H166" s="69"/>
      <c r="I166" s="69"/>
      <c r="J166" s="69"/>
      <c r="K166" s="80"/>
      <c r="L166" s="81"/>
    </row>
    <row r="167" spans="1:12" ht="89.25">
      <c r="A167" s="144" t="s">
        <v>784</v>
      </c>
      <c r="B167" s="69" t="s">
        <v>89</v>
      </c>
      <c r="C167" s="69" t="s">
        <v>87</v>
      </c>
      <c r="D167" s="69"/>
      <c r="E167" s="80">
        <f>E163</f>
        <v>450000</v>
      </c>
      <c r="F167" s="80">
        <f>E167</f>
        <v>450000</v>
      </c>
      <c r="G167" s="144" t="s">
        <v>784</v>
      </c>
      <c r="H167" s="69" t="s">
        <v>89</v>
      </c>
      <c r="I167" s="69" t="s">
        <v>87</v>
      </c>
      <c r="J167" s="69"/>
      <c r="K167" s="80">
        <f>K163</f>
        <v>449788</v>
      </c>
      <c r="L167" s="80">
        <f>K167</f>
        <v>449788</v>
      </c>
    </row>
    <row r="168" spans="1:12">
      <c r="A168" s="255" t="s">
        <v>30</v>
      </c>
      <c r="B168" s="69"/>
      <c r="C168" s="69"/>
      <c r="D168" s="69"/>
      <c r="E168" s="80"/>
      <c r="F168" s="81"/>
      <c r="G168" s="255" t="s">
        <v>30</v>
      </c>
      <c r="H168" s="69"/>
      <c r="I168" s="69"/>
      <c r="J168" s="69"/>
      <c r="K168" s="80"/>
      <c r="L168" s="81"/>
    </row>
    <row r="169" spans="1:12" ht="76.5">
      <c r="A169" s="144" t="s">
        <v>785</v>
      </c>
      <c r="B169" s="69" t="s">
        <v>88</v>
      </c>
      <c r="C169" s="69" t="s">
        <v>87</v>
      </c>
      <c r="D169" s="69"/>
      <c r="E169" s="81">
        <f>E163/(E167)*100</f>
        <v>100</v>
      </c>
      <c r="F169" s="81">
        <f>E169</f>
        <v>100</v>
      </c>
      <c r="G169" s="144" t="s">
        <v>785</v>
      </c>
      <c r="H169" s="69" t="s">
        <v>88</v>
      </c>
      <c r="I169" s="69" t="s">
        <v>87</v>
      </c>
      <c r="J169" s="69"/>
      <c r="K169" s="81">
        <f>K163/(K167)*100</f>
        <v>100</v>
      </c>
      <c r="L169" s="81">
        <f>K169</f>
        <v>100</v>
      </c>
    </row>
    <row r="170" spans="1:12">
      <c r="A170" s="285" t="s">
        <v>794</v>
      </c>
      <c r="B170" s="285"/>
      <c r="C170" s="285"/>
      <c r="D170" s="285"/>
      <c r="E170" s="80"/>
      <c r="F170" s="81"/>
      <c r="G170" s="285" t="s">
        <v>858</v>
      </c>
      <c r="H170" s="285"/>
      <c r="I170" s="285"/>
      <c r="J170" s="285"/>
      <c r="K170" s="80"/>
      <c r="L170" s="81"/>
    </row>
    <row r="171" spans="1:12">
      <c r="A171" s="82" t="s">
        <v>27</v>
      </c>
      <c r="B171" s="69"/>
      <c r="C171" s="69"/>
      <c r="D171" s="80"/>
      <c r="E171" s="80"/>
      <c r="F171" s="80"/>
      <c r="G171" s="82" t="s">
        <v>27</v>
      </c>
      <c r="H171" s="69"/>
      <c r="I171" s="69"/>
      <c r="J171" s="80"/>
      <c r="K171" s="80"/>
      <c r="L171" s="80"/>
    </row>
    <row r="172" spans="1:12" ht="76.5">
      <c r="A172" s="144" t="s">
        <v>795</v>
      </c>
      <c r="B172" s="69" t="s">
        <v>89</v>
      </c>
      <c r="C172" s="253" t="s">
        <v>810</v>
      </c>
      <c r="D172" s="80"/>
      <c r="E172" s="80">
        <v>1000000</v>
      </c>
      <c r="F172" s="80">
        <f>E172</f>
        <v>1000000</v>
      </c>
      <c r="G172" s="144" t="s">
        <v>795</v>
      </c>
      <c r="H172" s="69" t="s">
        <v>89</v>
      </c>
      <c r="I172" s="254" t="s">
        <v>840</v>
      </c>
      <c r="J172" s="80"/>
      <c r="K172" s="80">
        <v>992812</v>
      </c>
      <c r="L172" s="80">
        <f>K172</f>
        <v>992812</v>
      </c>
    </row>
    <row r="173" spans="1:12">
      <c r="A173" s="255" t="s">
        <v>28</v>
      </c>
      <c r="B173" s="69"/>
      <c r="C173" s="69"/>
      <c r="D173" s="80"/>
      <c r="E173" s="80"/>
      <c r="F173" s="80"/>
      <c r="G173" s="255" t="s">
        <v>28</v>
      </c>
      <c r="H173" s="69"/>
      <c r="I173" s="69"/>
      <c r="J173" s="80"/>
      <c r="K173" s="80"/>
      <c r="L173" s="80"/>
    </row>
    <row r="174" spans="1:12" ht="89.25">
      <c r="A174" s="144" t="s">
        <v>796</v>
      </c>
      <c r="B174" s="69" t="s">
        <v>180</v>
      </c>
      <c r="C174" s="69" t="s">
        <v>181</v>
      </c>
      <c r="D174" s="69"/>
      <c r="E174" s="81">
        <v>1</v>
      </c>
      <c r="F174" s="81">
        <f>E174</f>
        <v>1</v>
      </c>
      <c r="G174" s="144" t="s">
        <v>796</v>
      </c>
      <c r="H174" s="69" t="s">
        <v>180</v>
      </c>
      <c r="I174" s="69" t="s">
        <v>181</v>
      </c>
      <c r="J174" s="69"/>
      <c r="K174" s="81">
        <v>1</v>
      </c>
      <c r="L174" s="81">
        <f>K174</f>
        <v>1</v>
      </c>
    </row>
    <row r="175" spans="1:12">
      <c r="A175" s="255" t="s">
        <v>29</v>
      </c>
      <c r="B175" s="69"/>
      <c r="C175" s="69"/>
      <c r="D175" s="69"/>
      <c r="E175" s="80"/>
      <c r="F175" s="81"/>
      <c r="G175" s="255" t="s">
        <v>29</v>
      </c>
      <c r="H175" s="69"/>
      <c r="I175" s="69"/>
      <c r="J175" s="69"/>
      <c r="K175" s="80"/>
      <c r="L175" s="81"/>
    </row>
    <row r="176" spans="1:12" ht="76.5">
      <c r="A176" s="144" t="s">
        <v>798</v>
      </c>
      <c r="B176" s="69" t="s">
        <v>89</v>
      </c>
      <c r="C176" s="69" t="s">
        <v>87</v>
      </c>
      <c r="D176" s="69"/>
      <c r="E176" s="80">
        <f>E172</f>
        <v>1000000</v>
      </c>
      <c r="F176" s="80">
        <f>E176</f>
        <v>1000000</v>
      </c>
      <c r="G176" s="144" t="s">
        <v>798</v>
      </c>
      <c r="H176" s="69" t="s">
        <v>89</v>
      </c>
      <c r="I176" s="69" t="s">
        <v>87</v>
      </c>
      <c r="J176" s="69"/>
      <c r="K176" s="80">
        <f>K172</f>
        <v>992812</v>
      </c>
      <c r="L176" s="80">
        <f>K176</f>
        <v>992812</v>
      </c>
    </row>
    <row r="177" spans="1:12">
      <c r="A177" s="255" t="s">
        <v>30</v>
      </c>
      <c r="B177" s="69"/>
      <c r="C177" s="69"/>
      <c r="D177" s="69"/>
      <c r="E177" s="80"/>
      <c r="F177" s="81"/>
      <c r="G177" s="255" t="s">
        <v>30</v>
      </c>
      <c r="H177" s="69"/>
      <c r="I177" s="69"/>
      <c r="J177" s="69"/>
      <c r="K177" s="80"/>
      <c r="L177" s="81"/>
    </row>
    <row r="178" spans="1:12" ht="76.5">
      <c r="A178" s="144" t="s">
        <v>797</v>
      </c>
      <c r="B178" s="69" t="s">
        <v>88</v>
      </c>
      <c r="C178" s="69" t="s">
        <v>87</v>
      </c>
      <c r="D178" s="69"/>
      <c r="E178" s="81">
        <f>E172/(E176)*100</f>
        <v>100</v>
      </c>
      <c r="F178" s="81">
        <f>E178</f>
        <v>100</v>
      </c>
      <c r="G178" s="144" t="s">
        <v>797</v>
      </c>
      <c r="H178" s="69" t="s">
        <v>88</v>
      </c>
      <c r="I178" s="69" t="s">
        <v>87</v>
      </c>
      <c r="J178" s="69"/>
      <c r="K178" s="81">
        <f>K172/(K176)*100</f>
        <v>100</v>
      </c>
      <c r="L178" s="81">
        <f>K178</f>
        <v>100</v>
      </c>
    </row>
    <row r="179" spans="1:12">
      <c r="A179" s="285" t="s">
        <v>799</v>
      </c>
      <c r="B179" s="285"/>
      <c r="C179" s="285"/>
      <c r="D179" s="285"/>
      <c r="E179" s="80"/>
      <c r="F179" s="81"/>
      <c r="G179" s="259" t="s">
        <v>839</v>
      </c>
      <c r="H179" s="260"/>
      <c r="I179" s="260"/>
      <c r="J179" s="260"/>
      <c r="K179" s="260"/>
      <c r="L179" s="261"/>
    </row>
    <row r="180" spans="1:12">
      <c r="A180" s="82" t="s">
        <v>27</v>
      </c>
      <c r="B180" s="69"/>
      <c r="C180" s="69"/>
      <c r="D180" s="80"/>
      <c r="E180" s="80"/>
      <c r="F180" s="80"/>
      <c r="L180" s="264"/>
    </row>
    <row r="181" spans="1:12" ht="63.75">
      <c r="A181" s="144" t="s">
        <v>800</v>
      </c>
      <c r="B181" s="69" t="s">
        <v>89</v>
      </c>
      <c r="C181" s="253" t="s">
        <v>810</v>
      </c>
      <c r="D181" s="80"/>
      <c r="E181" s="80">
        <v>400000</v>
      </c>
      <c r="F181" s="80">
        <f>E181</f>
        <v>400000</v>
      </c>
      <c r="G181" s="259" t="s">
        <v>839</v>
      </c>
      <c r="H181" s="260"/>
      <c r="I181" s="260"/>
      <c r="J181" s="260"/>
      <c r="K181" s="260"/>
      <c r="L181" s="261"/>
    </row>
    <row r="182" spans="1:12">
      <c r="A182" s="255" t="s">
        <v>28</v>
      </c>
      <c r="B182" s="69"/>
      <c r="C182" s="69"/>
      <c r="D182" s="80"/>
      <c r="E182" s="80"/>
      <c r="F182" s="80"/>
      <c r="L182" s="264"/>
    </row>
    <row r="183" spans="1:12" ht="76.5">
      <c r="A183" s="144" t="s">
        <v>801</v>
      </c>
      <c r="B183" s="69" t="s">
        <v>180</v>
      </c>
      <c r="C183" s="69" t="s">
        <v>181</v>
      </c>
      <c r="D183" s="69"/>
      <c r="E183" s="81">
        <v>1</v>
      </c>
      <c r="F183" s="81">
        <f>E183</f>
        <v>1</v>
      </c>
      <c r="G183" s="259" t="s">
        <v>839</v>
      </c>
      <c r="H183" s="260"/>
      <c r="I183" s="260"/>
      <c r="J183" s="260"/>
      <c r="K183" s="260"/>
      <c r="L183" s="261"/>
    </row>
    <row r="184" spans="1:12">
      <c r="A184" s="255" t="s">
        <v>29</v>
      </c>
      <c r="B184" s="69"/>
      <c r="C184" s="69"/>
      <c r="D184" s="69"/>
      <c r="E184" s="80"/>
      <c r="F184" s="81"/>
      <c r="L184" s="264"/>
    </row>
    <row r="185" spans="1:12" ht="76.5">
      <c r="A185" s="144" t="s">
        <v>802</v>
      </c>
      <c r="B185" s="69" t="s">
        <v>89</v>
      </c>
      <c r="C185" s="69" t="s">
        <v>87</v>
      </c>
      <c r="D185" s="69"/>
      <c r="E185" s="80">
        <f>E181</f>
        <v>400000</v>
      </c>
      <c r="F185" s="80">
        <f>E185</f>
        <v>400000</v>
      </c>
      <c r="G185" s="259" t="s">
        <v>839</v>
      </c>
      <c r="H185" s="260"/>
      <c r="I185" s="260"/>
      <c r="J185" s="260"/>
      <c r="K185" s="260"/>
      <c r="L185" s="261"/>
    </row>
    <row r="186" spans="1:12">
      <c r="A186" s="255" t="s">
        <v>30</v>
      </c>
      <c r="B186" s="69"/>
      <c r="C186" s="69"/>
      <c r="D186" s="69"/>
      <c r="E186" s="80"/>
      <c r="F186" s="81"/>
      <c r="L186" s="264"/>
    </row>
    <row r="187" spans="1:12" ht="63.75">
      <c r="A187" s="144" t="s">
        <v>803</v>
      </c>
      <c r="B187" s="69" t="s">
        <v>88</v>
      </c>
      <c r="C187" s="69" t="s">
        <v>87</v>
      </c>
      <c r="D187" s="69"/>
      <c r="E187" s="81">
        <f>E181/(E185)*100</f>
        <v>100</v>
      </c>
      <c r="F187" s="81">
        <f>E187</f>
        <v>100</v>
      </c>
      <c r="G187" s="259" t="s">
        <v>839</v>
      </c>
      <c r="H187" s="260"/>
      <c r="I187" s="260"/>
      <c r="J187" s="260"/>
      <c r="K187" s="260"/>
      <c r="L187" s="261"/>
    </row>
    <row r="188" spans="1:12">
      <c r="A188" s="285" t="s">
        <v>804</v>
      </c>
      <c r="B188" s="285"/>
      <c r="C188" s="285"/>
      <c r="D188" s="285"/>
      <c r="E188" s="80"/>
      <c r="F188" s="81"/>
      <c r="G188" s="285" t="s">
        <v>859</v>
      </c>
      <c r="H188" s="285"/>
      <c r="I188" s="285"/>
      <c r="J188" s="285"/>
      <c r="K188" s="80"/>
      <c r="L188" s="81"/>
    </row>
    <row r="189" spans="1:12">
      <c r="A189" s="82" t="s">
        <v>27</v>
      </c>
      <c r="B189" s="69"/>
      <c r="C189" s="69"/>
      <c r="D189" s="80"/>
      <c r="E189" s="80"/>
      <c r="F189" s="80"/>
      <c r="G189" s="82" t="s">
        <v>27</v>
      </c>
      <c r="H189" s="69"/>
      <c r="I189" s="69"/>
      <c r="J189" s="80"/>
      <c r="K189" s="80"/>
      <c r="L189" s="80"/>
    </row>
    <row r="190" spans="1:12" ht="76.5">
      <c r="A190" s="144" t="s">
        <v>805</v>
      </c>
      <c r="B190" s="69" t="s">
        <v>89</v>
      </c>
      <c r="C190" s="253" t="s">
        <v>810</v>
      </c>
      <c r="D190" s="80"/>
      <c r="E190" s="80">
        <v>100000</v>
      </c>
      <c r="F190" s="80">
        <f>E190</f>
        <v>100000</v>
      </c>
      <c r="G190" s="144" t="s">
        <v>805</v>
      </c>
      <c r="H190" s="69" t="s">
        <v>89</v>
      </c>
      <c r="I190" s="253" t="s">
        <v>810</v>
      </c>
      <c r="J190" s="80"/>
      <c r="K190" s="80">
        <v>100000</v>
      </c>
      <c r="L190" s="80">
        <f>K190</f>
        <v>100000</v>
      </c>
    </row>
    <row r="191" spans="1:12">
      <c r="A191" s="255" t="s">
        <v>28</v>
      </c>
      <c r="B191" s="69"/>
      <c r="C191" s="69"/>
      <c r="D191" s="80"/>
      <c r="E191" s="80"/>
      <c r="F191" s="80"/>
      <c r="G191" s="255" t="s">
        <v>28</v>
      </c>
      <c r="H191" s="69"/>
      <c r="I191" s="69"/>
      <c r="J191" s="80"/>
      <c r="K191" s="80"/>
      <c r="L191" s="80"/>
    </row>
    <row r="192" spans="1:12" ht="89.25">
      <c r="A192" s="144" t="s">
        <v>808</v>
      </c>
      <c r="B192" s="69" t="s">
        <v>180</v>
      </c>
      <c r="C192" s="69" t="s">
        <v>181</v>
      </c>
      <c r="D192" s="69"/>
      <c r="E192" s="81">
        <v>1</v>
      </c>
      <c r="F192" s="81">
        <f>E192</f>
        <v>1</v>
      </c>
      <c r="G192" s="144" t="s">
        <v>808</v>
      </c>
      <c r="H192" s="69" t="s">
        <v>180</v>
      </c>
      <c r="I192" s="69" t="s">
        <v>181</v>
      </c>
      <c r="J192" s="69"/>
      <c r="K192" s="81">
        <v>1</v>
      </c>
      <c r="L192" s="81">
        <f>K192</f>
        <v>1</v>
      </c>
    </row>
    <row r="193" spans="1:12" ht="63.75">
      <c r="A193" s="144" t="s">
        <v>809</v>
      </c>
      <c r="B193" s="69" t="s">
        <v>422</v>
      </c>
      <c r="C193" s="69" t="s">
        <v>181</v>
      </c>
      <c r="D193" s="69"/>
      <c r="E193" s="81">
        <f>(E190-E195)/860</f>
        <v>102.32558139534883</v>
      </c>
      <c r="F193" s="81">
        <f>(F190-F195)/860</f>
        <v>102.32558139534883</v>
      </c>
      <c r="G193" s="144" t="s">
        <v>809</v>
      </c>
      <c r="H193" s="69" t="s">
        <v>422</v>
      </c>
      <c r="I193" s="69" t="s">
        <v>181</v>
      </c>
      <c r="J193" s="69"/>
      <c r="K193" s="263">
        <f>(K190-K195)/860</f>
        <v>114.1</v>
      </c>
      <c r="L193" s="81">
        <f>(L190-L195)/860</f>
        <v>114.1</v>
      </c>
    </row>
    <row r="194" spans="1:12">
      <c r="A194" s="255" t="s">
        <v>29</v>
      </c>
      <c r="B194" s="69"/>
      <c r="C194" s="69"/>
      <c r="D194" s="69"/>
      <c r="E194" s="80"/>
      <c r="F194" s="81"/>
      <c r="G194" s="255" t="s">
        <v>29</v>
      </c>
      <c r="H194" s="69"/>
      <c r="I194" s="69"/>
      <c r="J194" s="69"/>
      <c r="K194" s="80"/>
      <c r="L194" s="81"/>
    </row>
    <row r="195" spans="1:12" ht="76.5">
      <c r="A195" s="144" t="s">
        <v>807</v>
      </c>
      <c r="B195" s="69" t="s">
        <v>89</v>
      </c>
      <c r="C195" s="69" t="s">
        <v>87</v>
      </c>
      <c r="D195" s="69"/>
      <c r="E195" s="80">
        <v>12000</v>
      </c>
      <c r="F195" s="80">
        <f>E195</f>
        <v>12000</v>
      </c>
      <c r="G195" s="144" t="s">
        <v>807</v>
      </c>
      <c r="H195" s="69" t="s">
        <v>89</v>
      </c>
      <c r="I195" s="69" t="s">
        <v>87</v>
      </c>
      <c r="J195" s="69"/>
      <c r="K195" s="80">
        <v>1874</v>
      </c>
      <c r="L195" s="80">
        <f>K195</f>
        <v>1874</v>
      </c>
    </row>
    <row r="196" spans="1:12" ht="63.75">
      <c r="A196" s="144" t="s">
        <v>822</v>
      </c>
      <c r="B196" s="69" t="s">
        <v>89</v>
      </c>
      <c r="C196" s="69" t="s">
        <v>87</v>
      </c>
      <c r="D196" s="69"/>
      <c r="E196" s="80">
        <v>860</v>
      </c>
      <c r="F196" s="80">
        <f>E196</f>
        <v>860</v>
      </c>
      <c r="G196" s="144" t="s">
        <v>822</v>
      </c>
      <c r="H196" s="69" t="s">
        <v>89</v>
      </c>
      <c r="I196" s="69" t="s">
        <v>87</v>
      </c>
      <c r="J196" s="69"/>
      <c r="K196" s="80">
        <v>860</v>
      </c>
      <c r="L196" s="80">
        <f>K196</f>
        <v>860</v>
      </c>
    </row>
    <row r="197" spans="1:12">
      <c r="A197" s="255" t="s">
        <v>30</v>
      </c>
      <c r="B197" s="69"/>
      <c r="C197" s="69"/>
      <c r="D197" s="69"/>
      <c r="E197" s="80"/>
      <c r="F197" s="81"/>
      <c r="G197" s="255" t="s">
        <v>30</v>
      </c>
      <c r="H197" s="69"/>
      <c r="I197" s="69"/>
      <c r="J197" s="69"/>
      <c r="K197" s="80"/>
      <c r="L197" s="81"/>
    </row>
    <row r="198" spans="1:12" ht="63.75">
      <c r="A198" s="144" t="s">
        <v>806</v>
      </c>
      <c r="B198" s="69" t="s">
        <v>88</v>
      </c>
      <c r="C198" s="69" t="s">
        <v>87</v>
      </c>
      <c r="D198" s="69"/>
      <c r="E198" s="81">
        <v>100</v>
      </c>
      <c r="F198" s="81">
        <v>100</v>
      </c>
      <c r="G198" s="144" t="s">
        <v>806</v>
      </c>
      <c r="H198" s="69" t="s">
        <v>88</v>
      </c>
      <c r="I198" s="69" t="s">
        <v>87</v>
      </c>
      <c r="J198" s="69"/>
      <c r="K198" s="81">
        <v>100</v>
      </c>
      <c r="L198" s="81">
        <v>100</v>
      </c>
    </row>
    <row r="199" spans="1:12">
      <c r="A199" s="286" t="s">
        <v>765</v>
      </c>
      <c r="B199" s="287"/>
      <c r="C199" s="288"/>
      <c r="D199" s="69"/>
      <c r="E199" s="150" t="e">
        <f>E202+E211+E220+E229+#REF!+E238+E247</f>
        <v>#REF!</v>
      </c>
      <c r="F199" s="150" t="e">
        <f>F202+F211+F220+F229+#REF!+F238+F247</f>
        <v>#REF!</v>
      </c>
      <c r="G199" s="286" t="s">
        <v>765</v>
      </c>
      <c r="H199" s="287"/>
      <c r="I199" s="288"/>
      <c r="J199" s="69"/>
      <c r="K199" s="150" t="e">
        <f>K202+K211+K220+K229+#REF!+K238+K247</f>
        <v>#REF!</v>
      </c>
      <c r="L199" s="150" t="e">
        <f>L202+L211+L220+L229+#REF!+L238+L247</f>
        <v>#REF!</v>
      </c>
    </row>
    <row r="200" spans="1:12">
      <c r="A200" s="289" t="s">
        <v>787</v>
      </c>
      <c r="B200" s="289"/>
      <c r="C200" s="289"/>
      <c r="D200" s="289"/>
      <c r="E200" s="74"/>
      <c r="F200" s="74"/>
      <c r="G200" s="289" t="s">
        <v>787</v>
      </c>
      <c r="H200" s="289"/>
      <c r="I200" s="289"/>
      <c r="J200" s="289"/>
      <c r="K200" s="74"/>
      <c r="L200" s="74"/>
    </row>
    <row r="201" spans="1:12">
      <c r="A201" s="78" t="s">
        <v>27</v>
      </c>
      <c r="B201" s="73"/>
      <c r="C201" s="73"/>
      <c r="D201" s="77"/>
      <c r="E201" s="74"/>
      <c r="F201" s="74"/>
      <c r="G201" s="78" t="s">
        <v>27</v>
      </c>
      <c r="H201" s="73"/>
      <c r="I201" s="73"/>
      <c r="J201" s="77"/>
      <c r="K201" s="74"/>
      <c r="L201" s="74"/>
    </row>
    <row r="202" spans="1:12" ht="76.5">
      <c r="A202" s="145" t="s">
        <v>351</v>
      </c>
      <c r="B202" s="40" t="s">
        <v>89</v>
      </c>
      <c r="C202" s="254" t="s">
        <v>840</v>
      </c>
      <c r="D202" s="77"/>
      <c r="E202" s="36">
        <f>100000</f>
        <v>100000</v>
      </c>
      <c r="F202" s="36">
        <f>E202</f>
        <v>100000</v>
      </c>
      <c r="G202" s="145" t="s">
        <v>351</v>
      </c>
      <c r="H202" s="40" t="s">
        <v>89</v>
      </c>
      <c r="I202" s="254" t="s">
        <v>840</v>
      </c>
      <c r="J202" s="77"/>
      <c r="K202" s="36">
        <v>78904</v>
      </c>
      <c r="L202" s="36">
        <f>K202</f>
        <v>78904</v>
      </c>
    </row>
    <row r="203" spans="1:12">
      <c r="A203" s="72" t="s">
        <v>28</v>
      </c>
      <c r="B203" s="40"/>
      <c r="C203" s="40"/>
      <c r="D203" s="77"/>
      <c r="E203" s="36"/>
      <c r="F203" s="36"/>
      <c r="G203" s="72" t="s">
        <v>28</v>
      </c>
      <c r="H203" s="40"/>
      <c r="I203" s="40"/>
      <c r="J203" s="77"/>
      <c r="K203" s="36"/>
      <c r="L203" s="36"/>
    </row>
    <row r="204" spans="1:12" ht="76.5">
      <c r="A204" s="145" t="s">
        <v>352</v>
      </c>
      <c r="B204" s="40" t="s">
        <v>180</v>
      </c>
      <c r="C204" s="40" t="s">
        <v>181</v>
      </c>
      <c r="D204" s="73"/>
      <c r="E204" s="41">
        <v>1</v>
      </c>
      <c r="F204" s="41">
        <f>E204</f>
        <v>1</v>
      </c>
      <c r="G204" s="145" t="s">
        <v>352</v>
      </c>
      <c r="H204" s="40" t="s">
        <v>180</v>
      </c>
      <c r="I204" s="40" t="s">
        <v>181</v>
      </c>
      <c r="J204" s="73"/>
      <c r="K204" s="41">
        <v>1</v>
      </c>
      <c r="L204" s="41">
        <f>K204</f>
        <v>1</v>
      </c>
    </row>
    <row r="205" spans="1:12">
      <c r="A205" s="72" t="s">
        <v>29</v>
      </c>
      <c r="B205" s="40"/>
      <c r="C205" s="40"/>
      <c r="D205" s="73"/>
      <c r="E205" s="36"/>
      <c r="F205" s="41"/>
      <c r="G205" s="72" t="s">
        <v>29</v>
      </c>
      <c r="H205" s="40"/>
      <c r="I205" s="40"/>
      <c r="J205" s="73"/>
      <c r="K205" s="36"/>
      <c r="L205" s="41"/>
    </row>
    <row r="206" spans="1:12" ht="63.75">
      <c r="A206" s="145" t="s">
        <v>354</v>
      </c>
      <c r="B206" s="40" t="s">
        <v>89</v>
      </c>
      <c r="C206" s="40" t="s">
        <v>87</v>
      </c>
      <c r="D206" s="73"/>
      <c r="E206" s="36">
        <f>E202/E204</f>
        <v>100000</v>
      </c>
      <c r="F206" s="36">
        <f>E206</f>
        <v>100000</v>
      </c>
      <c r="G206" s="145" t="s">
        <v>354</v>
      </c>
      <c r="H206" s="40" t="s">
        <v>89</v>
      </c>
      <c r="I206" s="40" t="s">
        <v>87</v>
      </c>
      <c r="J206" s="73"/>
      <c r="K206" s="36">
        <f>K202/K204</f>
        <v>78904</v>
      </c>
      <c r="L206" s="36">
        <f>K206</f>
        <v>78904</v>
      </c>
    </row>
    <row r="207" spans="1:12">
      <c r="A207" s="72" t="s">
        <v>30</v>
      </c>
      <c r="B207" s="40"/>
      <c r="C207" s="40"/>
      <c r="D207" s="73"/>
      <c r="E207" s="36"/>
      <c r="F207" s="41"/>
      <c r="G207" s="72" t="s">
        <v>30</v>
      </c>
      <c r="H207" s="40"/>
      <c r="I207" s="40"/>
      <c r="J207" s="73"/>
      <c r="K207" s="36"/>
      <c r="L207" s="41"/>
    </row>
    <row r="208" spans="1:12" ht="51">
      <c r="A208" s="145" t="s">
        <v>353</v>
      </c>
      <c r="B208" s="146" t="s">
        <v>88</v>
      </c>
      <c r="C208" s="40" t="s">
        <v>87</v>
      </c>
      <c r="D208" s="73"/>
      <c r="E208" s="36">
        <v>100</v>
      </c>
      <c r="F208" s="36">
        <v>100</v>
      </c>
      <c r="G208" s="145" t="s">
        <v>353</v>
      </c>
      <c r="H208" s="146" t="s">
        <v>88</v>
      </c>
      <c r="I208" s="40" t="s">
        <v>87</v>
      </c>
      <c r="J208" s="73"/>
      <c r="K208" s="36">
        <v>100</v>
      </c>
      <c r="L208" s="36">
        <v>100</v>
      </c>
    </row>
    <row r="209" spans="1:12">
      <c r="A209" s="289" t="s">
        <v>788</v>
      </c>
      <c r="B209" s="289"/>
      <c r="C209" s="289"/>
      <c r="D209" s="289"/>
      <c r="E209" s="74"/>
      <c r="F209" s="74"/>
      <c r="G209" s="259" t="s">
        <v>839</v>
      </c>
      <c r="H209" s="260"/>
      <c r="I209" s="260"/>
      <c r="J209" s="260"/>
      <c r="K209" s="260"/>
      <c r="L209" s="261"/>
    </row>
    <row r="210" spans="1:12">
      <c r="A210" s="78" t="s">
        <v>27</v>
      </c>
      <c r="B210" s="73"/>
      <c r="C210" s="73"/>
      <c r="D210" s="77"/>
      <c r="E210" s="74"/>
      <c r="F210" s="74"/>
      <c r="L210" s="264"/>
    </row>
    <row r="211" spans="1:12" ht="51">
      <c r="A211" s="145" t="s">
        <v>438</v>
      </c>
      <c r="B211" s="40" t="s">
        <v>89</v>
      </c>
      <c r="C211" s="69" t="s">
        <v>836</v>
      </c>
      <c r="D211" s="77"/>
      <c r="E211" s="36">
        <f>15000000-3944873</f>
        <v>11055127</v>
      </c>
      <c r="F211" s="36">
        <f>E211</f>
        <v>11055127</v>
      </c>
      <c r="G211" s="259" t="s">
        <v>839</v>
      </c>
      <c r="H211" s="260"/>
      <c r="I211" s="260"/>
      <c r="J211" s="260"/>
      <c r="K211" s="260"/>
      <c r="L211" s="261"/>
    </row>
    <row r="212" spans="1:12">
      <c r="A212" s="72" t="s">
        <v>28</v>
      </c>
      <c r="B212" s="40"/>
      <c r="C212" s="40"/>
      <c r="D212" s="77"/>
      <c r="E212" s="36"/>
      <c r="F212" s="36"/>
      <c r="L212" s="264"/>
    </row>
    <row r="213" spans="1:12" ht="51">
      <c r="A213" s="145" t="s">
        <v>549</v>
      </c>
      <c r="B213" s="40" t="s">
        <v>180</v>
      </c>
      <c r="C213" s="40" t="s">
        <v>181</v>
      </c>
      <c r="D213" s="73"/>
      <c r="E213" s="41">
        <v>1</v>
      </c>
      <c r="F213" s="41">
        <f>E213</f>
        <v>1</v>
      </c>
      <c r="G213" s="259" t="s">
        <v>839</v>
      </c>
      <c r="H213" s="260"/>
      <c r="I213" s="260"/>
      <c r="J213" s="260"/>
      <c r="K213" s="260"/>
      <c r="L213" s="261"/>
    </row>
    <row r="214" spans="1:12">
      <c r="A214" s="72" t="s">
        <v>29</v>
      </c>
      <c r="B214" s="40"/>
      <c r="C214" s="40"/>
      <c r="D214" s="73"/>
      <c r="E214" s="36"/>
      <c r="F214" s="41"/>
      <c r="L214" s="264"/>
    </row>
    <row r="215" spans="1:12" ht="38.25">
      <c r="A215" s="145" t="s">
        <v>550</v>
      </c>
      <c r="B215" s="40" t="s">
        <v>89</v>
      </c>
      <c r="C215" s="40" t="s">
        <v>87</v>
      </c>
      <c r="D215" s="73"/>
      <c r="E215" s="36">
        <f>E211/E213</f>
        <v>11055127</v>
      </c>
      <c r="F215" s="36">
        <f>E215</f>
        <v>11055127</v>
      </c>
      <c r="G215" s="259" t="s">
        <v>839</v>
      </c>
      <c r="H215" s="260"/>
      <c r="I215" s="260"/>
      <c r="J215" s="260"/>
      <c r="K215" s="260"/>
      <c r="L215" s="261"/>
    </row>
    <row r="216" spans="1:12">
      <c r="A216" s="72" t="s">
        <v>30</v>
      </c>
      <c r="B216" s="40"/>
      <c r="C216" s="40"/>
      <c r="D216" s="73"/>
      <c r="E216" s="36"/>
      <c r="F216" s="41"/>
      <c r="L216" s="264"/>
    </row>
    <row r="217" spans="1:12" ht="38.25">
      <c r="A217" s="145" t="s">
        <v>442</v>
      </c>
      <c r="B217" s="146" t="s">
        <v>88</v>
      </c>
      <c r="C217" s="40" t="s">
        <v>87</v>
      </c>
      <c r="D217" s="73"/>
      <c r="E217" s="36">
        <v>100</v>
      </c>
      <c r="F217" s="36">
        <v>100</v>
      </c>
      <c r="G217" s="259" t="s">
        <v>839</v>
      </c>
      <c r="H217" s="260"/>
      <c r="I217" s="260"/>
      <c r="J217" s="260"/>
      <c r="K217" s="260"/>
      <c r="L217" s="261"/>
    </row>
    <row r="218" spans="1:12">
      <c r="A218" s="279" t="s">
        <v>812</v>
      </c>
      <c r="B218" s="280"/>
      <c r="C218" s="280"/>
      <c r="D218" s="280"/>
      <c r="E218" s="281"/>
      <c r="F218" s="74"/>
      <c r="G218" s="259" t="s">
        <v>839</v>
      </c>
      <c r="H218" s="260"/>
      <c r="I218" s="260"/>
      <c r="J218" s="260"/>
      <c r="K218" s="260"/>
      <c r="L218" s="261"/>
    </row>
    <row r="219" spans="1:12">
      <c r="A219" s="78" t="s">
        <v>27</v>
      </c>
      <c r="B219" s="73"/>
      <c r="C219" s="73"/>
      <c r="D219" s="77"/>
      <c r="E219" s="74"/>
      <c r="F219" s="74"/>
      <c r="L219" s="264"/>
    </row>
    <row r="220" spans="1:12" ht="51">
      <c r="A220" s="145" t="s">
        <v>813</v>
      </c>
      <c r="B220" s="40" t="s">
        <v>89</v>
      </c>
      <c r="C220" s="69" t="s">
        <v>810</v>
      </c>
      <c r="D220" s="77"/>
      <c r="E220" s="36">
        <v>200000</v>
      </c>
      <c r="F220" s="36">
        <f>E220</f>
        <v>200000</v>
      </c>
      <c r="G220" s="259" t="s">
        <v>839</v>
      </c>
      <c r="H220" s="260"/>
      <c r="I220" s="260"/>
      <c r="J220" s="260"/>
      <c r="K220" s="260"/>
      <c r="L220" s="261"/>
    </row>
    <row r="221" spans="1:12">
      <c r="A221" s="72" t="s">
        <v>28</v>
      </c>
      <c r="B221" s="40"/>
      <c r="C221" s="40"/>
      <c r="D221" s="77"/>
      <c r="E221" s="36"/>
      <c r="F221" s="36"/>
      <c r="L221" s="264"/>
    </row>
    <row r="222" spans="1:12" ht="51">
      <c r="A222" s="145" t="s">
        <v>814</v>
      </c>
      <c r="B222" s="40" t="s">
        <v>180</v>
      </c>
      <c r="C222" s="40" t="s">
        <v>181</v>
      </c>
      <c r="D222" s="73"/>
      <c r="E222" s="41">
        <v>1</v>
      </c>
      <c r="F222" s="41">
        <f>E222</f>
        <v>1</v>
      </c>
      <c r="G222" s="259" t="s">
        <v>839</v>
      </c>
      <c r="H222" s="260"/>
      <c r="I222" s="260"/>
      <c r="J222" s="260"/>
      <c r="K222" s="260"/>
      <c r="L222" s="261"/>
    </row>
    <row r="223" spans="1:12">
      <c r="A223" s="72" t="s">
        <v>29</v>
      </c>
      <c r="B223" s="40"/>
      <c r="C223" s="40"/>
      <c r="D223" s="73"/>
      <c r="E223" s="36"/>
      <c r="F223" s="41"/>
      <c r="L223" s="264"/>
    </row>
    <row r="224" spans="1:12" ht="38.25">
      <c r="A224" s="145" t="s">
        <v>815</v>
      </c>
      <c r="B224" s="40" t="s">
        <v>89</v>
      </c>
      <c r="C224" s="40" t="s">
        <v>87</v>
      </c>
      <c r="D224" s="73"/>
      <c r="E224" s="36">
        <f>E220/E222</f>
        <v>200000</v>
      </c>
      <c r="F224" s="36">
        <f>E224</f>
        <v>200000</v>
      </c>
      <c r="G224" s="259" t="s">
        <v>839</v>
      </c>
      <c r="H224" s="260"/>
      <c r="I224" s="260"/>
      <c r="J224" s="260"/>
      <c r="K224" s="260"/>
      <c r="L224" s="261"/>
    </row>
    <row r="225" spans="1:12">
      <c r="A225" s="72" t="s">
        <v>30</v>
      </c>
      <c r="B225" s="40"/>
      <c r="C225" s="40"/>
      <c r="D225" s="73"/>
      <c r="E225" s="36"/>
      <c r="F225" s="41"/>
      <c r="L225" s="264"/>
    </row>
    <row r="226" spans="1:12" ht="38.25">
      <c r="A226" s="145" t="s">
        <v>816</v>
      </c>
      <c r="B226" s="146" t="s">
        <v>88</v>
      </c>
      <c r="C226" s="40" t="s">
        <v>87</v>
      </c>
      <c r="D226" s="73"/>
      <c r="E226" s="36">
        <v>100</v>
      </c>
      <c r="F226" s="36">
        <v>100</v>
      </c>
      <c r="G226" s="259" t="s">
        <v>839</v>
      </c>
      <c r="H226" s="260"/>
      <c r="I226" s="260"/>
      <c r="J226" s="260"/>
      <c r="K226" s="260"/>
      <c r="L226" s="261"/>
    </row>
    <row r="227" spans="1:12">
      <c r="A227" s="279" t="s">
        <v>789</v>
      </c>
      <c r="B227" s="280"/>
      <c r="C227" s="280"/>
      <c r="D227" s="280"/>
      <c r="E227" s="281"/>
      <c r="F227" s="74"/>
      <c r="G227" s="279" t="s">
        <v>860</v>
      </c>
      <c r="H227" s="280"/>
      <c r="I227" s="280"/>
      <c r="J227" s="280"/>
      <c r="K227" s="281"/>
      <c r="L227" s="74"/>
    </row>
    <row r="228" spans="1:12">
      <c r="A228" s="78" t="s">
        <v>27</v>
      </c>
      <c r="B228" s="73"/>
      <c r="C228" s="73"/>
      <c r="D228" s="77"/>
      <c r="E228" s="74"/>
      <c r="F228" s="74"/>
      <c r="G228" s="78" t="s">
        <v>27</v>
      </c>
      <c r="H228" s="73"/>
      <c r="I228" s="73"/>
      <c r="J228" s="77"/>
      <c r="K228" s="74"/>
      <c r="L228" s="74"/>
    </row>
    <row r="229" spans="1:12" ht="102">
      <c r="A229" s="145" t="s">
        <v>683</v>
      </c>
      <c r="B229" s="40" t="s">
        <v>89</v>
      </c>
      <c r="C229" s="69" t="s">
        <v>654</v>
      </c>
      <c r="D229" s="77"/>
      <c r="E229" s="36">
        <v>500000</v>
      </c>
      <c r="F229" s="36">
        <f>E229</f>
        <v>500000</v>
      </c>
      <c r="G229" s="145" t="s">
        <v>683</v>
      </c>
      <c r="H229" s="40" t="s">
        <v>89</v>
      </c>
      <c r="I229" s="254" t="s">
        <v>840</v>
      </c>
      <c r="J229" s="77"/>
      <c r="K229" s="36">
        <v>499277</v>
      </c>
      <c r="L229" s="36">
        <f>K229</f>
        <v>499277</v>
      </c>
    </row>
    <row r="230" spans="1:12">
      <c r="A230" s="72" t="s">
        <v>28</v>
      </c>
      <c r="B230" s="40"/>
      <c r="C230" s="40"/>
      <c r="D230" s="77"/>
      <c r="E230" s="36"/>
      <c r="F230" s="36"/>
      <c r="G230" s="72" t="s">
        <v>28</v>
      </c>
      <c r="H230" s="40"/>
      <c r="I230" s="40"/>
      <c r="J230" s="77"/>
      <c r="K230" s="36"/>
      <c r="L230" s="36"/>
    </row>
    <row r="231" spans="1:12" ht="127.5">
      <c r="A231" s="145" t="s">
        <v>682</v>
      </c>
      <c r="B231" s="40" t="s">
        <v>180</v>
      </c>
      <c r="C231" s="40" t="s">
        <v>181</v>
      </c>
      <c r="D231" s="73"/>
      <c r="E231" s="41">
        <v>1</v>
      </c>
      <c r="F231" s="41">
        <f>E231</f>
        <v>1</v>
      </c>
      <c r="G231" s="145" t="s">
        <v>682</v>
      </c>
      <c r="H231" s="40" t="s">
        <v>180</v>
      </c>
      <c r="I231" s="40" t="s">
        <v>181</v>
      </c>
      <c r="J231" s="73"/>
      <c r="K231" s="41">
        <v>1</v>
      </c>
      <c r="L231" s="41">
        <f>K231</f>
        <v>1</v>
      </c>
    </row>
    <row r="232" spans="1:12">
      <c r="A232" s="72" t="s">
        <v>29</v>
      </c>
      <c r="B232" s="40"/>
      <c r="C232" s="40"/>
      <c r="D232" s="73"/>
      <c r="E232" s="36"/>
      <c r="F232" s="41"/>
      <c r="G232" s="72" t="s">
        <v>29</v>
      </c>
      <c r="H232" s="40"/>
      <c r="I232" s="40"/>
      <c r="J232" s="73"/>
      <c r="K232" s="36"/>
      <c r="L232" s="41"/>
    </row>
    <row r="233" spans="1:12" ht="127.5">
      <c r="A233" s="145" t="s">
        <v>675</v>
      </c>
      <c r="B233" s="40" t="s">
        <v>89</v>
      </c>
      <c r="C233" s="40" t="s">
        <v>87</v>
      </c>
      <c r="D233" s="73"/>
      <c r="E233" s="36">
        <f>E229/E231</f>
        <v>500000</v>
      </c>
      <c r="F233" s="36">
        <f>E233</f>
        <v>500000</v>
      </c>
      <c r="G233" s="145" t="s">
        <v>675</v>
      </c>
      <c r="H233" s="40" t="s">
        <v>89</v>
      </c>
      <c r="I233" s="40" t="s">
        <v>87</v>
      </c>
      <c r="J233" s="73"/>
      <c r="K233" s="36">
        <f>K229/K231</f>
        <v>499277</v>
      </c>
      <c r="L233" s="36">
        <f>K233</f>
        <v>499277</v>
      </c>
    </row>
    <row r="234" spans="1:12">
      <c r="A234" s="72" t="s">
        <v>30</v>
      </c>
      <c r="B234" s="40"/>
      <c r="C234" s="40"/>
      <c r="D234" s="73"/>
      <c r="E234" s="36"/>
      <c r="F234" s="41"/>
      <c r="G234" s="72" t="s">
        <v>30</v>
      </c>
      <c r="H234" s="40"/>
      <c r="I234" s="40"/>
      <c r="J234" s="73"/>
      <c r="K234" s="36"/>
      <c r="L234" s="41"/>
    </row>
    <row r="235" spans="1:12" ht="150" customHeight="1">
      <c r="A235" s="145" t="s">
        <v>676</v>
      </c>
      <c r="B235" s="146" t="s">
        <v>88</v>
      </c>
      <c r="C235" s="40" t="s">
        <v>87</v>
      </c>
      <c r="D235" s="73"/>
      <c r="E235" s="36">
        <v>100</v>
      </c>
      <c r="F235" s="36">
        <v>100</v>
      </c>
      <c r="G235" s="145" t="s">
        <v>676</v>
      </c>
      <c r="H235" s="146" t="s">
        <v>88</v>
      </c>
      <c r="I235" s="40" t="s">
        <v>87</v>
      </c>
      <c r="J235" s="73"/>
      <c r="K235" s="36">
        <v>100</v>
      </c>
      <c r="L235" s="36">
        <v>100</v>
      </c>
    </row>
    <row r="236" spans="1:12" ht="33.6" customHeight="1">
      <c r="A236" s="279" t="s">
        <v>811</v>
      </c>
      <c r="B236" s="280"/>
      <c r="C236" s="280"/>
      <c r="D236" s="280"/>
      <c r="E236" s="281"/>
      <c r="F236" s="74"/>
      <c r="G236" s="259" t="s">
        <v>839</v>
      </c>
      <c r="H236" s="260"/>
      <c r="I236" s="260"/>
      <c r="J236" s="260"/>
      <c r="K236" s="260"/>
      <c r="L236" s="261"/>
    </row>
    <row r="237" spans="1:12">
      <c r="A237" s="78" t="s">
        <v>27</v>
      </c>
      <c r="B237" s="73"/>
      <c r="C237" s="73"/>
      <c r="D237" s="77"/>
      <c r="E237" s="74"/>
      <c r="F237" s="74"/>
      <c r="L237" s="264"/>
    </row>
    <row r="238" spans="1:12" ht="51">
      <c r="A238" s="145" t="s">
        <v>721</v>
      </c>
      <c r="B238" s="40" t="s">
        <v>89</v>
      </c>
      <c r="C238" s="69" t="s">
        <v>689</v>
      </c>
      <c r="D238" s="77"/>
      <c r="E238" s="36">
        <v>500000</v>
      </c>
      <c r="F238" s="36">
        <f>E238</f>
        <v>500000</v>
      </c>
      <c r="G238" s="259" t="s">
        <v>839</v>
      </c>
      <c r="H238" s="260"/>
      <c r="I238" s="260"/>
      <c r="J238" s="260"/>
      <c r="K238" s="260"/>
      <c r="L238" s="261"/>
    </row>
    <row r="239" spans="1:12">
      <c r="A239" s="72" t="s">
        <v>28</v>
      </c>
      <c r="B239" s="40"/>
      <c r="C239" s="40"/>
      <c r="D239" s="77"/>
      <c r="E239" s="36"/>
      <c r="F239" s="36"/>
      <c r="L239" s="264"/>
    </row>
    <row r="240" spans="1:12" ht="51">
      <c r="A240" s="145" t="s">
        <v>723</v>
      </c>
      <c r="B240" s="40" t="s">
        <v>180</v>
      </c>
      <c r="C240" s="40" t="s">
        <v>181</v>
      </c>
      <c r="D240" s="73"/>
      <c r="E240" s="41">
        <v>1</v>
      </c>
      <c r="F240" s="41">
        <f>E240</f>
        <v>1</v>
      </c>
      <c r="G240" s="259" t="s">
        <v>839</v>
      </c>
      <c r="H240" s="260"/>
      <c r="I240" s="260"/>
      <c r="J240" s="260"/>
      <c r="K240" s="260"/>
      <c r="L240" s="261"/>
    </row>
    <row r="241" spans="1:12">
      <c r="A241" s="72" t="s">
        <v>29</v>
      </c>
      <c r="B241" s="40"/>
      <c r="C241" s="40"/>
      <c r="D241" s="73"/>
      <c r="E241" s="36"/>
      <c r="F241" s="41"/>
      <c r="L241" s="264"/>
    </row>
    <row r="242" spans="1:12" ht="51">
      <c r="A242" s="145" t="s">
        <v>724</v>
      </c>
      <c r="B242" s="40" t="s">
        <v>89</v>
      </c>
      <c r="C242" s="40" t="s">
        <v>87</v>
      </c>
      <c r="D242" s="73"/>
      <c r="E242" s="36">
        <f>E238/E240</f>
        <v>500000</v>
      </c>
      <c r="F242" s="36">
        <f>E242</f>
        <v>500000</v>
      </c>
      <c r="G242" s="259" t="s">
        <v>839</v>
      </c>
      <c r="H242" s="260"/>
      <c r="I242" s="260"/>
      <c r="J242" s="260"/>
      <c r="K242" s="260"/>
      <c r="L242" s="261"/>
    </row>
    <row r="243" spans="1:12">
      <c r="A243" s="72" t="s">
        <v>30</v>
      </c>
      <c r="B243" s="40"/>
      <c r="C243" s="40"/>
      <c r="D243" s="73"/>
      <c r="E243" s="36"/>
      <c r="F243" s="41"/>
      <c r="L243" s="264"/>
    </row>
    <row r="244" spans="1:12" ht="51">
      <c r="A244" s="145" t="s">
        <v>725</v>
      </c>
      <c r="B244" s="146" t="s">
        <v>88</v>
      </c>
      <c r="C244" s="40" t="s">
        <v>87</v>
      </c>
      <c r="D244" s="73"/>
      <c r="E244" s="36">
        <v>100</v>
      </c>
      <c r="F244" s="36">
        <v>100</v>
      </c>
      <c r="G244" s="259" t="s">
        <v>839</v>
      </c>
      <c r="H244" s="260"/>
      <c r="I244" s="260"/>
      <c r="J244" s="260"/>
      <c r="K244" s="260"/>
      <c r="L244" s="261"/>
    </row>
    <row r="245" spans="1:12">
      <c r="A245" s="279" t="s">
        <v>817</v>
      </c>
      <c r="B245" s="280"/>
      <c r="C245" s="280"/>
      <c r="D245" s="280"/>
      <c r="E245" s="281"/>
      <c r="F245" s="74"/>
      <c r="G245" s="259" t="s">
        <v>839</v>
      </c>
      <c r="H245" s="260"/>
      <c r="I245" s="260"/>
      <c r="J245" s="260"/>
      <c r="K245" s="260"/>
      <c r="L245" s="261"/>
    </row>
    <row r="246" spans="1:12">
      <c r="A246" s="78" t="s">
        <v>27</v>
      </c>
      <c r="B246" s="73"/>
      <c r="C246" s="73"/>
      <c r="D246" s="77"/>
      <c r="E246" s="74"/>
      <c r="F246" s="74"/>
      <c r="L246" s="264"/>
    </row>
    <row r="247" spans="1:12" ht="51">
      <c r="A247" s="145" t="s">
        <v>818</v>
      </c>
      <c r="B247" s="40" t="s">
        <v>89</v>
      </c>
      <c r="C247" s="69" t="s">
        <v>810</v>
      </c>
      <c r="D247" s="77"/>
      <c r="E247" s="36">
        <v>200000</v>
      </c>
      <c r="F247" s="36">
        <f>E247</f>
        <v>200000</v>
      </c>
      <c r="G247" s="259" t="s">
        <v>839</v>
      </c>
      <c r="H247" s="260"/>
      <c r="I247" s="260"/>
      <c r="J247" s="260"/>
      <c r="K247" s="260"/>
      <c r="L247" s="261"/>
    </row>
    <row r="248" spans="1:12">
      <c r="A248" s="72" t="s">
        <v>28</v>
      </c>
      <c r="B248" s="40"/>
      <c r="C248" s="40"/>
      <c r="D248" s="77"/>
      <c r="E248" s="36"/>
      <c r="F248" s="36"/>
      <c r="L248" s="264"/>
    </row>
    <row r="249" spans="1:12" ht="51">
      <c r="A249" s="145" t="s">
        <v>819</v>
      </c>
      <c r="B249" s="40" t="s">
        <v>180</v>
      </c>
      <c r="C249" s="40" t="s">
        <v>181</v>
      </c>
      <c r="D249" s="73"/>
      <c r="E249" s="41">
        <v>1</v>
      </c>
      <c r="F249" s="41">
        <f>E249</f>
        <v>1</v>
      </c>
      <c r="G249" s="259" t="s">
        <v>839</v>
      </c>
      <c r="H249" s="260"/>
      <c r="I249" s="260"/>
      <c r="J249" s="260"/>
      <c r="K249" s="260"/>
      <c r="L249" s="261"/>
    </row>
    <row r="250" spans="1:12">
      <c r="A250" s="72" t="s">
        <v>29</v>
      </c>
      <c r="B250" s="40"/>
      <c r="C250" s="40"/>
      <c r="D250" s="73"/>
      <c r="E250" s="36"/>
      <c r="F250" s="41"/>
      <c r="L250" s="264"/>
    </row>
    <row r="251" spans="1:12" ht="51">
      <c r="A251" s="145" t="s">
        <v>820</v>
      </c>
      <c r="B251" s="40" t="s">
        <v>89</v>
      </c>
      <c r="C251" s="40" t="s">
        <v>87</v>
      </c>
      <c r="D251" s="73"/>
      <c r="E251" s="36">
        <f>E247/E249</f>
        <v>200000</v>
      </c>
      <c r="F251" s="36">
        <f>E251</f>
        <v>200000</v>
      </c>
      <c r="G251" s="259" t="s">
        <v>839</v>
      </c>
      <c r="H251" s="260"/>
      <c r="I251" s="260"/>
      <c r="J251" s="260"/>
      <c r="K251" s="260"/>
      <c r="L251" s="261"/>
    </row>
    <row r="252" spans="1:12">
      <c r="A252" s="72" t="s">
        <v>30</v>
      </c>
      <c r="B252" s="40"/>
      <c r="C252" s="40"/>
      <c r="D252" s="73"/>
      <c r="E252" s="36"/>
      <c r="F252" s="41"/>
      <c r="L252" s="264"/>
    </row>
    <row r="253" spans="1:12" ht="51">
      <c r="A253" s="145" t="s">
        <v>821</v>
      </c>
      <c r="B253" s="146" t="s">
        <v>88</v>
      </c>
      <c r="C253" s="40" t="s">
        <v>87</v>
      </c>
      <c r="D253" s="73"/>
      <c r="E253" s="36">
        <v>100</v>
      </c>
      <c r="F253" s="36">
        <v>100</v>
      </c>
      <c r="G253" s="259" t="s">
        <v>839</v>
      </c>
      <c r="H253" s="260"/>
      <c r="I253" s="260"/>
      <c r="J253" s="260"/>
      <c r="K253" s="260"/>
      <c r="L253" s="261"/>
    </row>
  </sheetData>
  <mergeCells count="49">
    <mergeCell ref="A2:D2"/>
    <mergeCell ref="A1:B1"/>
    <mergeCell ref="G1:H1"/>
    <mergeCell ref="A11:D11"/>
    <mergeCell ref="G11:J11"/>
    <mergeCell ref="A20:D20"/>
    <mergeCell ref="G20:J20"/>
    <mergeCell ref="A38:D38"/>
    <mergeCell ref="A47:D47"/>
    <mergeCell ref="G47:J47"/>
    <mergeCell ref="G29:J29"/>
    <mergeCell ref="A29:D29"/>
    <mergeCell ref="A56:D56"/>
    <mergeCell ref="A65:D65"/>
    <mergeCell ref="G56:J56"/>
    <mergeCell ref="G65:J65"/>
    <mergeCell ref="A116:D116"/>
    <mergeCell ref="A125:D125"/>
    <mergeCell ref="G107:J107"/>
    <mergeCell ref="G116:J116"/>
    <mergeCell ref="A76:D76"/>
    <mergeCell ref="G76:J76"/>
    <mergeCell ref="A87:D87"/>
    <mergeCell ref="A96:D96"/>
    <mergeCell ref="G87:J87"/>
    <mergeCell ref="G96:J96"/>
    <mergeCell ref="A107:D107"/>
    <mergeCell ref="A236:E236"/>
    <mergeCell ref="A245:E245"/>
    <mergeCell ref="G188:J188"/>
    <mergeCell ref="A188:D188"/>
    <mergeCell ref="A199:C199"/>
    <mergeCell ref="A200:D200"/>
    <mergeCell ref="A209:D209"/>
    <mergeCell ref="G199:I199"/>
    <mergeCell ref="G200:J200"/>
    <mergeCell ref="G227:K227"/>
    <mergeCell ref="A218:E218"/>
    <mergeCell ref="A227:E227"/>
    <mergeCell ref="A161:D161"/>
    <mergeCell ref="A170:D170"/>
    <mergeCell ref="G161:J161"/>
    <mergeCell ref="G170:J170"/>
    <mergeCell ref="A179:D179"/>
    <mergeCell ref="A134:D134"/>
    <mergeCell ref="G134:J134"/>
    <mergeCell ref="A143:D143"/>
    <mergeCell ref="A152:D152"/>
    <mergeCell ref="G152:J1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38"/>
  <sheetViews>
    <sheetView view="pageBreakPreview" topLeftCell="A263" zoomScaleNormal="120" zoomScaleSheetLayoutView="100" workbookViewId="0">
      <selection activeCell="B214" sqref="B214:E214"/>
    </sheetView>
  </sheetViews>
  <sheetFormatPr defaultColWidth="21.625" defaultRowHeight="15"/>
  <cols>
    <col min="1" max="1" width="6.125" style="16" customWidth="1"/>
    <col min="2" max="2" width="34.75" style="16" customWidth="1"/>
    <col min="3" max="3" width="15.375" style="16" customWidth="1"/>
    <col min="4" max="4" width="17.875" style="16" customWidth="1"/>
    <col min="5" max="5" width="20.375" style="16" customWidth="1"/>
    <col min="6" max="6" width="22.25" style="16" customWidth="1"/>
    <col min="7" max="7" width="20.75" style="16" customWidth="1"/>
    <col min="8" max="16384" width="21.625" style="16"/>
  </cols>
  <sheetData>
    <row r="1" spans="1:10">
      <c r="F1" s="321" t="s">
        <v>72</v>
      </c>
      <c r="G1" s="322"/>
    </row>
    <row r="2" spans="1:10">
      <c r="F2" s="322"/>
      <c r="G2" s="322"/>
    </row>
    <row r="3" spans="1:10" ht="32.25" customHeight="1">
      <c r="F3" s="322"/>
      <c r="G3" s="322"/>
    </row>
    <row r="4" spans="1:10" ht="15.75">
      <c r="A4" s="15"/>
      <c r="E4" s="15" t="s">
        <v>0</v>
      </c>
    </row>
    <row r="5" spans="1:10" ht="15.75">
      <c r="A5" s="15"/>
      <c r="E5" s="323" t="s">
        <v>100</v>
      </c>
      <c r="F5" s="323"/>
      <c r="G5" s="323"/>
    </row>
    <row r="6" spans="1:10" ht="15.75">
      <c r="A6" s="15"/>
      <c r="B6" s="15"/>
      <c r="E6" s="324" t="s">
        <v>85</v>
      </c>
      <c r="F6" s="324"/>
      <c r="G6" s="324"/>
    </row>
    <row r="7" spans="1:10" ht="15" customHeight="1">
      <c r="A7" s="15"/>
      <c r="E7" s="325" t="s">
        <v>1</v>
      </c>
      <c r="F7" s="325"/>
      <c r="G7" s="325"/>
    </row>
    <row r="8" spans="1:10" ht="9.75" customHeight="1">
      <c r="A8" s="15"/>
      <c r="B8" s="15"/>
      <c r="E8" s="326"/>
      <c r="F8" s="326"/>
      <c r="G8" s="326"/>
    </row>
    <row r="9" spans="1:10" ht="9" customHeight="1">
      <c r="A9" s="15"/>
      <c r="E9" s="325"/>
      <c r="F9" s="325"/>
      <c r="G9" s="325"/>
    </row>
    <row r="10" spans="1:10" ht="15.75">
      <c r="A10" s="15"/>
      <c r="E10" s="295" t="s">
        <v>101</v>
      </c>
      <c r="F10" s="295"/>
      <c r="G10" s="295"/>
    </row>
    <row r="11" spans="1:10" ht="12" customHeight="1"/>
    <row r="12" spans="1:10" ht="10.5" customHeight="1">
      <c r="J12" s="16" t="s">
        <v>83</v>
      </c>
    </row>
    <row r="13" spans="1:10" ht="15.75">
      <c r="A13" s="318" t="s">
        <v>2</v>
      </c>
      <c r="B13" s="318"/>
      <c r="C13" s="318"/>
      <c r="D13" s="318"/>
      <c r="E13" s="318"/>
      <c r="F13" s="318"/>
      <c r="G13" s="318"/>
    </row>
    <row r="14" spans="1:10" ht="15.75">
      <c r="A14" s="318" t="s">
        <v>505</v>
      </c>
      <c r="B14" s="318"/>
      <c r="C14" s="318"/>
      <c r="D14" s="318"/>
      <c r="E14" s="318"/>
      <c r="F14" s="318"/>
      <c r="G14" s="318"/>
    </row>
    <row r="15" spans="1:10" ht="7.5" customHeight="1"/>
    <row r="16" spans="1:10" ht="9" hidden="1" customHeight="1"/>
    <row r="17" spans="1:7" ht="35.25" customHeight="1">
      <c r="A17" s="50" t="s">
        <v>73</v>
      </c>
      <c r="B17" s="50">
        <v>3100000</v>
      </c>
      <c r="C17" s="50"/>
      <c r="D17" s="319" t="s">
        <v>84</v>
      </c>
      <c r="E17" s="319"/>
      <c r="F17" s="319"/>
      <c r="G17" s="250">
        <v>31692820</v>
      </c>
    </row>
    <row r="18" spans="1:7" ht="28.5" customHeight="1">
      <c r="A18" s="275" t="s">
        <v>81</v>
      </c>
      <c r="B18" s="275"/>
      <c r="C18" s="275"/>
      <c r="D18" s="320" t="s">
        <v>1</v>
      </c>
      <c r="E18" s="320"/>
      <c r="F18" s="52" t="s">
        <v>83</v>
      </c>
      <c r="G18" s="53" t="s">
        <v>74</v>
      </c>
    </row>
    <row r="19" spans="1:7" ht="19.5" customHeight="1">
      <c r="A19" s="54" t="s">
        <v>75</v>
      </c>
      <c r="B19" s="54">
        <v>3110000</v>
      </c>
      <c r="C19" s="54"/>
      <c r="D19" s="315" t="s">
        <v>85</v>
      </c>
      <c r="E19" s="315"/>
      <c r="F19" s="315"/>
      <c r="G19" s="250">
        <v>31692820</v>
      </c>
    </row>
    <row r="20" spans="1:7" ht="15.75" customHeight="1">
      <c r="A20" s="275" t="s">
        <v>77</v>
      </c>
      <c r="B20" s="275"/>
      <c r="C20" s="275"/>
      <c r="D20" s="316" t="s">
        <v>33</v>
      </c>
      <c r="E20" s="316"/>
      <c r="F20" s="52"/>
      <c r="G20" s="53" t="s">
        <v>74</v>
      </c>
    </row>
    <row r="21" spans="1:7" ht="28.5" customHeight="1">
      <c r="A21" s="55" t="s">
        <v>76</v>
      </c>
      <c r="B21" s="56">
        <v>3117370</v>
      </c>
      <c r="C21" s="56">
        <v>7370</v>
      </c>
      <c r="D21" s="249" t="s">
        <v>90</v>
      </c>
      <c r="E21" s="317" t="s">
        <v>91</v>
      </c>
      <c r="F21" s="317"/>
      <c r="G21" s="249" t="s">
        <v>99</v>
      </c>
    </row>
    <row r="22" spans="1:7" ht="33" customHeight="1">
      <c r="A22" s="58"/>
      <c r="B22" s="59" t="s">
        <v>77</v>
      </c>
      <c r="C22" s="93" t="s">
        <v>78</v>
      </c>
      <c r="D22" s="52" t="s">
        <v>79</v>
      </c>
      <c r="E22" s="275" t="s">
        <v>82</v>
      </c>
      <c r="F22" s="275"/>
      <c r="G22" s="241" t="s">
        <v>80</v>
      </c>
    </row>
    <row r="23" spans="1:7" ht="37.5" customHeight="1">
      <c r="A23" s="61" t="s">
        <v>7</v>
      </c>
      <c r="B23" s="276" t="s">
        <v>729</v>
      </c>
      <c r="C23" s="276"/>
      <c r="D23" s="276"/>
      <c r="E23" s="276"/>
      <c r="F23" s="276"/>
      <c r="G23" s="276"/>
    </row>
    <row r="24" spans="1:7" ht="126.75" customHeight="1">
      <c r="A24" s="61" t="s">
        <v>8</v>
      </c>
      <c r="B24" s="309" t="s">
        <v>762</v>
      </c>
      <c r="C24" s="309"/>
      <c r="D24" s="309"/>
      <c r="E24" s="309"/>
      <c r="F24" s="309"/>
      <c r="G24" s="309"/>
    </row>
    <row r="25" spans="1:7" ht="31.5" hidden="1" customHeight="1">
      <c r="A25" s="61"/>
      <c r="B25" s="309"/>
      <c r="C25" s="309"/>
      <c r="D25" s="309"/>
      <c r="E25" s="309"/>
      <c r="F25" s="309"/>
      <c r="G25" s="309"/>
    </row>
    <row r="26" spans="1:7" ht="12.75" customHeight="1">
      <c r="B26" s="309"/>
      <c r="C26" s="309"/>
      <c r="D26" s="309"/>
      <c r="E26" s="309"/>
      <c r="F26" s="309"/>
      <c r="G26" s="309"/>
    </row>
    <row r="27" spans="1:7" ht="19.5" customHeight="1">
      <c r="A27" s="18" t="s">
        <v>9</v>
      </c>
      <c r="B27" s="295" t="s">
        <v>46</v>
      </c>
      <c r="C27" s="295"/>
      <c r="D27" s="295"/>
      <c r="E27" s="295"/>
      <c r="F27" s="295"/>
      <c r="G27" s="295"/>
    </row>
    <row r="28" spans="1:7" ht="4.5" customHeight="1">
      <c r="A28" s="19"/>
    </row>
    <row r="29" spans="1:7" ht="19.5" customHeight="1">
      <c r="A29" s="245" t="s">
        <v>11</v>
      </c>
      <c r="B29" s="304" t="s">
        <v>47</v>
      </c>
      <c r="C29" s="304"/>
      <c r="D29" s="304"/>
      <c r="E29" s="304"/>
      <c r="F29" s="304"/>
      <c r="G29" s="304"/>
    </row>
    <row r="30" spans="1:7" ht="24" customHeight="1">
      <c r="A30" s="245">
        <v>1</v>
      </c>
      <c r="B30" s="310" t="s">
        <v>93</v>
      </c>
      <c r="C30" s="311"/>
      <c r="D30" s="311"/>
      <c r="E30" s="311"/>
      <c r="F30" s="311"/>
      <c r="G30" s="312"/>
    </row>
    <row r="32" spans="1:7" ht="3" customHeight="1">
      <c r="A32" s="19"/>
    </row>
    <row r="33" spans="1:8" ht="19.5" customHeight="1">
      <c r="A33" s="20" t="s">
        <v>10</v>
      </c>
      <c r="B33" s="21" t="s">
        <v>86</v>
      </c>
      <c r="C33" s="313" t="s">
        <v>92</v>
      </c>
      <c r="D33" s="314"/>
      <c r="E33" s="314"/>
      <c r="F33" s="314"/>
      <c r="G33" s="314"/>
    </row>
    <row r="34" spans="1:8" ht="19.5" customHeight="1">
      <c r="A34" s="18" t="s">
        <v>13</v>
      </c>
      <c r="B34" s="295" t="s">
        <v>48</v>
      </c>
      <c r="C34" s="295"/>
      <c r="D34" s="295"/>
      <c r="E34" s="295"/>
      <c r="F34" s="295"/>
      <c r="G34" s="295"/>
    </row>
    <row r="35" spans="1:8" ht="4.5" customHeight="1">
      <c r="A35" s="18"/>
      <c r="B35" s="243"/>
      <c r="C35" s="243"/>
      <c r="D35" s="243"/>
      <c r="E35" s="243"/>
      <c r="F35" s="243"/>
      <c r="G35" s="243"/>
    </row>
    <row r="36" spans="1:8" ht="18.75" customHeight="1">
      <c r="A36" s="245" t="s">
        <v>11</v>
      </c>
      <c r="B36" s="304" t="s">
        <v>12</v>
      </c>
      <c r="C36" s="304"/>
      <c r="D36" s="304"/>
      <c r="E36" s="304"/>
      <c r="F36" s="304"/>
      <c r="G36" s="304"/>
    </row>
    <row r="37" spans="1:8" ht="15.75">
      <c r="A37" s="245">
        <v>1</v>
      </c>
      <c r="B37" s="302" t="s">
        <v>94</v>
      </c>
      <c r="C37" s="302"/>
      <c r="D37" s="302"/>
      <c r="E37" s="302"/>
      <c r="F37" s="302"/>
      <c r="G37" s="302"/>
    </row>
    <row r="38" spans="1:8" ht="8.25" customHeight="1">
      <c r="A38" s="18"/>
      <c r="B38" s="243"/>
      <c r="C38" s="243"/>
      <c r="D38" s="243"/>
      <c r="E38" s="243"/>
      <c r="F38" s="243"/>
      <c r="G38" s="243"/>
    </row>
    <row r="39" spans="1:8" ht="15.75">
      <c r="A39" s="18" t="s">
        <v>19</v>
      </c>
      <c r="B39" s="22" t="s">
        <v>15</v>
      </c>
      <c r="C39" s="243"/>
      <c r="D39" s="243"/>
      <c r="E39" s="305" t="s">
        <v>49</v>
      </c>
      <c r="F39" s="243"/>
      <c r="G39" s="243"/>
    </row>
    <row r="40" spans="1:8" ht="8.25" customHeight="1">
      <c r="A40" s="19"/>
      <c r="E40" s="306"/>
    </row>
    <row r="41" spans="1:8" ht="23.25" customHeight="1">
      <c r="A41" s="245" t="s">
        <v>11</v>
      </c>
      <c r="B41" s="307" t="s">
        <v>15</v>
      </c>
      <c r="C41" s="301"/>
      <c r="D41" s="245" t="s">
        <v>16</v>
      </c>
      <c r="E41" s="245" t="s">
        <v>17</v>
      </c>
      <c r="F41" s="245" t="s">
        <v>18</v>
      </c>
    </row>
    <row r="42" spans="1:8" ht="12" customHeight="1">
      <c r="A42" s="247">
        <v>1</v>
      </c>
      <c r="B42" s="308">
        <v>2</v>
      </c>
      <c r="C42" s="294"/>
      <c r="D42" s="247">
        <v>3</v>
      </c>
      <c r="E42" s="247">
        <v>4</v>
      </c>
      <c r="F42" s="247">
        <v>5</v>
      </c>
    </row>
    <row r="43" spans="1:8" ht="34.5" customHeight="1">
      <c r="A43" s="245"/>
      <c r="B43" s="303" t="s">
        <v>506</v>
      </c>
      <c r="C43" s="301"/>
      <c r="E43" s="43">
        <f>F86</f>
        <v>300000</v>
      </c>
      <c r="F43" s="43">
        <f>E43+D43</f>
        <v>300000</v>
      </c>
      <c r="H43" s="44"/>
    </row>
    <row r="44" spans="1:8" ht="69.75" hidden="1" customHeight="1">
      <c r="A44" s="23" t="s">
        <v>102</v>
      </c>
      <c r="B44" s="302" t="s">
        <v>645</v>
      </c>
      <c r="C44" s="301"/>
      <c r="D44" s="24"/>
      <c r="E44" s="25">
        <v>300000</v>
      </c>
      <c r="F44" s="25">
        <f t="shared" ref="F44" si="0">E44</f>
        <v>300000</v>
      </c>
      <c r="H44" s="44"/>
    </row>
    <row r="45" spans="1:8" ht="34.5" customHeight="1">
      <c r="A45" s="245"/>
      <c r="B45" s="303" t="s">
        <v>504</v>
      </c>
      <c r="C45" s="301"/>
      <c r="D45" s="152"/>
      <c r="E45" s="43">
        <f>F96</f>
        <v>23953358</v>
      </c>
      <c r="F45" s="43">
        <f>E45+D45</f>
        <v>23953358</v>
      </c>
      <c r="G45" s="44"/>
      <c r="H45" s="44"/>
    </row>
    <row r="46" spans="1:8" ht="68.25" hidden="1" customHeight="1">
      <c r="A46" s="153" t="s">
        <v>248</v>
      </c>
      <c r="B46" s="302" t="s">
        <v>522</v>
      </c>
      <c r="C46" s="301"/>
      <c r="D46" s="152"/>
      <c r="E46" s="25">
        <v>200000</v>
      </c>
      <c r="F46" s="25">
        <f t="shared" ref="F46:F55" si="1">E46</f>
        <v>200000</v>
      </c>
      <c r="H46" s="44"/>
    </row>
    <row r="47" spans="1:8" ht="62.25" hidden="1" customHeight="1">
      <c r="A47" s="153" t="s">
        <v>249</v>
      </c>
      <c r="B47" s="302" t="s">
        <v>523</v>
      </c>
      <c r="C47" s="301"/>
      <c r="D47" s="152"/>
      <c r="E47" s="25">
        <v>200000</v>
      </c>
      <c r="F47" s="25">
        <f t="shared" si="1"/>
        <v>200000</v>
      </c>
      <c r="H47" s="44"/>
    </row>
    <row r="48" spans="1:8" ht="72.75" hidden="1" customHeight="1">
      <c r="A48" s="153" t="s">
        <v>250</v>
      </c>
      <c r="B48" s="302" t="s">
        <v>524</v>
      </c>
      <c r="C48" s="301"/>
      <c r="D48" s="152"/>
      <c r="E48" s="25">
        <v>200000</v>
      </c>
      <c r="F48" s="25">
        <f t="shared" si="1"/>
        <v>200000</v>
      </c>
      <c r="H48" s="44"/>
    </row>
    <row r="49" spans="1:8" ht="64.5" hidden="1" customHeight="1">
      <c r="A49" s="153" t="s">
        <v>251</v>
      </c>
      <c r="B49" s="302" t="s">
        <v>525</v>
      </c>
      <c r="C49" s="301"/>
      <c r="D49" s="152"/>
      <c r="E49" s="25">
        <v>200000</v>
      </c>
      <c r="F49" s="25">
        <f t="shared" si="1"/>
        <v>200000</v>
      </c>
      <c r="H49" s="44"/>
    </row>
    <row r="50" spans="1:8" ht="75" hidden="1" customHeight="1">
      <c r="A50" s="153" t="s">
        <v>252</v>
      </c>
      <c r="B50" s="302" t="s">
        <v>526</v>
      </c>
      <c r="C50" s="301"/>
      <c r="D50" s="152"/>
      <c r="E50" s="25">
        <v>200000</v>
      </c>
      <c r="F50" s="25">
        <f t="shared" si="1"/>
        <v>200000</v>
      </c>
      <c r="H50" s="44"/>
    </row>
    <row r="51" spans="1:8" ht="57.75" hidden="1" customHeight="1">
      <c r="A51" s="153" t="s">
        <v>253</v>
      </c>
      <c r="B51" s="302" t="s">
        <v>527</v>
      </c>
      <c r="C51" s="301"/>
      <c r="D51" s="152"/>
      <c r="E51" s="25">
        <v>300000</v>
      </c>
      <c r="F51" s="25">
        <f t="shared" si="1"/>
        <v>300000</v>
      </c>
      <c r="H51" s="44"/>
    </row>
    <row r="52" spans="1:8" ht="81.75" hidden="1" customHeight="1">
      <c r="A52" s="153" t="s">
        <v>254</v>
      </c>
      <c r="B52" s="302" t="s">
        <v>528</v>
      </c>
      <c r="C52" s="301"/>
      <c r="D52" s="24"/>
      <c r="E52" s="25">
        <v>2000000</v>
      </c>
      <c r="F52" s="25">
        <f t="shared" si="1"/>
        <v>2000000</v>
      </c>
      <c r="H52" s="44"/>
    </row>
    <row r="53" spans="1:8" ht="74.25" hidden="1" customHeight="1">
      <c r="A53" s="153" t="s">
        <v>255</v>
      </c>
      <c r="B53" s="302" t="s">
        <v>529</v>
      </c>
      <c r="C53" s="301"/>
      <c r="D53" s="24"/>
      <c r="E53" s="25">
        <v>200000</v>
      </c>
      <c r="F53" s="25">
        <f t="shared" si="1"/>
        <v>200000</v>
      </c>
      <c r="H53" s="44"/>
    </row>
    <row r="54" spans="1:8" ht="77.25" hidden="1" customHeight="1">
      <c r="A54" s="153" t="s">
        <v>513</v>
      </c>
      <c r="B54" s="302" t="s">
        <v>530</v>
      </c>
      <c r="C54" s="301"/>
      <c r="D54" s="24"/>
      <c r="E54" s="25">
        <v>6000000</v>
      </c>
      <c r="F54" s="25">
        <f t="shared" si="1"/>
        <v>6000000</v>
      </c>
      <c r="H54" s="44"/>
    </row>
    <row r="55" spans="1:8" ht="60" hidden="1" customHeight="1">
      <c r="A55" s="153" t="s">
        <v>514</v>
      </c>
      <c r="B55" s="302" t="s">
        <v>531</v>
      </c>
      <c r="C55" s="301"/>
      <c r="D55" s="24"/>
      <c r="E55" s="25">
        <v>200000</v>
      </c>
      <c r="F55" s="25">
        <f t="shared" si="1"/>
        <v>200000</v>
      </c>
      <c r="H55" s="44"/>
    </row>
    <row r="56" spans="1:8" ht="54.75" hidden="1" customHeight="1">
      <c r="A56" s="153" t="s">
        <v>515</v>
      </c>
      <c r="B56" s="302" t="s">
        <v>532</v>
      </c>
      <c r="C56" s="301"/>
      <c r="D56" s="24"/>
      <c r="E56" s="25">
        <v>200000</v>
      </c>
      <c r="F56" s="25">
        <f>E56</f>
        <v>200000</v>
      </c>
      <c r="H56" s="44"/>
    </row>
    <row r="57" spans="1:8" ht="41.25" hidden="1" customHeight="1">
      <c r="A57" s="153" t="s">
        <v>516</v>
      </c>
      <c r="B57" s="302" t="s">
        <v>533</v>
      </c>
      <c r="C57" s="301" t="s">
        <v>449</v>
      </c>
      <c r="D57" s="24"/>
      <c r="E57" s="25">
        <v>700000</v>
      </c>
      <c r="F57" s="25">
        <f t="shared" ref="F57:F64" si="2">E57</f>
        <v>700000</v>
      </c>
      <c r="H57" s="44"/>
    </row>
    <row r="58" spans="1:8" ht="48" hidden="1" customHeight="1">
      <c r="A58" s="153" t="s">
        <v>256</v>
      </c>
      <c r="B58" s="302" t="s">
        <v>534</v>
      </c>
      <c r="C58" s="301"/>
      <c r="D58" s="24"/>
      <c r="E58" s="25">
        <v>500000</v>
      </c>
      <c r="F58" s="25">
        <f t="shared" si="2"/>
        <v>500000</v>
      </c>
      <c r="H58" s="44"/>
    </row>
    <row r="59" spans="1:8" ht="61.5" hidden="1" customHeight="1">
      <c r="A59" s="153" t="s">
        <v>257</v>
      </c>
      <c r="B59" s="302" t="s">
        <v>363</v>
      </c>
      <c r="C59" s="301"/>
      <c r="D59" s="24"/>
      <c r="E59" s="25">
        <v>3118157</v>
      </c>
      <c r="F59" s="25">
        <f>E59</f>
        <v>3118157</v>
      </c>
      <c r="H59" s="44"/>
    </row>
    <row r="60" spans="1:8" ht="64.5" hidden="1" customHeight="1">
      <c r="A60" s="153" t="s">
        <v>517</v>
      </c>
      <c r="B60" s="302" t="s">
        <v>367</v>
      </c>
      <c r="C60" s="301"/>
      <c r="D60" s="24"/>
      <c r="E60" s="25">
        <f>F225</f>
        <v>100000</v>
      </c>
      <c r="F60" s="25">
        <f t="shared" si="2"/>
        <v>100000</v>
      </c>
      <c r="H60" s="44"/>
    </row>
    <row r="61" spans="1:8" ht="51" hidden="1" customHeight="1">
      <c r="A61" s="153" t="s">
        <v>518</v>
      </c>
      <c r="B61" s="302" t="s">
        <v>368</v>
      </c>
      <c r="C61" s="301"/>
      <c r="D61" s="24"/>
      <c r="E61" s="25">
        <v>230000</v>
      </c>
      <c r="F61" s="25">
        <f t="shared" si="2"/>
        <v>230000</v>
      </c>
      <c r="H61" s="44"/>
    </row>
    <row r="62" spans="1:8" ht="55.5" hidden="1" customHeight="1">
      <c r="A62" s="153" t="s">
        <v>519</v>
      </c>
      <c r="B62" s="302" t="s">
        <v>535</v>
      </c>
      <c r="C62" s="301"/>
      <c r="D62" s="24"/>
      <c r="E62" s="25">
        <v>1474663</v>
      </c>
      <c r="F62" s="25">
        <f t="shared" si="2"/>
        <v>1474663</v>
      </c>
      <c r="H62" s="44"/>
    </row>
    <row r="63" spans="1:8" ht="59.25" hidden="1" customHeight="1">
      <c r="A63" s="153" t="s">
        <v>520</v>
      </c>
      <c r="B63" s="302" t="s">
        <v>370</v>
      </c>
      <c r="C63" s="301"/>
      <c r="D63" s="24"/>
      <c r="E63" s="25">
        <v>1650000</v>
      </c>
      <c r="F63" s="25">
        <f t="shared" si="2"/>
        <v>1650000</v>
      </c>
      <c r="H63" s="44"/>
    </row>
    <row r="64" spans="1:8" ht="53.25" hidden="1" customHeight="1">
      <c r="A64" s="153" t="s">
        <v>521</v>
      </c>
      <c r="B64" s="302" t="s">
        <v>536</v>
      </c>
      <c r="C64" s="301"/>
      <c r="D64" s="24"/>
      <c r="E64" s="25">
        <v>1000000</v>
      </c>
      <c r="F64" s="25">
        <f t="shared" si="2"/>
        <v>1000000</v>
      </c>
      <c r="H64" s="44"/>
    </row>
    <row r="65" spans="1:9" ht="35.25" customHeight="1">
      <c r="A65" s="245"/>
      <c r="B65" s="291" t="s">
        <v>350</v>
      </c>
      <c r="C65" s="292"/>
      <c r="D65" s="152"/>
      <c r="E65" s="43">
        <f>F355</f>
        <v>18606518</v>
      </c>
      <c r="F65" s="43">
        <f>E65+D65</f>
        <v>18606518</v>
      </c>
      <c r="H65" s="44"/>
    </row>
    <row r="66" spans="1:9" ht="36.75" hidden="1" customHeight="1">
      <c r="A66" s="23" t="s">
        <v>258</v>
      </c>
      <c r="B66" s="300" t="s">
        <v>537</v>
      </c>
      <c r="C66" s="301"/>
      <c r="D66" s="24"/>
      <c r="E66" s="25">
        <v>5000000</v>
      </c>
      <c r="F66" s="25">
        <f t="shared" ref="F66:F67" si="3">E66</f>
        <v>5000000</v>
      </c>
      <c r="H66" s="44"/>
    </row>
    <row r="67" spans="1:9" ht="49.5" hidden="1" customHeight="1">
      <c r="A67" s="23" t="s">
        <v>301</v>
      </c>
      <c r="B67" s="300" t="s">
        <v>355</v>
      </c>
      <c r="C67" s="301"/>
      <c r="D67" s="24"/>
      <c r="E67" s="25">
        <v>100000</v>
      </c>
      <c r="F67" s="25">
        <f t="shared" si="3"/>
        <v>100000</v>
      </c>
      <c r="H67" s="44"/>
    </row>
    <row r="68" spans="1:9" ht="31.5" hidden="1" customHeight="1">
      <c r="A68" s="23" t="s">
        <v>372</v>
      </c>
      <c r="B68" s="300" t="s">
        <v>430</v>
      </c>
      <c r="C68" s="301"/>
      <c r="D68" s="24"/>
      <c r="E68" s="25">
        <v>15000000</v>
      </c>
      <c r="F68" s="25">
        <f>G367</f>
        <v>15000000</v>
      </c>
      <c r="H68" s="44"/>
    </row>
    <row r="69" spans="1:9" ht="47.25" hidden="1" customHeight="1">
      <c r="A69" s="23" t="s">
        <v>373</v>
      </c>
      <c r="B69" s="300" t="s">
        <v>538</v>
      </c>
      <c r="C69" s="301"/>
      <c r="D69" s="24"/>
      <c r="E69" s="25">
        <v>500000</v>
      </c>
      <c r="F69" s="25">
        <f>G376</f>
        <v>500000</v>
      </c>
      <c r="H69" s="44"/>
    </row>
    <row r="70" spans="1:9" ht="42.75" hidden="1" customHeight="1">
      <c r="A70" s="23" t="s">
        <v>374</v>
      </c>
      <c r="B70" s="300" t="s">
        <v>539</v>
      </c>
      <c r="C70" s="301"/>
      <c r="E70" s="25">
        <v>500000</v>
      </c>
      <c r="F70" s="25">
        <f>E70</f>
        <v>500000</v>
      </c>
      <c r="H70" s="44"/>
    </row>
    <row r="71" spans="1:9" ht="36" hidden="1" customHeight="1">
      <c r="A71" s="23" t="s">
        <v>375</v>
      </c>
      <c r="B71" s="300" t="s">
        <v>540</v>
      </c>
      <c r="C71" s="301"/>
      <c r="D71" s="152"/>
      <c r="E71" s="25">
        <v>500000</v>
      </c>
      <c r="F71" s="25">
        <f>E71</f>
        <v>500000</v>
      </c>
      <c r="H71" s="44"/>
    </row>
    <row r="72" spans="1:9" ht="69" hidden="1" customHeight="1">
      <c r="A72" s="23" t="s">
        <v>376</v>
      </c>
      <c r="B72" s="300" t="s">
        <v>475</v>
      </c>
      <c r="C72" s="301"/>
      <c r="D72" s="24"/>
      <c r="E72" s="25">
        <f>F403</f>
        <v>1006518</v>
      </c>
      <c r="F72" s="25">
        <f>G403</f>
        <v>1006518</v>
      </c>
      <c r="H72" s="44"/>
    </row>
    <row r="73" spans="1:9" ht="15" customHeight="1">
      <c r="A73" s="293" t="s">
        <v>18</v>
      </c>
      <c r="B73" s="293"/>
      <c r="C73" s="294"/>
      <c r="D73" s="26"/>
      <c r="E73" s="26">
        <f>E65+E45+E43</f>
        <v>42859876</v>
      </c>
      <c r="F73" s="26">
        <f>F65+F45+F43</f>
        <v>42859876</v>
      </c>
      <c r="G73" s="44"/>
      <c r="H73" s="44"/>
      <c r="I73" s="44"/>
    </row>
    <row r="74" spans="1:9" ht="10.5" customHeight="1">
      <c r="A74" s="19"/>
      <c r="G74" s="44"/>
      <c r="H74" s="44"/>
    </row>
    <row r="75" spans="1:9" ht="15.75" customHeight="1">
      <c r="A75" s="19" t="s">
        <v>22</v>
      </c>
      <c r="B75" s="295" t="s">
        <v>20</v>
      </c>
      <c r="C75" s="295"/>
      <c r="D75" s="295"/>
      <c r="E75" s="295"/>
      <c r="F75" s="295"/>
      <c r="G75" s="295"/>
    </row>
    <row r="76" spans="1:9" ht="14.25" customHeight="1">
      <c r="A76" s="19"/>
      <c r="E76" s="27" t="s">
        <v>14</v>
      </c>
    </row>
    <row r="77" spans="1:9" ht="25.5">
      <c r="A77" s="245" t="s">
        <v>11</v>
      </c>
      <c r="B77" s="247" t="s">
        <v>21</v>
      </c>
      <c r="C77" s="245" t="s">
        <v>16</v>
      </c>
      <c r="D77" s="245" t="s">
        <v>17</v>
      </c>
      <c r="E77" s="245" t="s">
        <v>18</v>
      </c>
    </row>
    <row r="78" spans="1:9" ht="11.25" customHeight="1">
      <c r="A78" s="247">
        <v>1</v>
      </c>
      <c r="B78" s="247">
        <v>2</v>
      </c>
      <c r="C78" s="247">
        <v>3</v>
      </c>
      <c r="D78" s="247">
        <v>4</v>
      </c>
      <c r="E78" s="247">
        <v>5</v>
      </c>
    </row>
    <row r="79" spans="1:9" ht="14.25" customHeight="1">
      <c r="A79" s="245"/>
      <c r="B79" s="28"/>
      <c r="C79" s="29"/>
      <c r="D79" s="245"/>
      <c r="E79" s="29"/>
    </row>
    <row r="80" spans="1:9" ht="19.5" customHeight="1">
      <c r="A80" s="293" t="s">
        <v>18</v>
      </c>
      <c r="B80" s="293"/>
      <c r="C80" s="30"/>
      <c r="D80" s="30"/>
      <c r="E80" s="30"/>
    </row>
    <row r="81" spans="1:7" ht="16.5" customHeight="1">
      <c r="A81" s="19"/>
    </row>
    <row r="82" spans="1:7" ht="16.5" customHeight="1">
      <c r="A82" s="18" t="s">
        <v>50</v>
      </c>
      <c r="B82" s="295" t="s">
        <v>23</v>
      </c>
      <c r="C82" s="295"/>
      <c r="D82" s="295"/>
      <c r="E82" s="295"/>
      <c r="F82" s="295"/>
      <c r="G82" s="295"/>
    </row>
    <row r="83" spans="1:7" ht="9.75" customHeight="1">
      <c r="A83" s="19"/>
    </row>
    <row r="84" spans="1:7" ht="25.5" customHeight="1">
      <c r="A84" s="245" t="s">
        <v>11</v>
      </c>
      <c r="B84" s="245" t="s">
        <v>24</v>
      </c>
      <c r="C84" s="246" t="s">
        <v>25</v>
      </c>
      <c r="D84" s="246" t="s">
        <v>26</v>
      </c>
      <c r="E84" s="245" t="s">
        <v>16</v>
      </c>
      <c r="F84" s="245" t="s">
        <v>17</v>
      </c>
      <c r="G84" s="245" t="s">
        <v>18</v>
      </c>
    </row>
    <row r="85" spans="1:7">
      <c r="A85" s="247">
        <v>1</v>
      </c>
      <c r="B85" s="247">
        <v>2</v>
      </c>
      <c r="C85" s="247">
        <v>3</v>
      </c>
      <c r="D85" s="247">
        <v>4</v>
      </c>
      <c r="E85" s="247">
        <v>5</v>
      </c>
      <c r="F85" s="247">
        <v>6</v>
      </c>
      <c r="G85" s="247">
        <v>7</v>
      </c>
    </row>
    <row r="86" spans="1:7" ht="21.75" customHeight="1">
      <c r="A86" s="245"/>
      <c r="B86" s="291" t="s">
        <v>511</v>
      </c>
      <c r="C86" s="296"/>
      <c r="D86" s="296"/>
      <c r="E86" s="292"/>
      <c r="F86" s="204">
        <f>F89</f>
        <v>300000</v>
      </c>
      <c r="G86" s="204">
        <f>F86</f>
        <v>300000</v>
      </c>
    </row>
    <row r="87" spans="1:7" ht="62.25" customHeight="1">
      <c r="A87" s="244"/>
      <c r="B87" s="297" t="s">
        <v>646</v>
      </c>
      <c r="C87" s="298"/>
      <c r="D87" s="298"/>
      <c r="E87" s="299"/>
      <c r="F87" s="86"/>
      <c r="G87" s="86"/>
    </row>
    <row r="88" spans="1:7" s="76" customFormat="1" ht="15" customHeight="1">
      <c r="A88" s="83">
        <v>1</v>
      </c>
      <c r="B88" s="84" t="s">
        <v>27</v>
      </c>
      <c r="C88" s="87" t="s">
        <v>83</v>
      </c>
      <c r="D88" s="87" t="s">
        <v>83</v>
      </c>
      <c r="E88" s="85"/>
      <c r="F88" s="86"/>
      <c r="G88" s="86"/>
    </row>
    <row r="89" spans="1:7" ht="81.75" customHeight="1">
      <c r="A89" s="244"/>
      <c r="B89" s="142" t="s">
        <v>507</v>
      </c>
      <c r="C89" s="17" t="s">
        <v>96</v>
      </c>
      <c r="D89" s="69" t="s">
        <v>512</v>
      </c>
      <c r="E89" s="85"/>
      <c r="F89" s="67">
        <f>E44</f>
        <v>300000</v>
      </c>
      <c r="G89" s="67">
        <f>F89</f>
        <v>300000</v>
      </c>
    </row>
    <row r="90" spans="1:7" s="76" customFormat="1" ht="18" customHeight="1">
      <c r="A90" s="83">
        <v>2</v>
      </c>
      <c r="B90" s="84" t="s">
        <v>28</v>
      </c>
      <c r="C90" s="87" t="s">
        <v>83</v>
      </c>
      <c r="D90" s="87" t="s">
        <v>83</v>
      </c>
      <c r="E90" s="85"/>
      <c r="F90" s="147"/>
      <c r="G90" s="147"/>
    </row>
    <row r="91" spans="1:7" ht="111" customHeight="1">
      <c r="A91" s="244"/>
      <c r="B91" s="142" t="s">
        <v>510</v>
      </c>
      <c r="C91" s="17" t="s">
        <v>97</v>
      </c>
      <c r="D91" s="17" t="s">
        <v>181</v>
      </c>
      <c r="E91" s="85"/>
      <c r="F91" s="147">
        <v>1</v>
      </c>
      <c r="G91" s="147">
        <f>F91</f>
        <v>1</v>
      </c>
    </row>
    <row r="92" spans="1:7" s="76" customFormat="1" ht="18" customHeight="1">
      <c r="A92" s="83">
        <v>3</v>
      </c>
      <c r="B92" s="84" t="s">
        <v>29</v>
      </c>
      <c r="C92" s="87"/>
      <c r="D92" s="87"/>
      <c r="E92" s="85"/>
      <c r="F92" s="147"/>
      <c r="G92" s="147"/>
    </row>
    <row r="93" spans="1:7" ht="108.75" customHeight="1">
      <c r="A93" s="244"/>
      <c r="B93" s="143" t="s">
        <v>508</v>
      </c>
      <c r="C93" s="17" t="s">
        <v>89</v>
      </c>
      <c r="D93" s="17" t="s">
        <v>87</v>
      </c>
      <c r="E93" s="85"/>
      <c r="F93" s="67">
        <f>F89/F91</f>
        <v>300000</v>
      </c>
      <c r="G93" s="67">
        <f>F93</f>
        <v>300000</v>
      </c>
    </row>
    <row r="94" spans="1:7" s="76" customFormat="1" ht="19.5" customHeight="1">
      <c r="A94" s="83">
        <v>2</v>
      </c>
      <c r="B94" s="84" t="s">
        <v>30</v>
      </c>
      <c r="C94" s="87"/>
      <c r="D94" s="87"/>
      <c r="E94" s="85"/>
      <c r="F94" s="147"/>
      <c r="G94" s="147"/>
    </row>
    <row r="95" spans="1:7" ht="95.25" customHeight="1">
      <c r="A95" s="244"/>
      <c r="B95" s="143" t="s">
        <v>509</v>
      </c>
      <c r="C95" s="17" t="s">
        <v>88</v>
      </c>
      <c r="D95" s="17" t="s">
        <v>87</v>
      </c>
      <c r="E95" s="85"/>
      <c r="F95" s="147">
        <v>100</v>
      </c>
      <c r="G95" s="147">
        <f>F95</f>
        <v>100</v>
      </c>
    </row>
    <row r="96" spans="1:7" ht="20.25" customHeight="1">
      <c r="A96" s="63"/>
      <c r="B96" s="291" t="s">
        <v>504</v>
      </c>
      <c r="C96" s="292"/>
      <c r="D96" s="69"/>
      <c r="E96" s="69"/>
      <c r="F96" s="150">
        <f>F99+F108+F117+F126+F135+F144+F153+F162+F171+F180+F189+F198+F207+F216+F225+F234+F245+F254+F265+F274+F285+F294+F303+F312+F321+F330+F339+F348</f>
        <v>23953358</v>
      </c>
      <c r="G96" s="150">
        <f>G99+G108+G117+G126+G135+G144+G153+G162+G171+G180+G189+G198+G207+G216+G225+G234+G245+G254+G265+G274+G285+G294+G303+G312+G321+G330+G339+G348</f>
        <v>23953358</v>
      </c>
    </row>
    <row r="97" spans="1:7" ht="48" customHeight="1">
      <c r="A97" s="63"/>
      <c r="B97" s="290" t="s">
        <v>567</v>
      </c>
      <c r="C97" s="290"/>
      <c r="D97" s="290"/>
      <c r="E97" s="290"/>
      <c r="F97" s="80"/>
      <c r="G97" s="81"/>
    </row>
    <row r="98" spans="1:7" s="76" customFormat="1" ht="15" customHeight="1">
      <c r="A98" s="79">
        <v>1</v>
      </c>
      <c r="B98" s="82" t="s">
        <v>27</v>
      </c>
      <c r="C98" s="69"/>
      <c r="D98" s="69"/>
      <c r="E98" s="80"/>
      <c r="F98" s="80"/>
      <c r="G98" s="80"/>
    </row>
    <row r="99" spans="1:7" ht="100.5" customHeight="1">
      <c r="A99" s="63"/>
      <c r="B99" s="144" t="s">
        <v>568</v>
      </c>
      <c r="C99" s="69" t="s">
        <v>89</v>
      </c>
      <c r="D99" s="69" t="s">
        <v>512</v>
      </c>
      <c r="E99" s="80"/>
      <c r="F99" s="80">
        <v>200000</v>
      </c>
      <c r="G99" s="80">
        <f>F99</f>
        <v>200000</v>
      </c>
    </row>
    <row r="100" spans="1:7" s="76" customFormat="1" ht="15" customHeight="1">
      <c r="A100" s="79">
        <v>2</v>
      </c>
      <c r="B100" s="242" t="s">
        <v>28</v>
      </c>
      <c r="C100" s="69"/>
      <c r="D100" s="69"/>
      <c r="E100" s="80"/>
      <c r="F100" s="80"/>
      <c r="G100" s="80"/>
    </row>
    <row r="101" spans="1:7" ht="115.5" customHeight="1">
      <c r="A101" s="63"/>
      <c r="B101" s="144" t="s">
        <v>569</v>
      </c>
      <c r="C101" s="69" t="s">
        <v>180</v>
      </c>
      <c r="D101" s="69" t="s">
        <v>181</v>
      </c>
      <c r="E101" s="69"/>
      <c r="F101" s="81">
        <v>1</v>
      </c>
      <c r="G101" s="81">
        <f>F101</f>
        <v>1</v>
      </c>
    </row>
    <row r="102" spans="1:7" s="76" customFormat="1" ht="15" customHeight="1">
      <c r="A102" s="79">
        <v>3</v>
      </c>
      <c r="B102" s="242" t="s">
        <v>29</v>
      </c>
      <c r="C102" s="69"/>
      <c r="D102" s="69"/>
      <c r="E102" s="69"/>
      <c r="F102" s="80"/>
      <c r="G102" s="81"/>
    </row>
    <row r="103" spans="1:7" ht="108.75" customHeight="1">
      <c r="A103" s="63"/>
      <c r="B103" s="144" t="s">
        <v>570</v>
      </c>
      <c r="C103" s="69" t="s">
        <v>89</v>
      </c>
      <c r="D103" s="69" t="s">
        <v>87</v>
      </c>
      <c r="E103" s="69"/>
      <c r="F103" s="80">
        <f>F99/F101</f>
        <v>200000</v>
      </c>
      <c r="G103" s="80">
        <f>F103</f>
        <v>200000</v>
      </c>
    </row>
    <row r="104" spans="1:7" s="76" customFormat="1" ht="15" customHeight="1">
      <c r="A104" s="79">
        <v>4</v>
      </c>
      <c r="B104" s="242" t="s">
        <v>30</v>
      </c>
      <c r="C104" s="69"/>
      <c r="D104" s="69"/>
      <c r="E104" s="69"/>
      <c r="F104" s="80"/>
      <c r="G104" s="81"/>
    </row>
    <row r="105" spans="1:7" ht="111" customHeight="1">
      <c r="A105" s="63"/>
      <c r="B105" s="145" t="s">
        <v>571</v>
      </c>
      <c r="C105" s="69" t="s">
        <v>88</v>
      </c>
      <c r="D105" s="69" t="s">
        <v>87</v>
      </c>
      <c r="E105" s="69"/>
      <c r="F105" s="81">
        <f>F99/F103*100</f>
        <v>100</v>
      </c>
      <c r="G105" s="81">
        <f>F105</f>
        <v>100</v>
      </c>
    </row>
    <row r="106" spans="1:7" ht="58.5" customHeight="1">
      <c r="A106" s="63"/>
      <c r="B106" s="290" t="s">
        <v>694</v>
      </c>
      <c r="C106" s="290"/>
      <c r="D106" s="290"/>
      <c r="E106" s="290"/>
      <c r="F106" s="80"/>
      <c r="G106" s="81"/>
    </row>
    <row r="107" spans="1:7" s="76" customFormat="1" ht="15" customHeight="1">
      <c r="A107" s="79">
        <v>1</v>
      </c>
      <c r="B107" s="82" t="s">
        <v>27</v>
      </c>
      <c r="C107" s="69"/>
      <c r="D107" s="69"/>
      <c r="E107" s="80"/>
      <c r="F107" s="80"/>
      <c r="G107" s="80"/>
    </row>
    <row r="108" spans="1:7" ht="91.5" customHeight="1">
      <c r="A108" s="63"/>
      <c r="B108" s="144" t="s">
        <v>695</v>
      </c>
      <c r="C108" s="69" t="s">
        <v>89</v>
      </c>
      <c r="D108" s="69" t="s">
        <v>689</v>
      </c>
      <c r="E108" s="80"/>
      <c r="F108" s="80">
        <v>200000</v>
      </c>
      <c r="G108" s="80">
        <f>F108</f>
        <v>200000</v>
      </c>
    </row>
    <row r="109" spans="1:7" s="76" customFormat="1" ht="15" customHeight="1">
      <c r="A109" s="79">
        <v>2</v>
      </c>
      <c r="B109" s="242" t="s">
        <v>28</v>
      </c>
      <c r="C109" s="69"/>
      <c r="D109" s="69"/>
      <c r="E109" s="80"/>
      <c r="F109" s="80"/>
      <c r="G109" s="80"/>
    </row>
    <row r="110" spans="1:7" ht="106.5" customHeight="1">
      <c r="A110" s="63"/>
      <c r="B110" s="144" t="s">
        <v>696</v>
      </c>
      <c r="C110" s="69" t="s">
        <v>180</v>
      </c>
      <c r="D110" s="69" t="s">
        <v>181</v>
      </c>
      <c r="E110" s="69"/>
      <c r="F110" s="81">
        <v>1</v>
      </c>
      <c r="G110" s="81">
        <f>F110</f>
        <v>1</v>
      </c>
    </row>
    <row r="111" spans="1:7" s="76" customFormat="1" ht="15" customHeight="1">
      <c r="A111" s="79">
        <v>3</v>
      </c>
      <c r="B111" s="242" t="s">
        <v>29</v>
      </c>
      <c r="C111" s="69"/>
      <c r="D111" s="69"/>
      <c r="E111" s="69"/>
      <c r="F111" s="80"/>
      <c r="G111" s="81"/>
    </row>
    <row r="112" spans="1:7" ht="106.5" customHeight="1">
      <c r="A112" s="63"/>
      <c r="B112" s="144" t="s">
        <v>697</v>
      </c>
      <c r="C112" s="69" t="s">
        <v>89</v>
      </c>
      <c r="D112" s="69" t="s">
        <v>87</v>
      </c>
      <c r="E112" s="69"/>
      <c r="F112" s="80">
        <f>F108/F110</f>
        <v>200000</v>
      </c>
      <c r="G112" s="80">
        <f>F112</f>
        <v>200000</v>
      </c>
    </row>
    <row r="113" spans="1:7" s="76" customFormat="1" ht="15" customHeight="1">
      <c r="A113" s="79">
        <v>4</v>
      </c>
      <c r="B113" s="242" t="s">
        <v>30</v>
      </c>
      <c r="C113" s="69"/>
      <c r="D113" s="69"/>
      <c r="E113" s="69"/>
      <c r="F113" s="80"/>
      <c r="G113" s="81"/>
    </row>
    <row r="114" spans="1:7" ht="107.25" customHeight="1">
      <c r="A114" s="63"/>
      <c r="B114" s="145" t="s">
        <v>698</v>
      </c>
      <c r="C114" s="69" t="s">
        <v>88</v>
      </c>
      <c r="D114" s="69" t="s">
        <v>87</v>
      </c>
      <c r="E114" s="69"/>
      <c r="F114" s="81">
        <f>F108/F112*100</f>
        <v>100</v>
      </c>
      <c r="G114" s="81">
        <f>F114</f>
        <v>100</v>
      </c>
    </row>
    <row r="115" spans="1:7" ht="45" customHeight="1">
      <c r="A115" s="63"/>
      <c r="B115" s="290" t="s">
        <v>576</v>
      </c>
      <c r="C115" s="290"/>
      <c r="D115" s="290"/>
      <c r="E115" s="290"/>
      <c r="F115" s="80"/>
      <c r="G115" s="81"/>
    </row>
    <row r="116" spans="1:7" s="76" customFormat="1" ht="15" customHeight="1">
      <c r="A116" s="79">
        <v>1</v>
      </c>
      <c r="B116" s="82" t="s">
        <v>27</v>
      </c>
      <c r="C116" s="69"/>
      <c r="D116" s="69"/>
      <c r="E116" s="80"/>
      <c r="F116" s="80"/>
      <c r="G116" s="80"/>
    </row>
    <row r="117" spans="1:7" ht="82.5" customHeight="1">
      <c r="A117" s="63"/>
      <c r="B117" s="144" t="s">
        <v>583</v>
      </c>
      <c r="C117" s="69" t="s">
        <v>89</v>
      </c>
      <c r="D117" s="69" t="s">
        <v>512</v>
      </c>
      <c r="E117" s="80"/>
      <c r="F117" s="80">
        <v>200000</v>
      </c>
      <c r="G117" s="80">
        <f>F117</f>
        <v>200000</v>
      </c>
    </row>
    <row r="118" spans="1:7" s="76" customFormat="1" ht="15" customHeight="1">
      <c r="A118" s="79">
        <v>2</v>
      </c>
      <c r="B118" s="242" t="s">
        <v>28</v>
      </c>
      <c r="C118" s="69"/>
      <c r="D118" s="69"/>
      <c r="E118" s="80"/>
      <c r="F118" s="80"/>
      <c r="G118" s="80"/>
    </row>
    <row r="119" spans="1:7" ht="105.75" customHeight="1">
      <c r="A119" s="63"/>
      <c r="B119" s="144" t="s">
        <v>582</v>
      </c>
      <c r="C119" s="69" t="s">
        <v>180</v>
      </c>
      <c r="D119" s="69" t="s">
        <v>181</v>
      </c>
      <c r="E119" s="69"/>
      <c r="F119" s="81">
        <v>1</v>
      </c>
      <c r="G119" s="81">
        <f>F119</f>
        <v>1</v>
      </c>
    </row>
    <row r="120" spans="1:7" s="76" customFormat="1" ht="15" customHeight="1">
      <c r="A120" s="79">
        <v>3</v>
      </c>
      <c r="B120" s="242" t="s">
        <v>29</v>
      </c>
      <c r="C120" s="69"/>
      <c r="D120" s="69"/>
      <c r="E120" s="69"/>
      <c r="F120" s="80"/>
      <c r="G120" s="81"/>
    </row>
    <row r="121" spans="1:7" ht="106.5" customHeight="1">
      <c r="A121" s="63"/>
      <c r="B121" s="144" t="s">
        <v>577</v>
      </c>
      <c r="C121" s="69" t="s">
        <v>89</v>
      </c>
      <c r="D121" s="69" t="s">
        <v>87</v>
      </c>
      <c r="E121" s="69"/>
      <c r="F121" s="80">
        <f>F117/F119</f>
        <v>200000</v>
      </c>
      <c r="G121" s="80">
        <f>F121</f>
        <v>200000</v>
      </c>
    </row>
    <row r="122" spans="1:7" s="76" customFormat="1" ht="15" customHeight="1">
      <c r="A122" s="79">
        <v>4</v>
      </c>
      <c r="B122" s="242" t="s">
        <v>30</v>
      </c>
      <c r="C122" s="69"/>
      <c r="D122" s="69"/>
      <c r="E122" s="69"/>
      <c r="F122" s="80"/>
      <c r="G122" s="81"/>
    </row>
    <row r="123" spans="1:7" ht="90" customHeight="1">
      <c r="A123" s="63"/>
      <c r="B123" s="145" t="s">
        <v>581</v>
      </c>
      <c r="C123" s="69" t="s">
        <v>88</v>
      </c>
      <c r="D123" s="69" t="s">
        <v>87</v>
      </c>
      <c r="E123" s="69"/>
      <c r="F123" s="81">
        <f>F117/F121*100</f>
        <v>100</v>
      </c>
      <c r="G123" s="81">
        <f>F123</f>
        <v>100</v>
      </c>
    </row>
    <row r="124" spans="1:7" ht="45" customHeight="1">
      <c r="A124" s="63"/>
      <c r="B124" s="290" t="s">
        <v>592</v>
      </c>
      <c r="C124" s="290"/>
      <c r="D124" s="290"/>
      <c r="E124" s="290"/>
      <c r="F124" s="80"/>
      <c r="G124" s="81"/>
    </row>
    <row r="125" spans="1:7" s="76" customFormat="1" ht="15" customHeight="1">
      <c r="A125" s="79">
        <v>1</v>
      </c>
      <c r="B125" s="82" t="s">
        <v>27</v>
      </c>
      <c r="C125" s="69"/>
      <c r="D125" s="69"/>
      <c r="E125" s="80"/>
      <c r="F125" s="80"/>
      <c r="G125" s="80"/>
    </row>
    <row r="126" spans="1:7" ht="88.5" customHeight="1">
      <c r="A126" s="63"/>
      <c r="B126" s="144" t="s">
        <v>593</v>
      </c>
      <c r="C126" s="69" t="s">
        <v>89</v>
      </c>
      <c r="D126" s="69" t="s">
        <v>512</v>
      </c>
      <c r="E126" s="80"/>
      <c r="F126" s="80">
        <v>200000</v>
      </c>
      <c r="G126" s="80">
        <f>F126</f>
        <v>200000</v>
      </c>
    </row>
    <row r="127" spans="1:7" s="76" customFormat="1" ht="15" customHeight="1">
      <c r="A127" s="79">
        <v>2</v>
      </c>
      <c r="B127" s="242" t="s">
        <v>28</v>
      </c>
      <c r="C127" s="69"/>
      <c r="D127" s="69"/>
      <c r="E127" s="80"/>
      <c r="F127" s="80"/>
      <c r="G127" s="80"/>
    </row>
    <row r="128" spans="1:7" ht="109.5" customHeight="1">
      <c r="A128" s="63"/>
      <c r="B128" s="144" t="s">
        <v>594</v>
      </c>
      <c r="C128" s="69" t="s">
        <v>180</v>
      </c>
      <c r="D128" s="69" t="s">
        <v>181</v>
      </c>
      <c r="E128" s="69"/>
      <c r="F128" s="81">
        <v>1</v>
      </c>
      <c r="G128" s="81">
        <f>F128</f>
        <v>1</v>
      </c>
    </row>
    <row r="129" spans="1:7" s="76" customFormat="1" ht="15" customHeight="1">
      <c r="A129" s="79">
        <v>3</v>
      </c>
      <c r="B129" s="242" t="s">
        <v>29</v>
      </c>
      <c r="C129" s="69"/>
      <c r="D129" s="69"/>
      <c r="E129" s="69"/>
      <c r="F129" s="80"/>
      <c r="G129" s="81"/>
    </row>
    <row r="130" spans="1:7" ht="108.75" customHeight="1">
      <c r="A130" s="63"/>
      <c r="B130" s="144" t="s">
        <v>595</v>
      </c>
      <c r="C130" s="69" t="s">
        <v>89</v>
      </c>
      <c r="D130" s="69" t="s">
        <v>87</v>
      </c>
      <c r="E130" s="69"/>
      <c r="F130" s="80">
        <f>F126/F128</f>
        <v>200000</v>
      </c>
      <c r="G130" s="80">
        <f>F130</f>
        <v>200000</v>
      </c>
    </row>
    <row r="131" spans="1:7" s="76" customFormat="1" ht="15" customHeight="1">
      <c r="A131" s="79">
        <v>4</v>
      </c>
      <c r="B131" s="242" t="s">
        <v>30</v>
      </c>
      <c r="C131" s="69"/>
      <c r="D131" s="69"/>
      <c r="E131" s="69"/>
      <c r="F131" s="80"/>
      <c r="G131" s="81"/>
    </row>
    <row r="132" spans="1:7" ht="92.25" customHeight="1">
      <c r="A132" s="63"/>
      <c r="B132" s="145" t="s">
        <v>596</v>
      </c>
      <c r="C132" s="69" t="s">
        <v>88</v>
      </c>
      <c r="D132" s="69" t="s">
        <v>87</v>
      </c>
      <c r="E132" s="69"/>
      <c r="F132" s="81">
        <f>F126/F130*100</f>
        <v>100</v>
      </c>
      <c r="G132" s="81">
        <f>F132</f>
        <v>100</v>
      </c>
    </row>
    <row r="133" spans="1:7" ht="43.5" customHeight="1">
      <c r="A133" s="63"/>
      <c r="B133" s="290" t="s">
        <v>591</v>
      </c>
      <c r="C133" s="290"/>
      <c r="D133" s="290"/>
      <c r="E133" s="290"/>
      <c r="F133" s="80"/>
      <c r="G133" s="81"/>
    </row>
    <row r="134" spans="1:7" s="76" customFormat="1" ht="15" customHeight="1">
      <c r="A134" s="79">
        <v>1</v>
      </c>
      <c r="B134" s="82" t="s">
        <v>27</v>
      </c>
      <c r="C134" s="69"/>
      <c r="D134" s="69"/>
      <c r="E134" s="80"/>
      <c r="F134" s="80"/>
      <c r="G134" s="80"/>
    </row>
    <row r="135" spans="1:7" ht="91.5" customHeight="1">
      <c r="A135" s="63"/>
      <c r="B135" s="144" t="s">
        <v>590</v>
      </c>
      <c r="C135" s="69" t="s">
        <v>89</v>
      </c>
      <c r="D135" s="69" t="s">
        <v>512</v>
      </c>
      <c r="E135" s="80"/>
      <c r="F135" s="80">
        <v>200000</v>
      </c>
      <c r="G135" s="80">
        <f>F135</f>
        <v>200000</v>
      </c>
    </row>
    <row r="136" spans="1:7" s="76" customFormat="1" ht="15" customHeight="1">
      <c r="A136" s="79">
        <v>2</v>
      </c>
      <c r="B136" s="242" t="s">
        <v>28</v>
      </c>
      <c r="C136" s="69"/>
      <c r="D136" s="69"/>
      <c r="E136" s="80"/>
      <c r="F136" s="80"/>
      <c r="G136" s="80"/>
    </row>
    <row r="137" spans="1:7" ht="104.25" customHeight="1">
      <c r="A137" s="63"/>
      <c r="B137" s="144" t="s">
        <v>578</v>
      </c>
      <c r="C137" s="69" t="s">
        <v>180</v>
      </c>
      <c r="D137" s="69" t="s">
        <v>181</v>
      </c>
      <c r="E137" s="69"/>
      <c r="F137" s="81">
        <v>1</v>
      </c>
      <c r="G137" s="81">
        <f>F137</f>
        <v>1</v>
      </c>
    </row>
    <row r="138" spans="1:7" s="76" customFormat="1" ht="15" customHeight="1">
      <c r="A138" s="79">
        <v>3</v>
      </c>
      <c r="B138" s="242" t="s">
        <v>29</v>
      </c>
      <c r="C138" s="69"/>
      <c r="D138" s="69"/>
      <c r="E138" s="69"/>
      <c r="F138" s="80"/>
      <c r="G138" s="81"/>
    </row>
    <row r="139" spans="1:7" ht="111" customHeight="1">
      <c r="A139" s="63"/>
      <c r="B139" s="144" t="s">
        <v>579</v>
      </c>
      <c r="C139" s="69" t="s">
        <v>89</v>
      </c>
      <c r="D139" s="69" t="s">
        <v>87</v>
      </c>
      <c r="E139" s="69"/>
      <c r="F139" s="80">
        <f>F135/F137</f>
        <v>200000</v>
      </c>
      <c r="G139" s="80">
        <f>F139</f>
        <v>200000</v>
      </c>
    </row>
    <row r="140" spans="1:7" s="76" customFormat="1" ht="15" customHeight="1">
      <c r="A140" s="79">
        <v>4</v>
      </c>
      <c r="B140" s="242" t="s">
        <v>30</v>
      </c>
      <c r="C140" s="69"/>
      <c r="D140" s="69"/>
      <c r="E140" s="69"/>
      <c r="F140" s="80"/>
      <c r="G140" s="81"/>
    </row>
    <row r="141" spans="1:7" ht="107.25" customHeight="1">
      <c r="A141" s="63"/>
      <c r="B141" s="145" t="s">
        <v>580</v>
      </c>
      <c r="C141" s="69" t="s">
        <v>88</v>
      </c>
      <c r="D141" s="69" t="s">
        <v>87</v>
      </c>
      <c r="E141" s="69"/>
      <c r="F141" s="81">
        <f>F135/F139*100</f>
        <v>100</v>
      </c>
      <c r="G141" s="81">
        <f>F141</f>
        <v>100</v>
      </c>
    </row>
    <row r="142" spans="1:7" ht="39" customHeight="1">
      <c r="A142" s="63"/>
      <c r="B142" s="330" t="s">
        <v>730</v>
      </c>
      <c r="C142" s="330"/>
      <c r="D142" s="330"/>
      <c r="E142" s="330"/>
      <c r="F142" s="80"/>
      <c r="G142" s="81"/>
    </row>
    <row r="143" spans="1:7" s="76" customFormat="1" ht="15" customHeight="1">
      <c r="A143" s="79">
        <v>1</v>
      </c>
      <c r="B143" s="82" t="s">
        <v>27</v>
      </c>
      <c r="C143" s="69"/>
      <c r="D143" s="69"/>
      <c r="E143" s="80"/>
      <c r="F143" s="80"/>
      <c r="G143" s="80"/>
    </row>
    <row r="144" spans="1:7" ht="65.25" customHeight="1">
      <c r="A144" s="63"/>
      <c r="B144" s="144" t="s">
        <v>731</v>
      </c>
      <c r="C144" s="69" t="s">
        <v>89</v>
      </c>
      <c r="D144" s="207" t="s">
        <v>763</v>
      </c>
      <c r="E144" s="80"/>
      <c r="F144" s="80">
        <v>300000</v>
      </c>
      <c r="G144" s="80">
        <f>F144</f>
        <v>300000</v>
      </c>
    </row>
    <row r="145" spans="1:7" s="76" customFormat="1" ht="15" customHeight="1">
      <c r="A145" s="79">
        <v>2</v>
      </c>
      <c r="B145" s="242" t="s">
        <v>28</v>
      </c>
      <c r="C145" s="69"/>
      <c r="D145" s="69"/>
      <c r="E145" s="80"/>
      <c r="F145" s="80"/>
      <c r="G145" s="80"/>
    </row>
    <row r="146" spans="1:7" ht="104.25" customHeight="1">
      <c r="A146" s="63"/>
      <c r="B146" s="144" t="s">
        <v>732</v>
      </c>
      <c r="C146" s="69" t="s">
        <v>180</v>
      </c>
      <c r="D146" s="69" t="s">
        <v>181</v>
      </c>
      <c r="E146" s="69"/>
      <c r="F146" s="81">
        <v>1</v>
      </c>
      <c r="G146" s="81">
        <f>F146</f>
        <v>1</v>
      </c>
    </row>
    <row r="147" spans="1:7" s="76" customFormat="1" ht="15" customHeight="1">
      <c r="A147" s="79">
        <v>3</v>
      </c>
      <c r="B147" s="242" t="s">
        <v>29</v>
      </c>
      <c r="C147" s="69"/>
      <c r="D147" s="69"/>
      <c r="E147" s="69"/>
      <c r="F147" s="80"/>
      <c r="G147" s="81"/>
    </row>
    <row r="148" spans="1:7" ht="85.5" customHeight="1">
      <c r="A148" s="63"/>
      <c r="B148" s="144" t="s">
        <v>733</v>
      </c>
      <c r="C148" s="69" t="s">
        <v>89</v>
      </c>
      <c r="D148" s="69" t="s">
        <v>87</v>
      </c>
      <c r="E148" s="69"/>
      <c r="F148" s="80">
        <f>F144/F146</f>
        <v>300000</v>
      </c>
      <c r="G148" s="80">
        <f>F148</f>
        <v>300000</v>
      </c>
    </row>
    <row r="149" spans="1:7" s="76" customFormat="1" ht="15" customHeight="1">
      <c r="A149" s="79">
        <v>4</v>
      </c>
      <c r="B149" s="242" t="s">
        <v>30</v>
      </c>
      <c r="C149" s="69"/>
      <c r="D149" s="69"/>
      <c r="E149" s="69"/>
      <c r="F149" s="80"/>
      <c r="G149" s="81"/>
    </row>
    <row r="150" spans="1:7" ht="75" customHeight="1">
      <c r="A150" s="63"/>
      <c r="B150" s="144" t="s">
        <v>734</v>
      </c>
      <c r="C150" s="69" t="s">
        <v>88</v>
      </c>
      <c r="D150" s="69" t="s">
        <v>87</v>
      </c>
      <c r="E150" s="69"/>
      <c r="F150" s="81">
        <f>F144/F148*100</f>
        <v>100</v>
      </c>
      <c r="G150" s="81">
        <f>F150</f>
        <v>100</v>
      </c>
    </row>
    <row r="151" spans="1:7" ht="53.25" customHeight="1">
      <c r="A151" s="63"/>
      <c r="B151" s="330" t="s">
        <v>735</v>
      </c>
      <c r="C151" s="330"/>
      <c r="D151" s="330"/>
      <c r="E151" s="330"/>
      <c r="F151" s="80"/>
      <c r="G151" s="81"/>
    </row>
    <row r="152" spans="1:7" s="76" customFormat="1" ht="15" customHeight="1">
      <c r="A152" s="79">
        <v>1</v>
      </c>
      <c r="B152" s="82" t="s">
        <v>27</v>
      </c>
      <c r="C152" s="69"/>
      <c r="D152" s="69"/>
      <c r="E152" s="80"/>
      <c r="F152" s="80"/>
      <c r="G152" s="80"/>
    </row>
    <row r="153" spans="1:7" ht="93" customHeight="1">
      <c r="A153" s="63"/>
      <c r="B153" s="144" t="s">
        <v>736</v>
      </c>
      <c r="C153" s="69" t="s">
        <v>89</v>
      </c>
      <c r="D153" s="207" t="s">
        <v>763</v>
      </c>
      <c r="E153" s="80"/>
      <c r="F153" s="80">
        <v>2000000</v>
      </c>
      <c r="G153" s="80">
        <f>F153</f>
        <v>2000000</v>
      </c>
    </row>
    <row r="154" spans="1:7" s="76" customFormat="1" ht="15" customHeight="1">
      <c r="A154" s="79">
        <v>2</v>
      </c>
      <c r="B154" s="242" t="s">
        <v>28</v>
      </c>
      <c r="C154" s="69"/>
      <c r="D154" s="69"/>
      <c r="E154" s="80"/>
      <c r="F154" s="80"/>
      <c r="G154" s="80"/>
    </row>
    <row r="155" spans="1:7" ht="118.5" customHeight="1">
      <c r="A155" s="63"/>
      <c r="B155" s="144" t="s">
        <v>739</v>
      </c>
      <c r="C155" s="69" t="s">
        <v>180</v>
      </c>
      <c r="D155" s="69" t="s">
        <v>181</v>
      </c>
      <c r="E155" s="69"/>
      <c r="F155" s="81">
        <v>1</v>
      </c>
      <c r="G155" s="81">
        <f>F155</f>
        <v>1</v>
      </c>
    </row>
    <row r="156" spans="1:7" s="76" customFormat="1" ht="15" customHeight="1">
      <c r="A156" s="79">
        <v>3</v>
      </c>
      <c r="B156" s="242" t="s">
        <v>29</v>
      </c>
      <c r="C156" s="69"/>
      <c r="D156" s="69"/>
      <c r="E156" s="69"/>
      <c r="F156" s="80"/>
      <c r="G156" s="81"/>
    </row>
    <row r="157" spans="1:7" ht="111" customHeight="1">
      <c r="A157" s="63"/>
      <c r="B157" s="144" t="s">
        <v>737</v>
      </c>
      <c r="C157" s="69" t="s">
        <v>89</v>
      </c>
      <c r="D157" s="69" t="s">
        <v>87</v>
      </c>
      <c r="E157" s="69"/>
      <c r="F157" s="80">
        <f>F153/F155</f>
        <v>2000000</v>
      </c>
      <c r="G157" s="80">
        <f>F157</f>
        <v>2000000</v>
      </c>
    </row>
    <row r="158" spans="1:7" s="76" customFormat="1" ht="15" customHeight="1">
      <c r="A158" s="79">
        <v>4</v>
      </c>
      <c r="B158" s="242" t="s">
        <v>30</v>
      </c>
      <c r="C158" s="69"/>
      <c r="D158" s="69"/>
      <c r="E158" s="69"/>
      <c r="F158" s="80"/>
      <c r="G158" s="81"/>
    </row>
    <row r="159" spans="1:7" ht="108" customHeight="1">
      <c r="A159" s="63"/>
      <c r="B159" s="144" t="s">
        <v>738</v>
      </c>
      <c r="C159" s="69" t="s">
        <v>88</v>
      </c>
      <c r="D159" s="69" t="s">
        <v>87</v>
      </c>
      <c r="E159" s="69"/>
      <c r="F159" s="81">
        <f>F153/F157*100</f>
        <v>100</v>
      </c>
      <c r="G159" s="81">
        <f>F159</f>
        <v>100</v>
      </c>
    </row>
    <row r="160" spans="1:7" ht="49.5" customHeight="1">
      <c r="A160" s="63"/>
      <c r="B160" s="290" t="s">
        <v>602</v>
      </c>
      <c r="C160" s="290"/>
      <c r="D160" s="290"/>
      <c r="E160" s="290"/>
      <c r="F160" s="80"/>
      <c r="G160" s="81"/>
    </row>
    <row r="161" spans="1:7" s="76" customFormat="1" ht="15" customHeight="1">
      <c r="A161" s="79">
        <v>1</v>
      </c>
      <c r="B161" s="82" t="s">
        <v>27</v>
      </c>
      <c r="C161" s="69"/>
      <c r="D161" s="69"/>
      <c r="E161" s="80"/>
      <c r="F161" s="80"/>
      <c r="G161" s="80"/>
    </row>
    <row r="162" spans="1:7" ht="88.5" customHeight="1">
      <c r="A162" s="63"/>
      <c r="B162" s="144" t="s">
        <v>603</v>
      </c>
      <c r="C162" s="69" t="s">
        <v>89</v>
      </c>
      <c r="D162" s="69" t="s">
        <v>689</v>
      </c>
      <c r="E162" s="80"/>
      <c r="F162" s="80">
        <v>297000</v>
      </c>
      <c r="G162" s="80">
        <f>F162</f>
        <v>297000</v>
      </c>
    </row>
    <row r="163" spans="1:7" s="76" customFormat="1" ht="15" customHeight="1">
      <c r="A163" s="79">
        <v>2</v>
      </c>
      <c r="B163" s="242" t="s">
        <v>28</v>
      </c>
      <c r="C163" s="69"/>
      <c r="D163" s="69"/>
      <c r="E163" s="80"/>
      <c r="F163" s="80"/>
      <c r="G163" s="80"/>
    </row>
    <row r="164" spans="1:7" ht="106.5" customHeight="1">
      <c r="A164" s="63"/>
      <c r="B164" s="144" t="s">
        <v>606</v>
      </c>
      <c r="C164" s="69" t="s">
        <v>180</v>
      </c>
      <c r="D164" s="69" t="s">
        <v>181</v>
      </c>
      <c r="E164" s="69"/>
      <c r="F164" s="81">
        <v>1</v>
      </c>
      <c r="G164" s="81">
        <f>F164</f>
        <v>1</v>
      </c>
    </row>
    <row r="165" spans="1:7" s="76" customFormat="1" ht="15" customHeight="1">
      <c r="A165" s="79">
        <v>3</v>
      </c>
      <c r="B165" s="242" t="s">
        <v>29</v>
      </c>
      <c r="C165" s="69"/>
      <c r="D165" s="69"/>
      <c r="E165" s="69"/>
      <c r="F165" s="80"/>
      <c r="G165" s="81"/>
    </row>
    <row r="166" spans="1:7" ht="105" customHeight="1">
      <c r="A166" s="63"/>
      <c r="B166" s="144" t="s">
        <v>605</v>
      </c>
      <c r="C166" s="69" t="s">
        <v>89</v>
      </c>
      <c r="D166" s="69" t="s">
        <v>87</v>
      </c>
      <c r="E166" s="69"/>
      <c r="F166" s="80">
        <f>F162/F164</f>
        <v>297000</v>
      </c>
      <c r="G166" s="80">
        <f>F166</f>
        <v>297000</v>
      </c>
    </row>
    <row r="167" spans="1:7" s="76" customFormat="1" ht="15" customHeight="1">
      <c r="A167" s="79">
        <v>4</v>
      </c>
      <c r="B167" s="242" t="s">
        <v>30</v>
      </c>
      <c r="C167" s="69"/>
      <c r="D167" s="69"/>
      <c r="E167" s="69"/>
      <c r="F167" s="80"/>
      <c r="G167" s="81"/>
    </row>
    <row r="168" spans="1:7" ht="91.5" customHeight="1">
      <c r="A168" s="63"/>
      <c r="B168" s="144" t="s">
        <v>604</v>
      </c>
      <c r="C168" s="69" t="s">
        <v>88</v>
      </c>
      <c r="D168" s="69" t="s">
        <v>87</v>
      </c>
      <c r="E168" s="69"/>
      <c r="F168" s="81">
        <f>F162/F166*100</f>
        <v>100</v>
      </c>
      <c r="G168" s="81">
        <f>F168</f>
        <v>100</v>
      </c>
    </row>
    <row r="169" spans="1:7" ht="48" customHeight="1">
      <c r="A169" s="63"/>
      <c r="B169" s="290" t="s">
        <v>607</v>
      </c>
      <c r="C169" s="290"/>
      <c r="D169" s="290"/>
      <c r="E169" s="290"/>
      <c r="F169" s="80"/>
      <c r="G169" s="81"/>
    </row>
    <row r="170" spans="1:7" s="76" customFormat="1" ht="15" customHeight="1">
      <c r="A170" s="79">
        <v>1</v>
      </c>
      <c r="B170" s="82" t="s">
        <v>27</v>
      </c>
      <c r="C170" s="69"/>
      <c r="D170" s="69"/>
      <c r="E170" s="80"/>
      <c r="F170" s="80"/>
      <c r="G170" s="80"/>
    </row>
    <row r="171" spans="1:7" ht="91.5" customHeight="1">
      <c r="A171" s="63"/>
      <c r="B171" s="144" t="s">
        <v>608</v>
      </c>
      <c r="C171" s="69" t="s">
        <v>89</v>
      </c>
      <c r="D171" s="207" t="s">
        <v>763</v>
      </c>
      <c r="E171" s="80"/>
      <c r="F171" s="252">
        <f>6000000-1050000</f>
        <v>4950000</v>
      </c>
      <c r="G171" s="252">
        <f>F171</f>
        <v>4950000</v>
      </c>
    </row>
    <row r="172" spans="1:7" s="76" customFormat="1" ht="15" customHeight="1">
      <c r="A172" s="79">
        <v>2</v>
      </c>
      <c r="B172" s="242" t="s">
        <v>28</v>
      </c>
      <c r="C172" s="69"/>
      <c r="D172" s="69"/>
      <c r="E172" s="80"/>
      <c r="F172" s="80"/>
      <c r="G172" s="80"/>
    </row>
    <row r="173" spans="1:7" ht="117" customHeight="1">
      <c r="A173" s="63"/>
      <c r="B173" s="144" t="s">
        <v>609</v>
      </c>
      <c r="C173" s="69" t="s">
        <v>180</v>
      </c>
      <c r="D173" s="69" t="s">
        <v>181</v>
      </c>
      <c r="E173" s="69"/>
      <c r="F173" s="81">
        <v>1</v>
      </c>
      <c r="G173" s="81">
        <f>F173</f>
        <v>1</v>
      </c>
    </row>
    <row r="174" spans="1:7" s="76" customFormat="1" ht="15" customHeight="1">
      <c r="A174" s="79">
        <v>3</v>
      </c>
      <c r="B174" s="242" t="s">
        <v>29</v>
      </c>
      <c r="C174" s="69"/>
      <c r="D174" s="69"/>
      <c r="E174" s="69"/>
      <c r="F174" s="80"/>
      <c r="G174" s="81"/>
    </row>
    <row r="175" spans="1:7" ht="108" customHeight="1">
      <c r="A175" s="63"/>
      <c r="B175" s="144" t="s">
        <v>610</v>
      </c>
      <c r="C175" s="69" t="s">
        <v>89</v>
      </c>
      <c r="D175" s="69" t="s">
        <v>87</v>
      </c>
      <c r="E175" s="69"/>
      <c r="F175" s="80">
        <f>F171/F173</f>
        <v>4950000</v>
      </c>
      <c r="G175" s="80">
        <f>F175</f>
        <v>4950000</v>
      </c>
    </row>
    <row r="176" spans="1:7" s="76" customFormat="1" ht="15" customHeight="1">
      <c r="A176" s="79">
        <v>4</v>
      </c>
      <c r="B176" s="242" t="s">
        <v>30</v>
      </c>
      <c r="C176" s="69"/>
      <c r="D176" s="69"/>
      <c r="E176" s="69"/>
      <c r="F176" s="80"/>
      <c r="G176" s="81"/>
    </row>
    <row r="177" spans="1:7" ht="91.5" customHeight="1">
      <c r="A177" s="63"/>
      <c r="B177" s="144" t="s">
        <v>611</v>
      </c>
      <c r="C177" s="69" t="s">
        <v>88</v>
      </c>
      <c r="D177" s="69" t="s">
        <v>87</v>
      </c>
      <c r="E177" s="69"/>
      <c r="F177" s="81">
        <f>F171/F175*100</f>
        <v>100</v>
      </c>
      <c r="G177" s="81">
        <f>F177</f>
        <v>100</v>
      </c>
    </row>
    <row r="178" spans="1:7" ht="48" customHeight="1">
      <c r="A178" s="63"/>
      <c r="B178" s="290" t="s">
        <v>612</v>
      </c>
      <c r="C178" s="290"/>
      <c r="D178" s="290"/>
      <c r="E178" s="290"/>
      <c r="F178" s="80"/>
      <c r="G178" s="81"/>
    </row>
    <row r="179" spans="1:7" s="76" customFormat="1" ht="15" customHeight="1">
      <c r="A179" s="79">
        <v>1</v>
      </c>
      <c r="B179" s="82" t="s">
        <v>27</v>
      </c>
      <c r="C179" s="69"/>
      <c r="D179" s="69"/>
      <c r="E179" s="80"/>
      <c r="F179" s="80"/>
      <c r="G179" s="80"/>
    </row>
    <row r="180" spans="1:7" ht="91.5" customHeight="1">
      <c r="A180" s="63"/>
      <c r="B180" s="144" t="s">
        <v>613</v>
      </c>
      <c r="C180" s="69" t="s">
        <v>89</v>
      </c>
      <c r="D180" s="69" t="s">
        <v>512</v>
      </c>
      <c r="E180" s="80"/>
      <c r="F180" s="80">
        <v>200000</v>
      </c>
      <c r="G180" s="80">
        <f>F180</f>
        <v>200000</v>
      </c>
    </row>
    <row r="181" spans="1:7" s="76" customFormat="1" ht="15" customHeight="1">
      <c r="A181" s="79">
        <v>2</v>
      </c>
      <c r="B181" s="242" t="s">
        <v>28</v>
      </c>
      <c r="C181" s="69"/>
      <c r="D181" s="69"/>
      <c r="E181" s="80"/>
      <c r="F181" s="80"/>
      <c r="G181" s="80"/>
    </row>
    <row r="182" spans="1:7" ht="117" customHeight="1">
      <c r="A182" s="63"/>
      <c r="B182" s="144" t="s">
        <v>614</v>
      </c>
      <c r="C182" s="69" t="s">
        <v>180</v>
      </c>
      <c r="D182" s="69" t="s">
        <v>181</v>
      </c>
      <c r="E182" s="69"/>
      <c r="F182" s="81">
        <v>1</v>
      </c>
      <c r="G182" s="81">
        <f>F182</f>
        <v>1</v>
      </c>
    </row>
    <row r="183" spans="1:7" s="76" customFormat="1" ht="15" customHeight="1">
      <c r="A183" s="79">
        <v>3</v>
      </c>
      <c r="B183" s="242" t="s">
        <v>29</v>
      </c>
      <c r="C183" s="69"/>
      <c r="D183" s="69"/>
      <c r="E183" s="69"/>
      <c r="F183" s="80"/>
      <c r="G183" s="81"/>
    </row>
    <row r="184" spans="1:7" ht="108" customHeight="1">
      <c r="A184" s="63"/>
      <c r="B184" s="144" t="s">
        <v>615</v>
      </c>
      <c r="C184" s="69" t="s">
        <v>89</v>
      </c>
      <c r="D184" s="69" t="s">
        <v>87</v>
      </c>
      <c r="E184" s="69"/>
      <c r="F184" s="80">
        <f>F180/F182</f>
        <v>200000</v>
      </c>
      <c r="G184" s="80">
        <f>F184</f>
        <v>200000</v>
      </c>
    </row>
    <row r="185" spans="1:7" s="76" customFormat="1" ht="15" customHeight="1">
      <c r="A185" s="79">
        <v>4</v>
      </c>
      <c r="B185" s="242" t="s">
        <v>30</v>
      </c>
      <c r="C185" s="69"/>
      <c r="D185" s="69"/>
      <c r="E185" s="69"/>
      <c r="F185" s="80"/>
      <c r="G185" s="81"/>
    </row>
    <row r="186" spans="1:7" ht="91.5" customHeight="1">
      <c r="A186" s="63"/>
      <c r="B186" s="144" t="s">
        <v>616</v>
      </c>
      <c r="C186" s="69" t="s">
        <v>88</v>
      </c>
      <c r="D186" s="69" t="s">
        <v>87</v>
      </c>
      <c r="E186" s="69"/>
      <c r="F186" s="81">
        <f>F180/F184*100</f>
        <v>100</v>
      </c>
      <c r="G186" s="81">
        <f>F186</f>
        <v>100</v>
      </c>
    </row>
    <row r="187" spans="1:7" ht="48" customHeight="1">
      <c r="A187" s="63"/>
      <c r="B187" s="290" t="s">
        <v>617</v>
      </c>
      <c r="C187" s="290"/>
      <c r="D187" s="290"/>
      <c r="E187" s="290"/>
      <c r="F187" s="80"/>
      <c r="G187" s="81"/>
    </row>
    <row r="188" spans="1:7" s="76" customFormat="1" ht="15" customHeight="1">
      <c r="A188" s="79">
        <v>1</v>
      </c>
      <c r="B188" s="82" t="s">
        <v>27</v>
      </c>
      <c r="C188" s="69"/>
      <c r="D188" s="69"/>
      <c r="E188" s="80"/>
      <c r="F188" s="80"/>
      <c r="G188" s="80"/>
    </row>
    <row r="189" spans="1:7" ht="91.5" customHeight="1">
      <c r="A189" s="63"/>
      <c r="B189" s="144" t="s">
        <v>618</v>
      </c>
      <c r="C189" s="69" t="s">
        <v>89</v>
      </c>
      <c r="D189" s="69" t="s">
        <v>512</v>
      </c>
      <c r="E189" s="80"/>
      <c r="F189" s="80">
        <v>200000</v>
      </c>
      <c r="G189" s="80">
        <f>F189</f>
        <v>200000</v>
      </c>
    </row>
    <row r="190" spans="1:7" s="76" customFormat="1" ht="15" customHeight="1">
      <c r="A190" s="79">
        <v>2</v>
      </c>
      <c r="B190" s="242" t="s">
        <v>28</v>
      </c>
      <c r="C190" s="69"/>
      <c r="D190" s="69"/>
      <c r="E190" s="80"/>
      <c r="F190" s="80"/>
      <c r="G190" s="80"/>
    </row>
    <row r="191" spans="1:7" ht="117" customHeight="1">
      <c r="A191" s="63"/>
      <c r="B191" s="144" t="s">
        <v>619</v>
      </c>
      <c r="C191" s="69" t="s">
        <v>180</v>
      </c>
      <c r="D191" s="69" t="s">
        <v>181</v>
      </c>
      <c r="E191" s="69"/>
      <c r="F191" s="81">
        <v>1</v>
      </c>
      <c r="G191" s="81">
        <f>F191</f>
        <v>1</v>
      </c>
    </row>
    <row r="192" spans="1:7" s="76" customFormat="1" ht="15" customHeight="1">
      <c r="A192" s="79">
        <v>3</v>
      </c>
      <c r="B192" s="242" t="s">
        <v>29</v>
      </c>
      <c r="C192" s="69"/>
      <c r="D192" s="69"/>
      <c r="E192" s="69"/>
      <c r="F192" s="80"/>
      <c r="G192" s="81"/>
    </row>
    <row r="193" spans="1:7" ht="108" customHeight="1">
      <c r="A193" s="63"/>
      <c r="B193" s="144" t="s">
        <v>620</v>
      </c>
      <c r="C193" s="69" t="s">
        <v>89</v>
      </c>
      <c r="D193" s="69" t="s">
        <v>87</v>
      </c>
      <c r="E193" s="69"/>
      <c r="F193" s="80">
        <f>F189/F191</f>
        <v>200000</v>
      </c>
      <c r="G193" s="80">
        <f>F193</f>
        <v>200000</v>
      </c>
    </row>
    <row r="194" spans="1:7" s="76" customFormat="1" ht="15" customHeight="1">
      <c r="A194" s="79">
        <v>4</v>
      </c>
      <c r="B194" s="242" t="s">
        <v>30</v>
      </c>
      <c r="C194" s="69"/>
      <c r="D194" s="69"/>
      <c r="E194" s="69"/>
      <c r="F194" s="80"/>
      <c r="G194" s="81"/>
    </row>
    <row r="195" spans="1:7" ht="91.5" customHeight="1">
      <c r="A195" s="63"/>
      <c r="B195" s="144" t="s">
        <v>621</v>
      </c>
      <c r="C195" s="69" t="s">
        <v>88</v>
      </c>
      <c r="D195" s="69" t="s">
        <v>87</v>
      </c>
      <c r="E195" s="69"/>
      <c r="F195" s="81">
        <f>F189/F193*100</f>
        <v>100</v>
      </c>
      <c r="G195" s="81">
        <f>F195</f>
        <v>100</v>
      </c>
    </row>
    <row r="196" spans="1:7" ht="26.25" customHeight="1">
      <c r="A196" s="63"/>
      <c r="B196" s="290" t="s">
        <v>655</v>
      </c>
      <c r="C196" s="290"/>
      <c r="D196" s="290"/>
      <c r="E196" s="290"/>
      <c r="F196" s="80"/>
      <c r="G196" s="81"/>
    </row>
    <row r="197" spans="1:7" s="76" customFormat="1" ht="15" customHeight="1">
      <c r="A197" s="79">
        <v>1</v>
      </c>
      <c r="B197" s="82" t="s">
        <v>27</v>
      </c>
      <c r="C197" s="69"/>
      <c r="D197" s="69"/>
      <c r="E197" s="80"/>
      <c r="F197" s="80"/>
      <c r="G197" s="80"/>
    </row>
    <row r="198" spans="1:7" ht="53.25" customHeight="1">
      <c r="A198" s="63"/>
      <c r="B198" s="144" t="s">
        <v>656</v>
      </c>
      <c r="C198" s="69" t="s">
        <v>89</v>
      </c>
      <c r="D198" s="69" t="s">
        <v>689</v>
      </c>
      <c r="E198" s="80"/>
      <c r="F198" s="80">
        <v>800000</v>
      </c>
      <c r="G198" s="80">
        <f>F198</f>
        <v>800000</v>
      </c>
    </row>
    <row r="199" spans="1:7" s="76" customFormat="1" ht="15" customHeight="1">
      <c r="A199" s="79">
        <v>2</v>
      </c>
      <c r="B199" s="242" t="s">
        <v>28</v>
      </c>
      <c r="C199" s="69"/>
      <c r="D199" s="69"/>
      <c r="E199" s="80"/>
      <c r="F199" s="80"/>
      <c r="G199" s="80"/>
    </row>
    <row r="200" spans="1:7" ht="70.5" customHeight="1">
      <c r="A200" s="63"/>
      <c r="B200" s="144" t="s">
        <v>657</v>
      </c>
      <c r="C200" s="69" t="s">
        <v>180</v>
      </c>
      <c r="D200" s="69" t="s">
        <v>181</v>
      </c>
      <c r="E200" s="69"/>
      <c r="F200" s="81">
        <v>1</v>
      </c>
      <c r="G200" s="81">
        <f>F200</f>
        <v>1</v>
      </c>
    </row>
    <row r="201" spans="1:7" s="76" customFormat="1" ht="15" customHeight="1">
      <c r="A201" s="79">
        <v>3</v>
      </c>
      <c r="B201" s="242" t="s">
        <v>29</v>
      </c>
      <c r="C201" s="69"/>
      <c r="D201" s="69"/>
      <c r="E201" s="69"/>
      <c r="F201" s="80"/>
      <c r="G201" s="81"/>
    </row>
    <row r="202" spans="1:7" ht="64.5" customHeight="1">
      <c r="A202" s="63"/>
      <c r="B202" s="144" t="s">
        <v>658</v>
      </c>
      <c r="C202" s="69" t="s">
        <v>89</v>
      </c>
      <c r="D202" s="69" t="s">
        <v>87</v>
      </c>
      <c r="E202" s="69"/>
      <c r="F202" s="80">
        <f>F198/F200</f>
        <v>800000</v>
      </c>
      <c r="G202" s="80">
        <f>F202</f>
        <v>800000</v>
      </c>
    </row>
    <row r="203" spans="1:7" s="76" customFormat="1" ht="15" customHeight="1">
      <c r="A203" s="79">
        <v>4</v>
      </c>
      <c r="B203" s="242" t="s">
        <v>30</v>
      </c>
      <c r="C203" s="69"/>
      <c r="D203" s="69"/>
      <c r="E203" s="69"/>
      <c r="F203" s="80"/>
      <c r="G203" s="81"/>
    </row>
    <row r="204" spans="1:7" ht="59.25" customHeight="1">
      <c r="A204" s="63"/>
      <c r="B204" s="144" t="s">
        <v>659</v>
      </c>
      <c r="C204" s="69" t="s">
        <v>88</v>
      </c>
      <c r="D204" s="69" t="s">
        <v>87</v>
      </c>
      <c r="E204" s="69"/>
      <c r="F204" s="81">
        <f>F198/F202*100</f>
        <v>100</v>
      </c>
      <c r="G204" s="81">
        <f>F204</f>
        <v>100</v>
      </c>
    </row>
    <row r="205" spans="1:7" ht="30.75" customHeight="1">
      <c r="A205" s="63"/>
      <c r="B205" s="290" t="s">
        <v>690</v>
      </c>
      <c r="C205" s="290"/>
      <c r="D205" s="290"/>
      <c r="E205" s="290"/>
      <c r="F205" s="80"/>
      <c r="G205" s="81"/>
    </row>
    <row r="206" spans="1:7" s="76" customFormat="1" ht="15" customHeight="1">
      <c r="A206" s="79">
        <v>1</v>
      </c>
      <c r="B206" s="82" t="s">
        <v>27</v>
      </c>
      <c r="C206" s="69"/>
      <c r="D206" s="69"/>
      <c r="E206" s="80"/>
      <c r="F206" s="80"/>
      <c r="G206" s="80"/>
    </row>
    <row r="207" spans="1:7" ht="54.75" customHeight="1">
      <c r="A207" s="63"/>
      <c r="B207" s="144" t="s">
        <v>627</v>
      </c>
      <c r="C207" s="69" t="s">
        <v>89</v>
      </c>
      <c r="D207" s="69" t="s">
        <v>689</v>
      </c>
      <c r="E207" s="80"/>
      <c r="F207" s="80">
        <v>1500000</v>
      </c>
      <c r="G207" s="80">
        <f>F207</f>
        <v>1500000</v>
      </c>
    </row>
    <row r="208" spans="1:7" s="76" customFormat="1" ht="15" customHeight="1">
      <c r="A208" s="79">
        <v>2</v>
      </c>
      <c r="B208" s="242" t="s">
        <v>28</v>
      </c>
      <c r="C208" s="69"/>
      <c r="D208" s="69"/>
      <c r="E208" s="80"/>
      <c r="F208" s="80"/>
      <c r="G208" s="80"/>
    </row>
    <row r="209" spans="1:7" ht="63" customHeight="1">
      <c r="A209" s="63"/>
      <c r="B209" s="144" t="s">
        <v>691</v>
      </c>
      <c r="C209" s="69" t="s">
        <v>180</v>
      </c>
      <c r="D209" s="69" t="s">
        <v>181</v>
      </c>
      <c r="E209" s="69"/>
      <c r="F209" s="81">
        <v>1</v>
      </c>
      <c r="G209" s="81">
        <f>F209</f>
        <v>1</v>
      </c>
    </row>
    <row r="210" spans="1:7" s="76" customFormat="1" ht="15" customHeight="1">
      <c r="A210" s="79">
        <v>3</v>
      </c>
      <c r="B210" s="242" t="s">
        <v>29</v>
      </c>
      <c r="C210" s="69"/>
      <c r="D210" s="69"/>
      <c r="E210" s="69"/>
      <c r="F210" s="80"/>
      <c r="G210" s="81"/>
    </row>
    <row r="211" spans="1:7" ht="64.5" customHeight="1">
      <c r="A211" s="63"/>
      <c r="B211" s="144" t="s">
        <v>692</v>
      </c>
      <c r="C211" s="69" t="s">
        <v>89</v>
      </c>
      <c r="D211" s="69" t="s">
        <v>87</v>
      </c>
      <c r="E211" s="69"/>
      <c r="F211" s="80">
        <f>F207/F209</f>
        <v>1500000</v>
      </c>
      <c r="G211" s="80">
        <f>F211</f>
        <v>1500000</v>
      </c>
    </row>
    <row r="212" spans="1:7" s="76" customFormat="1" ht="15" customHeight="1">
      <c r="A212" s="79">
        <v>4</v>
      </c>
      <c r="B212" s="242" t="s">
        <v>30</v>
      </c>
      <c r="C212" s="69"/>
      <c r="D212" s="69"/>
      <c r="E212" s="69"/>
      <c r="F212" s="80"/>
      <c r="G212" s="81"/>
    </row>
    <row r="213" spans="1:7" ht="59.25" customHeight="1">
      <c r="A213" s="63"/>
      <c r="B213" s="144" t="s">
        <v>693</v>
      </c>
      <c r="C213" s="69" t="s">
        <v>88</v>
      </c>
      <c r="D213" s="69" t="s">
        <v>87</v>
      </c>
      <c r="E213" s="69"/>
      <c r="F213" s="81">
        <f>F207/F211*100</f>
        <v>100</v>
      </c>
      <c r="G213" s="81">
        <f>F213</f>
        <v>100</v>
      </c>
    </row>
    <row r="214" spans="1:7" ht="43.5" customHeight="1">
      <c r="A214" s="63"/>
      <c r="B214" s="290" t="s">
        <v>631</v>
      </c>
      <c r="C214" s="290"/>
      <c r="D214" s="290"/>
      <c r="E214" s="290"/>
      <c r="F214" s="80"/>
      <c r="G214" s="81"/>
    </row>
    <row r="215" spans="1:7" s="76" customFormat="1" ht="15" customHeight="1">
      <c r="A215" s="79">
        <v>1</v>
      </c>
      <c r="B215" s="82" t="s">
        <v>27</v>
      </c>
      <c r="C215" s="69"/>
      <c r="D215" s="69"/>
      <c r="E215" s="80"/>
      <c r="F215" s="80"/>
      <c r="G215" s="80"/>
    </row>
    <row r="216" spans="1:7" ht="66.75" customHeight="1">
      <c r="A216" s="63"/>
      <c r="B216" s="144" t="s">
        <v>382</v>
      </c>
      <c r="C216" s="69" t="s">
        <v>89</v>
      </c>
      <c r="D216" s="69" t="s">
        <v>512</v>
      </c>
      <c r="E216" s="80"/>
      <c r="F216" s="80">
        <v>3118157</v>
      </c>
      <c r="G216" s="80">
        <f>F216</f>
        <v>3118157</v>
      </c>
    </row>
    <row r="217" spans="1:7" s="76" customFormat="1" ht="15" customHeight="1">
      <c r="A217" s="79">
        <v>2</v>
      </c>
      <c r="B217" s="242" t="s">
        <v>28</v>
      </c>
      <c r="C217" s="69"/>
      <c r="D217" s="69"/>
      <c r="E217" s="80"/>
      <c r="F217" s="80"/>
      <c r="G217" s="80"/>
    </row>
    <row r="218" spans="1:7" ht="81" customHeight="1">
      <c r="A218" s="63"/>
      <c r="B218" s="144" t="s">
        <v>384</v>
      </c>
      <c r="C218" s="69" t="s">
        <v>180</v>
      </c>
      <c r="D218" s="69" t="s">
        <v>181</v>
      </c>
      <c r="E218" s="69"/>
      <c r="F218" s="81">
        <v>1</v>
      </c>
      <c r="G218" s="81">
        <f>F218</f>
        <v>1</v>
      </c>
    </row>
    <row r="219" spans="1:7" s="76" customFormat="1" ht="15" customHeight="1">
      <c r="A219" s="79">
        <v>3</v>
      </c>
      <c r="B219" s="242" t="s">
        <v>29</v>
      </c>
      <c r="C219" s="69"/>
      <c r="D219" s="69"/>
      <c r="E219" s="69"/>
      <c r="F219" s="80"/>
      <c r="G219" s="81"/>
    </row>
    <row r="220" spans="1:7" ht="83.25" customHeight="1">
      <c r="A220" s="63"/>
      <c r="B220" s="144" t="s">
        <v>385</v>
      </c>
      <c r="C220" s="69" t="s">
        <v>89</v>
      </c>
      <c r="D220" s="69" t="s">
        <v>87</v>
      </c>
      <c r="E220" s="69"/>
      <c r="F220" s="80">
        <f>F216/F218</f>
        <v>3118157</v>
      </c>
      <c r="G220" s="80">
        <f>F220</f>
        <v>3118157</v>
      </c>
    </row>
    <row r="221" spans="1:7" s="76" customFormat="1" ht="15" customHeight="1">
      <c r="A221" s="79">
        <v>4</v>
      </c>
      <c r="B221" s="242" t="s">
        <v>30</v>
      </c>
      <c r="C221" s="69"/>
      <c r="D221" s="69"/>
      <c r="E221" s="69"/>
      <c r="F221" s="80"/>
      <c r="G221" s="81"/>
    </row>
    <row r="222" spans="1:7" ht="66" customHeight="1">
      <c r="A222" s="63"/>
      <c r="B222" s="144" t="s">
        <v>386</v>
      </c>
      <c r="C222" s="69" t="s">
        <v>88</v>
      </c>
      <c r="D222" s="69" t="s">
        <v>87</v>
      </c>
      <c r="E222" s="69"/>
      <c r="F222" s="81">
        <f>F216/F220*100</f>
        <v>100</v>
      </c>
      <c r="G222" s="81">
        <f>F222</f>
        <v>100</v>
      </c>
    </row>
    <row r="223" spans="1:7" ht="37.5" customHeight="1">
      <c r="A223" s="63"/>
      <c r="B223" s="290" t="s">
        <v>632</v>
      </c>
      <c r="C223" s="290"/>
      <c r="D223" s="290"/>
      <c r="E223" s="290"/>
      <c r="F223" s="80"/>
      <c r="G223" s="81"/>
    </row>
    <row r="224" spans="1:7" s="76" customFormat="1" ht="15" customHeight="1">
      <c r="A224" s="79">
        <v>1</v>
      </c>
      <c r="B224" s="82" t="s">
        <v>27</v>
      </c>
      <c r="C224" s="69"/>
      <c r="D224" s="69"/>
      <c r="E224" s="80"/>
      <c r="F224" s="80"/>
      <c r="G224" s="80"/>
    </row>
    <row r="225" spans="1:7" ht="59.25" customHeight="1">
      <c r="A225" s="63"/>
      <c r="B225" s="144" t="s">
        <v>402</v>
      </c>
      <c r="C225" s="69" t="s">
        <v>89</v>
      </c>
      <c r="D225" s="69" t="s">
        <v>512</v>
      </c>
      <c r="E225" s="80"/>
      <c r="F225" s="80">
        <v>100000</v>
      </c>
      <c r="G225" s="80">
        <f>F225</f>
        <v>100000</v>
      </c>
    </row>
    <row r="226" spans="1:7" s="76" customFormat="1" ht="15" customHeight="1">
      <c r="A226" s="79">
        <v>2</v>
      </c>
      <c r="B226" s="242" t="s">
        <v>28</v>
      </c>
      <c r="C226" s="69"/>
      <c r="D226" s="69"/>
      <c r="E226" s="80"/>
      <c r="F226" s="80"/>
      <c r="G226" s="80"/>
    </row>
    <row r="227" spans="1:7" ht="89.25" customHeight="1">
      <c r="A227" s="63"/>
      <c r="B227" s="144" t="s">
        <v>436</v>
      </c>
      <c r="C227" s="69" t="s">
        <v>180</v>
      </c>
      <c r="D227" s="69" t="s">
        <v>181</v>
      </c>
      <c r="E227" s="69"/>
      <c r="F227" s="81">
        <v>1</v>
      </c>
      <c r="G227" s="81">
        <f>F227</f>
        <v>1</v>
      </c>
    </row>
    <row r="228" spans="1:7" s="76" customFormat="1" ht="15" customHeight="1">
      <c r="A228" s="79">
        <v>3</v>
      </c>
      <c r="B228" s="242" t="s">
        <v>29</v>
      </c>
      <c r="C228" s="69"/>
      <c r="D228" s="69"/>
      <c r="E228" s="69"/>
      <c r="F228" s="80"/>
      <c r="G228" s="81"/>
    </row>
    <row r="229" spans="1:7" ht="84.75" customHeight="1">
      <c r="A229" s="63"/>
      <c r="B229" s="144" t="s">
        <v>401</v>
      </c>
      <c r="C229" s="69" t="s">
        <v>89</v>
      </c>
      <c r="D229" s="69" t="s">
        <v>87</v>
      </c>
      <c r="E229" s="69"/>
      <c r="F229" s="80">
        <f>F225/F227</f>
        <v>100000</v>
      </c>
      <c r="G229" s="80">
        <f>F229</f>
        <v>100000</v>
      </c>
    </row>
    <row r="230" spans="1:7" s="76" customFormat="1" ht="15" customHeight="1">
      <c r="A230" s="79">
        <v>4</v>
      </c>
      <c r="B230" s="242" t="s">
        <v>30</v>
      </c>
      <c r="C230" s="69"/>
      <c r="D230" s="69"/>
      <c r="E230" s="69"/>
      <c r="F230" s="80"/>
      <c r="G230" s="81"/>
    </row>
    <row r="231" spans="1:7" ht="78.75" customHeight="1">
      <c r="A231" s="63"/>
      <c r="B231" s="144" t="s">
        <v>404</v>
      </c>
      <c r="C231" s="69" t="s">
        <v>88</v>
      </c>
      <c r="D231" s="69" t="s">
        <v>87</v>
      </c>
      <c r="E231" s="69"/>
      <c r="F231" s="81">
        <f>F225/F229*100</f>
        <v>100</v>
      </c>
      <c r="G231" s="81">
        <f>F231</f>
        <v>100</v>
      </c>
    </row>
    <row r="232" spans="1:7" ht="33.75" customHeight="1">
      <c r="A232" s="63"/>
      <c r="B232" s="285" t="s">
        <v>633</v>
      </c>
      <c r="C232" s="285"/>
      <c r="D232" s="285"/>
      <c r="E232" s="285"/>
      <c r="F232" s="80"/>
      <c r="G232" s="81"/>
    </row>
    <row r="233" spans="1:7" s="76" customFormat="1" ht="15" customHeight="1">
      <c r="A233" s="79">
        <v>1</v>
      </c>
      <c r="B233" s="82" t="s">
        <v>27</v>
      </c>
      <c r="C233" s="69"/>
      <c r="D233" s="69"/>
      <c r="E233" s="80"/>
      <c r="F233" s="80"/>
      <c r="G233" s="80"/>
    </row>
    <row r="234" spans="1:7" ht="70.5" customHeight="1">
      <c r="A234" s="63"/>
      <c r="B234" s="144" t="s">
        <v>405</v>
      </c>
      <c r="C234" s="69" t="s">
        <v>89</v>
      </c>
      <c r="D234" s="69" t="s">
        <v>512</v>
      </c>
      <c r="E234" s="80"/>
      <c r="F234" s="80">
        <v>230000</v>
      </c>
      <c r="G234" s="80">
        <f>F234</f>
        <v>230000</v>
      </c>
    </row>
    <row r="235" spans="1:7" s="76" customFormat="1" ht="15" customHeight="1">
      <c r="A235" s="79">
        <v>2</v>
      </c>
      <c r="B235" s="242" t="s">
        <v>28</v>
      </c>
      <c r="C235" s="69"/>
      <c r="D235" s="69"/>
      <c r="E235" s="80"/>
      <c r="F235" s="80"/>
      <c r="G235" s="80"/>
    </row>
    <row r="236" spans="1:7" ht="85.5" customHeight="1">
      <c r="A236" s="63"/>
      <c r="B236" s="144" t="s">
        <v>406</v>
      </c>
      <c r="C236" s="69" t="s">
        <v>180</v>
      </c>
      <c r="D236" s="69" t="s">
        <v>181</v>
      </c>
      <c r="E236" s="69"/>
      <c r="F236" s="81">
        <v>1</v>
      </c>
      <c r="G236" s="81">
        <f>F236</f>
        <v>1</v>
      </c>
    </row>
    <row r="237" spans="1:7" ht="0.75" customHeight="1">
      <c r="A237" s="63"/>
      <c r="B237" s="144"/>
      <c r="C237" s="69"/>
      <c r="D237" s="69"/>
      <c r="E237" s="69"/>
      <c r="F237" s="81"/>
      <c r="G237" s="81"/>
    </row>
    <row r="238" spans="1:7" s="76" customFormat="1" ht="15" customHeight="1">
      <c r="A238" s="79">
        <v>3</v>
      </c>
      <c r="B238" s="242" t="s">
        <v>29</v>
      </c>
      <c r="C238" s="69"/>
      <c r="D238" s="69"/>
      <c r="E238" s="69"/>
      <c r="F238" s="80"/>
      <c r="G238" s="81"/>
    </row>
    <row r="239" spans="1:7" ht="85.5" customHeight="1">
      <c r="A239" s="63"/>
      <c r="B239" s="144" t="s">
        <v>407</v>
      </c>
      <c r="C239" s="69" t="s">
        <v>89</v>
      </c>
      <c r="D239" s="69" t="s">
        <v>87</v>
      </c>
      <c r="E239" s="69"/>
      <c r="F239" s="80">
        <f>F234</f>
        <v>230000</v>
      </c>
      <c r="G239" s="80">
        <f>F239</f>
        <v>230000</v>
      </c>
    </row>
    <row r="240" spans="1:7" ht="7.5" hidden="1" customHeight="1">
      <c r="A240" s="63"/>
      <c r="B240" s="144"/>
      <c r="C240" s="69"/>
      <c r="D240" s="69"/>
      <c r="E240" s="69"/>
      <c r="F240" s="80"/>
      <c r="G240" s="80"/>
    </row>
    <row r="241" spans="1:7" s="76" customFormat="1" ht="15" customHeight="1">
      <c r="A241" s="79">
        <v>4</v>
      </c>
      <c r="B241" s="242" t="s">
        <v>30</v>
      </c>
      <c r="C241" s="69"/>
      <c r="D241" s="69"/>
      <c r="E241" s="69"/>
      <c r="F241" s="80"/>
      <c r="G241" s="81"/>
    </row>
    <row r="242" spans="1:7" ht="73.5" customHeight="1">
      <c r="A242" s="63"/>
      <c r="B242" s="144" t="s">
        <v>408</v>
      </c>
      <c r="C242" s="69" t="s">
        <v>88</v>
      </c>
      <c r="D242" s="69" t="s">
        <v>87</v>
      </c>
      <c r="E242" s="69"/>
      <c r="F242" s="81">
        <f>F234/(F239+F240)*100</f>
        <v>100</v>
      </c>
      <c r="G242" s="81">
        <f>F242</f>
        <v>100</v>
      </c>
    </row>
    <row r="243" spans="1:7" ht="37.5" customHeight="1">
      <c r="A243" s="63"/>
      <c r="B243" s="290" t="s">
        <v>643</v>
      </c>
      <c r="C243" s="290"/>
      <c r="D243" s="290"/>
      <c r="E243" s="290"/>
      <c r="F243" s="80"/>
      <c r="G243" s="81"/>
    </row>
    <row r="244" spans="1:7" s="76" customFormat="1" ht="15" customHeight="1">
      <c r="A244" s="79">
        <v>1</v>
      </c>
      <c r="B244" s="82" t="s">
        <v>27</v>
      </c>
      <c r="C244" s="69"/>
      <c r="D244" s="69"/>
      <c r="E244" s="80"/>
      <c r="F244" s="80"/>
      <c r="G244" s="80"/>
    </row>
    <row r="245" spans="1:7" ht="88.5" customHeight="1">
      <c r="A245" s="63"/>
      <c r="B245" s="144" t="s">
        <v>410</v>
      </c>
      <c r="C245" s="69" t="s">
        <v>89</v>
      </c>
      <c r="D245" s="207" t="s">
        <v>763</v>
      </c>
      <c r="E245" s="80"/>
      <c r="F245" s="252">
        <f>1474663-700000</f>
        <v>774663</v>
      </c>
      <c r="G245" s="80">
        <f>F245</f>
        <v>774663</v>
      </c>
    </row>
    <row r="246" spans="1:7" s="76" customFormat="1" ht="15" customHeight="1">
      <c r="A246" s="79">
        <v>2</v>
      </c>
      <c r="B246" s="242" t="s">
        <v>28</v>
      </c>
      <c r="C246" s="69"/>
      <c r="D246" s="69"/>
      <c r="E246" s="80"/>
      <c r="F246" s="80"/>
      <c r="G246" s="80"/>
    </row>
    <row r="247" spans="1:7" ht="81.75" customHeight="1">
      <c r="A247" s="63"/>
      <c r="B247" s="144" t="s">
        <v>464</v>
      </c>
      <c r="C247" s="69" t="s">
        <v>97</v>
      </c>
      <c r="D247" s="69" t="s">
        <v>181</v>
      </c>
      <c r="E247" s="69"/>
      <c r="F247" s="81">
        <v>1</v>
      </c>
      <c r="G247" s="81">
        <f>F247</f>
        <v>1</v>
      </c>
    </row>
    <row r="248" spans="1:7" s="76" customFormat="1" ht="15" customHeight="1">
      <c r="A248" s="79">
        <v>3</v>
      </c>
      <c r="B248" s="242" t="s">
        <v>29</v>
      </c>
      <c r="C248" s="69"/>
      <c r="D248" s="69"/>
      <c r="E248" s="69"/>
      <c r="F248" s="80"/>
      <c r="G248" s="81"/>
    </row>
    <row r="249" spans="1:7" ht="89.25" customHeight="1">
      <c r="A249" s="63"/>
      <c r="B249" s="144" t="s">
        <v>465</v>
      </c>
      <c r="C249" s="69" t="s">
        <v>89</v>
      </c>
      <c r="D249" s="69" t="s">
        <v>87</v>
      </c>
      <c r="E249" s="69"/>
      <c r="F249" s="80">
        <f>F245/F247</f>
        <v>774663</v>
      </c>
      <c r="G249" s="80">
        <f>F249</f>
        <v>774663</v>
      </c>
    </row>
    <row r="250" spans="1:7" s="76" customFormat="1" ht="15" customHeight="1">
      <c r="A250" s="79">
        <v>4</v>
      </c>
      <c r="B250" s="242" t="s">
        <v>30</v>
      </c>
      <c r="C250" s="69"/>
      <c r="D250" s="69"/>
      <c r="E250" s="69"/>
      <c r="F250" s="80"/>
      <c r="G250" s="81"/>
    </row>
    <row r="251" spans="1:7" ht="87.75" customHeight="1">
      <c r="A251" s="63"/>
      <c r="B251" s="144" t="s">
        <v>413</v>
      </c>
      <c r="C251" s="69" t="s">
        <v>88</v>
      </c>
      <c r="D251" s="69" t="s">
        <v>87</v>
      </c>
      <c r="E251" s="69"/>
      <c r="F251" s="80">
        <v>100</v>
      </c>
      <c r="G251" s="80">
        <f>F251</f>
        <v>100</v>
      </c>
    </row>
    <row r="252" spans="1:7" ht="44.25" customHeight="1">
      <c r="A252" s="63"/>
      <c r="B252" s="285" t="s">
        <v>634</v>
      </c>
      <c r="C252" s="285"/>
      <c r="D252" s="285"/>
      <c r="E252" s="285"/>
      <c r="F252" s="80"/>
      <c r="G252" s="81"/>
    </row>
    <row r="253" spans="1:7" s="76" customFormat="1" ht="15" customHeight="1">
      <c r="A253" s="79">
        <v>1</v>
      </c>
      <c r="B253" s="82" t="s">
        <v>27</v>
      </c>
      <c r="C253" s="69"/>
      <c r="D253" s="69"/>
      <c r="E253" s="80"/>
      <c r="F253" s="80"/>
      <c r="G253" s="80"/>
    </row>
    <row r="254" spans="1:7" ht="63.75" customHeight="1">
      <c r="A254" s="63"/>
      <c r="B254" s="144" t="s">
        <v>414</v>
      </c>
      <c r="C254" s="69" t="s">
        <v>89</v>
      </c>
      <c r="D254" s="69" t="s">
        <v>512</v>
      </c>
      <c r="E254" s="80"/>
      <c r="F254" s="80">
        <v>1650000</v>
      </c>
      <c r="G254" s="80">
        <f>F254</f>
        <v>1650000</v>
      </c>
    </row>
    <row r="255" spans="1:7" s="76" customFormat="1" ht="15" customHeight="1">
      <c r="A255" s="79">
        <v>2</v>
      </c>
      <c r="B255" s="242" t="s">
        <v>28</v>
      </c>
      <c r="C255" s="69"/>
      <c r="D255" s="69"/>
      <c r="E255" s="80"/>
      <c r="F255" s="80"/>
      <c r="G255" s="80"/>
    </row>
    <row r="256" spans="1:7" ht="91.5" hidden="1" customHeight="1">
      <c r="A256" s="63"/>
      <c r="B256" s="144" t="s">
        <v>448</v>
      </c>
      <c r="C256" s="69" t="s">
        <v>180</v>
      </c>
      <c r="D256" s="69" t="s">
        <v>181</v>
      </c>
      <c r="E256" s="69"/>
      <c r="F256" s="81">
        <v>1</v>
      </c>
      <c r="G256" s="81">
        <f>F256</f>
        <v>1</v>
      </c>
    </row>
    <row r="257" spans="1:7" ht="84" customHeight="1">
      <c r="A257" s="63"/>
      <c r="B257" s="144" t="s">
        <v>641</v>
      </c>
      <c r="C257" s="69" t="s">
        <v>97</v>
      </c>
      <c r="D257" s="69" t="s">
        <v>181</v>
      </c>
      <c r="E257" s="69"/>
      <c r="F257" s="81">
        <v>1</v>
      </c>
      <c r="G257" s="81">
        <f>F257</f>
        <v>1</v>
      </c>
    </row>
    <row r="258" spans="1:7" s="76" customFormat="1" ht="15" customHeight="1">
      <c r="A258" s="79">
        <v>3</v>
      </c>
      <c r="B258" s="242" t="s">
        <v>29</v>
      </c>
      <c r="C258" s="69"/>
      <c r="D258" s="69"/>
      <c r="E258" s="69"/>
      <c r="F258" s="80"/>
      <c r="G258" s="81"/>
    </row>
    <row r="259" spans="1:7" ht="97.5" hidden="1" customHeight="1">
      <c r="A259" s="63"/>
      <c r="B259" s="144" t="s">
        <v>443</v>
      </c>
      <c r="C259" s="69" t="s">
        <v>89</v>
      </c>
      <c r="D259" s="69" t="s">
        <v>87</v>
      </c>
      <c r="E259" s="69"/>
      <c r="F259" s="80"/>
      <c r="G259" s="80">
        <f>F259</f>
        <v>0</v>
      </c>
    </row>
    <row r="260" spans="1:7" ht="97.5" customHeight="1">
      <c r="A260" s="63"/>
      <c r="B260" s="144" t="s">
        <v>445</v>
      </c>
      <c r="C260" s="69" t="s">
        <v>89</v>
      </c>
      <c r="D260" s="69" t="s">
        <v>87</v>
      </c>
      <c r="E260" s="69"/>
      <c r="F260" s="80">
        <f>(F254-F259)/F257</f>
        <v>1650000</v>
      </c>
      <c r="G260" s="80">
        <v>1500000</v>
      </c>
    </row>
    <row r="261" spans="1:7" s="76" customFormat="1" ht="15" customHeight="1">
      <c r="A261" s="79">
        <v>4</v>
      </c>
      <c r="B261" s="242" t="s">
        <v>30</v>
      </c>
      <c r="C261" s="69"/>
      <c r="D261" s="69"/>
      <c r="E261" s="69"/>
      <c r="F261" s="80"/>
      <c r="G261" s="81"/>
    </row>
    <row r="262" spans="1:7" ht="77.25" customHeight="1">
      <c r="A262" s="63"/>
      <c r="B262" s="144" t="s">
        <v>415</v>
      </c>
      <c r="C262" s="69" t="s">
        <v>88</v>
      </c>
      <c r="D262" s="69" t="s">
        <v>87</v>
      </c>
      <c r="E262" s="69"/>
      <c r="F262" s="81">
        <f>F254/(F259+F260)*100</f>
        <v>100</v>
      </c>
      <c r="G262" s="81">
        <f>F262</f>
        <v>100</v>
      </c>
    </row>
    <row r="263" spans="1:7" ht="46.5" customHeight="1">
      <c r="A263" s="63"/>
      <c r="B263" s="290" t="s">
        <v>635</v>
      </c>
      <c r="C263" s="290"/>
      <c r="D263" s="290"/>
      <c r="E263" s="290"/>
      <c r="F263" s="80"/>
      <c r="G263" s="81"/>
    </row>
    <row r="264" spans="1:7" s="76" customFormat="1" ht="15" customHeight="1">
      <c r="A264" s="79">
        <v>1</v>
      </c>
      <c r="B264" s="82" t="s">
        <v>27</v>
      </c>
      <c r="C264" s="69"/>
      <c r="D264" s="69"/>
      <c r="E264" s="80"/>
      <c r="F264" s="80"/>
      <c r="G264" s="80"/>
    </row>
    <row r="265" spans="1:7" ht="61.5" customHeight="1">
      <c r="A265" s="63"/>
      <c r="B265" s="144" t="s">
        <v>636</v>
      </c>
      <c r="C265" s="69" t="s">
        <v>89</v>
      </c>
      <c r="D265" s="69" t="s">
        <v>512</v>
      </c>
      <c r="E265" s="80"/>
      <c r="F265" s="80">
        <v>1000000</v>
      </c>
      <c r="G265" s="80">
        <f>F265</f>
        <v>1000000</v>
      </c>
    </row>
    <row r="266" spans="1:7" s="76" customFormat="1" ht="15" customHeight="1">
      <c r="A266" s="79">
        <v>2</v>
      </c>
      <c r="B266" s="242" t="s">
        <v>28</v>
      </c>
      <c r="C266" s="69"/>
      <c r="D266" s="69"/>
      <c r="E266" s="80"/>
      <c r="F266" s="80"/>
      <c r="G266" s="80"/>
    </row>
    <row r="267" spans="1:7" ht="86.25" customHeight="1">
      <c r="A267" s="63"/>
      <c r="B267" s="144" t="s">
        <v>637</v>
      </c>
      <c r="C267" s="69" t="s">
        <v>180</v>
      </c>
      <c r="D267" s="69" t="s">
        <v>181</v>
      </c>
      <c r="E267" s="69"/>
      <c r="F267" s="81">
        <v>1</v>
      </c>
      <c r="G267" s="81">
        <f>F267</f>
        <v>1</v>
      </c>
    </row>
    <row r="268" spans="1:7" s="76" customFormat="1" ht="15" customHeight="1">
      <c r="A268" s="79">
        <v>3</v>
      </c>
      <c r="B268" s="242" t="s">
        <v>29</v>
      </c>
      <c r="C268" s="69"/>
      <c r="D268" s="69"/>
      <c r="E268" s="69"/>
      <c r="F268" s="80"/>
      <c r="G268" s="81"/>
    </row>
    <row r="269" spans="1:7" ht="72" customHeight="1">
      <c r="A269" s="63"/>
      <c r="B269" s="144" t="s">
        <v>639</v>
      </c>
      <c r="C269" s="69" t="s">
        <v>89</v>
      </c>
      <c r="D269" s="69" t="s">
        <v>87</v>
      </c>
      <c r="E269" s="69"/>
      <c r="F269" s="80">
        <v>100000</v>
      </c>
      <c r="G269" s="80">
        <f>F269</f>
        <v>100000</v>
      </c>
    </row>
    <row r="270" spans="1:7" s="76" customFormat="1" ht="15" customHeight="1">
      <c r="A270" s="79">
        <v>4</v>
      </c>
      <c r="B270" s="242" t="s">
        <v>30</v>
      </c>
      <c r="C270" s="69"/>
      <c r="D270" s="69"/>
      <c r="E270" s="69"/>
      <c r="F270" s="80"/>
      <c r="G270" s="81"/>
    </row>
    <row r="271" spans="1:7" ht="64.5" customHeight="1">
      <c r="A271" s="63"/>
      <c r="B271" s="144" t="s">
        <v>638</v>
      </c>
      <c r="C271" s="69" t="s">
        <v>88</v>
      </c>
      <c r="D271" s="69" t="s">
        <v>87</v>
      </c>
      <c r="E271" s="69"/>
      <c r="F271" s="81">
        <v>100</v>
      </c>
      <c r="G271" s="81">
        <f>F271</f>
        <v>100</v>
      </c>
    </row>
    <row r="272" spans="1:7" ht="30.75" customHeight="1">
      <c r="A272" s="35"/>
      <c r="B272" s="289" t="s">
        <v>679</v>
      </c>
      <c r="C272" s="289"/>
      <c r="D272" s="289"/>
      <c r="E272" s="289"/>
      <c r="F272" s="74"/>
      <c r="G272" s="74"/>
    </row>
    <row r="273" spans="1:7" s="76" customFormat="1" ht="15" customHeight="1">
      <c r="A273" s="71">
        <v>1</v>
      </c>
      <c r="B273" s="78" t="s">
        <v>27</v>
      </c>
      <c r="C273" s="73"/>
      <c r="D273" s="73"/>
      <c r="E273" s="77"/>
      <c r="F273" s="74"/>
      <c r="G273" s="74"/>
    </row>
    <row r="274" spans="1:7" ht="53.25" customHeight="1">
      <c r="A274" s="35"/>
      <c r="B274" s="145" t="s">
        <v>678</v>
      </c>
      <c r="C274" s="40" t="s">
        <v>89</v>
      </c>
      <c r="D274" s="69" t="s">
        <v>654</v>
      </c>
      <c r="E274" s="77"/>
      <c r="F274" s="36">
        <f>5000000</f>
        <v>5000000</v>
      </c>
      <c r="G274" s="36">
        <f>F274</f>
        <v>5000000</v>
      </c>
    </row>
    <row r="275" spans="1:7" s="76" customFormat="1" ht="15" customHeight="1">
      <c r="A275" s="71">
        <v>2</v>
      </c>
      <c r="B275" s="72" t="s">
        <v>28</v>
      </c>
      <c r="C275" s="40"/>
      <c r="D275" s="40"/>
      <c r="E275" s="77"/>
      <c r="F275" s="36"/>
      <c r="G275" s="36"/>
    </row>
    <row r="276" spans="1:7" ht="81" customHeight="1">
      <c r="A276" s="35"/>
      <c r="B276" s="145" t="s">
        <v>686</v>
      </c>
      <c r="C276" s="40" t="s">
        <v>180</v>
      </c>
      <c r="D276" s="40" t="s">
        <v>181</v>
      </c>
      <c r="E276" s="73"/>
      <c r="F276" s="41">
        <v>1</v>
      </c>
      <c r="G276" s="41">
        <f>F276</f>
        <v>1</v>
      </c>
    </row>
    <row r="277" spans="1:7" ht="73.5" customHeight="1">
      <c r="A277" s="35"/>
      <c r="B277" s="144" t="s">
        <v>680</v>
      </c>
      <c r="C277" s="40" t="s">
        <v>684</v>
      </c>
      <c r="D277" s="40" t="s">
        <v>181</v>
      </c>
      <c r="E277" s="73"/>
      <c r="F277" s="41">
        <v>6470</v>
      </c>
      <c r="G277" s="41">
        <f>F277</f>
        <v>6470</v>
      </c>
    </row>
    <row r="278" spans="1:7" s="76" customFormat="1" ht="15" customHeight="1">
      <c r="A278" s="71">
        <v>3</v>
      </c>
      <c r="B278" s="72" t="s">
        <v>29</v>
      </c>
      <c r="C278" s="40"/>
      <c r="D278" s="40"/>
      <c r="E278" s="73"/>
      <c r="F278" s="36"/>
      <c r="G278" s="41"/>
    </row>
    <row r="279" spans="1:7" ht="80.25" customHeight="1">
      <c r="A279" s="35"/>
      <c r="B279" s="144" t="s">
        <v>664</v>
      </c>
      <c r="C279" s="40" t="s">
        <v>89</v>
      </c>
      <c r="D279" s="40" t="s">
        <v>87</v>
      </c>
      <c r="E279" s="73"/>
      <c r="F279" s="36">
        <v>100000</v>
      </c>
      <c r="G279" s="36">
        <f>F279</f>
        <v>100000</v>
      </c>
    </row>
    <row r="280" spans="1:7" ht="66" customHeight="1">
      <c r="A280" s="35"/>
      <c r="B280" s="144" t="s">
        <v>681</v>
      </c>
      <c r="C280" s="40" t="s">
        <v>89</v>
      </c>
      <c r="D280" s="40" t="s">
        <v>87</v>
      </c>
      <c r="E280" s="73"/>
      <c r="F280" s="36">
        <f>(F274-F279)/F277</f>
        <v>757.34157650695522</v>
      </c>
      <c r="G280" s="36">
        <f>F280</f>
        <v>757.34157650695522</v>
      </c>
    </row>
    <row r="281" spans="1:7" s="76" customFormat="1" ht="15" customHeight="1">
      <c r="A281" s="71">
        <v>4</v>
      </c>
      <c r="B281" s="72" t="s">
        <v>30</v>
      </c>
      <c r="C281" s="40"/>
      <c r="D281" s="40"/>
      <c r="E281" s="73"/>
      <c r="F281" s="36"/>
      <c r="G281" s="41"/>
    </row>
    <row r="282" spans="1:7" ht="62.25" customHeight="1">
      <c r="A282" s="35"/>
      <c r="B282" s="145" t="s">
        <v>685</v>
      </c>
      <c r="C282" s="146" t="s">
        <v>88</v>
      </c>
      <c r="D282" s="40" t="s">
        <v>87</v>
      </c>
      <c r="E282" s="73"/>
      <c r="F282" s="36">
        <v>100</v>
      </c>
      <c r="G282" s="36">
        <v>100</v>
      </c>
    </row>
    <row r="283" spans="1:7" ht="44.25" customHeight="1">
      <c r="A283" s="63"/>
      <c r="B283" s="285" t="s">
        <v>699</v>
      </c>
      <c r="C283" s="285"/>
      <c r="D283" s="285"/>
      <c r="E283" s="285"/>
      <c r="F283" s="80"/>
      <c r="G283" s="81"/>
    </row>
    <row r="284" spans="1:7" s="76" customFormat="1" ht="15" customHeight="1">
      <c r="A284" s="79">
        <v>1</v>
      </c>
      <c r="B284" s="82" t="s">
        <v>27</v>
      </c>
      <c r="C284" s="69"/>
      <c r="D284" s="69"/>
      <c r="E284" s="80"/>
      <c r="F284" s="80"/>
      <c r="G284" s="80"/>
    </row>
    <row r="285" spans="1:7" ht="81.75" customHeight="1">
      <c r="A285" s="63"/>
      <c r="B285" s="144" t="s">
        <v>700</v>
      </c>
      <c r="C285" s="69" t="s">
        <v>89</v>
      </c>
      <c r="D285" s="69" t="s">
        <v>689</v>
      </c>
      <c r="E285" s="80"/>
      <c r="F285" s="80">
        <v>155632</v>
      </c>
      <c r="G285" s="80">
        <f>F285</f>
        <v>155632</v>
      </c>
    </row>
    <row r="286" spans="1:7" s="76" customFormat="1" ht="15" customHeight="1">
      <c r="A286" s="79">
        <v>2</v>
      </c>
      <c r="B286" s="242" t="s">
        <v>28</v>
      </c>
      <c r="C286" s="69"/>
      <c r="D286" s="69"/>
      <c r="E286" s="80"/>
      <c r="F286" s="80"/>
      <c r="G286" s="80"/>
    </row>
    <row r="287" spans="1:7" ht="103.5" customHeight="1">
      <c r="A287" s="63"/>
      <c r="B287" s="144" t="s">
        <v>701</v>
      </c>
      <c r="C287" s="69" t="s">
        <v>180</v>
      </c>
      <c r="D287" s="69" t="s">
        <v>181</v>
      </c>
      <c r="E287" s="69"/>
      <c r="F287" s="81">
        <v>1</v>
      </c>
      <c r="G287" s="81">
        <f>F287</f>
        <v>1</v>
      </c>
    </row>
    <row r="288" spans="1:7" s="76" customFormat="1" ht="15" customHeight="1">
      <c r="A288" s="79">
        <v>3</v>
      </c>
      <c r="B288" s="242" t="s">
        <v>29</v>
      </c>
      <c r="C288" s="69"/>
      <c r="D288" s="69"/>
      <c r="E288" s="69"/>
      <c r="F288" s="80"/>
      <c r="G288" s="81"/>
    </row>
    <row r="289" spans="1:7" ht="102" customHeight="1">
      <c r="A289" s="63"/>
      <c r="B289" s="144" t="s">
        <v>702</v>
      </c>
      <c r="C289" s="69" t="s">
        <v>89</v>
      </c>
      <c r="D289" s="69" t="s">
        <v>87</v>
      </c>
      <c r="E289" s="69"/>
      <c r="F289" s="80">
        <f>F285</f>
        <v>155632</v>
      </c>
      <c r="G289" s="80">
        <f>F289</f>
        <v>155632</v>
      </c>
    </row>
    <row r="290" spans="1:7" s="76" customFormat="1" ht="15" customHeight="1">
      <c r="A290" s="79">
        <v>4</v>
      </c>
      <c r="B290" s="242" t="s">
        <v>30</v>
      </c>
      <c r="C290" s="69"/>
      <c r="D290" s="69"/>
      <c r="E290" s="69"/>
      <c r="F290" s="80"/>
      <c r="G290" s="81"/>
    </row>
    <row r="291" spans="1:7" ht="88.5" customHeight="1">
      <c r="A291" s="63"/>
      <c r="B291" s="144" t="s">
        <v>703</v>
      </c>
      <c r="C291" s="69" t="s">
        <v>88</v>
      </c>
      <c r="D291" s="69" t="s">
        <v>87</v>
      </c>
      <c r="E291" s="69"/>
      <c r="F291" s="81">
        <f>F285/(F289)*100</f>
        <v>100</v>
      </c>
      <c r="G291" s="81">
        <f>F291</f>
        <v>100</v>
      </c>
    </row>
    <row r="292" spans="1:7" ht="38.25" hidden="1" customHeight="1">
      <c r="A292" s="63"/>
      <c r="B292" s="285" t="s">
        <v>704</v>
      </c>
      <c r="C292" s="285"/>
      <c r="D292" s="285"/>
      <c r="E292" s="285"/>
      <c r="F292" s="80"/>
      <c r="G292" s="81"/>
    </row>
    <row r="293" spans="1:7" s="76" customFormat="1" ht="15" hidden="1" customHeight="1">
      <c r="A293" s="79">
        <v>1</v>
      </c>
      <c r="B293" s="82" t="s">
        <v>27</v>
      </c>
      <c r="C293" s="69"/>
      <c r="D293" s="69"/>
      <c r="E293" s="80"/>
      <c r="F293" s="80"/>
      <c r="G293" s="80"/>
    </row>
    <row r="294" spans="1:7" ht="90" hidden="1" customHeight="1">
      <c r="A294" s="63"/>
      <c r="B294" s="144" t="s">
        <v>603</v>
      </c>
      <c r="C294" s="69" t="s">
        <v>89</v>
      </c>
      <c r="D294" s="69" t="s">
        <v>689</v>
      </c>
      <c r="E294" s="80"/>
      <c r="F294" s="80"/>
      <c r="G294" s="80"/>
    </row>
    <row r="295" spans="1:7" s="76" customFormat="1" ht="15" hidden="1" customHeight="1">
      <c r="A295" s="79">
        <v>2</v>
      </c>
      <c r="B295" s="242" t="s">
        <v>28</v>
      </c>
      <c r="C295" s="69"/>
      <c r="D295" s="69"/>
      <c r="E295" s="80"/>
      <c r="F295" s="80"/>
      <c r="G295" s="80"/>
    </row>
    <row r="296" spans="1:7" ht="108" hidden="1" customHeight="1">
      <c r="A296" s="63"/>
      <c r="B296" s="144" t="s">
        <v>705</v>
      </c>
      <c r="C296" s="69" t="s">
        <v>180</v>
      </c>
      <c r="D296" s="69" t="s">
        <v>181</v>
      </c>
      <c r="E296" s="69"/>
      <c r="F296" s="81"/>
      <c r="G296" s="81"/>
    </row>
    <row r="297" spans="1:7" s="76" customFormat="1" ht="15" hidden="1" customHeight="1">
      <c r="A297" s="79">
        <v>3</v>
      </c>
      <c r="B297" s="242" t="s">
        <v>29</v>
      </c>
      <c r="C297" s="69"/>
      <c r="D297" s="69"/>
      <c r="E297" s="69"/>
      <c r="F297" s="80"/>
      <c r="G297" s="81"/>
    </row>
    <row r="298" spans="1:7" ht="105.75" hidden="1" customHeight="1">
      <c r="A298" s="63"/>
      <c r="B298" s="144" t="s">
        <v>706</v>
      </c>
      <c r="C298" s="69" t="s">
        <v>89</v>
      </c>
      <c r="D298" s="69" t="s">
        <v>87</v>
      </c>
      <c r="E298" s="69"/>
      <c r="F298" s="80"/>
      <c r="G298" s="80"/>
    </row>
    <row r="299" spans="1:7" s="76" customFormat="1" ht="15" hidden="1" customHeight="1">
      <c r="A299" s="79">
        <v>4</v>
      </c>
      <c r="B299" s="242" t="s">
        <v>30</v>
      </c>
      <c r="C299" s="69"/>
      <c r="D299" s="69"/>
      <c r="E299" s="69"/>
      <c r="F299" s="80"/>
      <c r="G299" s="81"/>
    </row>
    <row r="300" spans="1:7" ht="88.5" hidden="1" customHeight="1">
      <c r="A300" s="63"/>
      <c r="B300" s="144" t="s">
        <v>707</v>
      </c>
      <c r="C300" s="69" t="s">
        <v>88</v>
      </c>
      <c r="D300" s="69" t="s">
        <v>87</v>
      </c>
      <c r="E300" s="69"/>
      <c r="F300" s="81"/>
      <c r="G300" s="81"/>
    </row>
    <row r="301" spans="1:7" ht="46.5" customHeight="1">
      <c r="A301" s="63"/>
      <c r="B301" s="285" t="s">
        <v>727</v>
      </c>
      <c r="C301" s="285"/>
      <c r="D301" s="285"/>
      <c r="E301" s="285"/>
      <c r="F301" s="80"/>
      <c r="G301" s="81"/>
    </row>
    <row r="302" spans="1:7" s="76" customFormat="1" ht="15" customHeight="1">
      <c r="A302" s="79">
        <v>1</v>
      </c>
      <c r="B302" s="82" t="s">
        <v>27</v>
      </c>
      <c r="C302" s="69"/>
      <c r="D302" s="69"/>
      <c r="E302" s="80"/>
      <c r="F302" s="80"/>
      <c r="G302" s="80"/>
    </row>
    <row r="303" spans="1:7" ht="89.25" customHeight="1">
      <c r="A303" s="63"/>
      <c r="B303" s="144" t="s">
        <v>708</v>
      </c>
      <c r="C303" s="69" t="s">
        <v>89</v>
      </c>
      <c r="D303" s="69" t="s">
        <v>689</v>
      </c>
      <c r="E303" s="80"/>
      <c r="F303" s="80">
        <v>177906</v>
      </c>
      <c r="G303" s="80">
        <f>F303</f>
        <v>177906</v>
      </c>
    </row>
    <row r="304" spans="1:7" s="76" customFormat="1" ht="15" customHeight="1">
      <c r="A304" s="79">
        <v>2</v>
      </c>
      <c r="B304" s="242" t="s">
        <v>28</v>
      </c>
      <c r="C304" s="69"/>
      <c r="D304" s="69"/>
      <c r="E304" s="80"/>
      <c r="F304" s="80"/>
      <c r="G304" s="80"/>
    </row>
    <row r="305" spans="1:7" ht="105" customHeight="1">
      <c r="A305" s="63"/>
      <c r="B305" s="144" t="s">
        <v>709</v>
      </c>
      <c r="C305" s="69" t="s">
        <v>180</v>
      </c>
      <c r="D305" s="69" t="s">
        <v>181</v>
      </c>
      <c r="E305" s="69"/>
      <c r="F305" s="81">
        <v>1</v>
      </c>
      <c r="G305" s="81">
        <f>F305</f>
        <v>1</v>
      </c>
    </row>
    <row r="306" spans="1:7" s="76" customFormat="1" ht="15" customHeight="1">
      <c r="A306" s="79">
        <v>3</v>
      </c>
      <c r="B306" s="242" t="s">
        <v>29</v>
      </c>
      <c r="C306" s="69"/>
      <c r="D306" s="69"/>
      <c r="E306" s="69"/>
      <c r="F306" s="80"/>
      <c r="G306" s="81"/>
    </row>
    <row r="307" spans="1:7" ht="93.75" customHeight="1">
      <c r="A307" s="63"/>
      <c r="B307" s="144" t="s">
        <v>711</v>
      </c>
      <c r="C307" s="69" t="s">
        <v>89</v>
      </c>
      <c r="D307" s="69" t="s">
        <v>87</v>
      </c>
      <c r="E307" s="69"/>
      <c r="F307" s="80">
        <f>F303</f>
        <v>177906</v>
      </c>
      <c r="G307" s="80">
        <f>F307</f>
        <v>177906</v>
      </c>
    </row>
    <row r="308" spans="1:7" s="76" customFormat="1" ht="15" customHeight="1">
      <c r="A308" s="79">
        <v>4</v>
      </c>
      <c r="B308" s="242" t="s">
        <v>30</v>
      </c>
      <c r="C308" s="69"/>
      <c r="D308" s="69"/>
      <c r="E308" s="69"/>
      <c r="F308" s="80"/>
      <c r="G308" s="81"/>
    </row>
    <row r="309" spans="1:7" ht="81.75" customHeight="1">
      <c r="A309" s="63"/>
      <c r="B309" s="144" t="s">
        <v>710</v>
      </c>
      <c r="C309" s="69" t="s">
        <v>88</v>
      </c>
      <c r="D309" s="69" t="s">
        <v>87</v>
      </c>
      <c r="E309" s="69"/>
      <c r="F309" s="81">
        <f>F303/(F307)*100</f>
        <v>100</v>
      </c>
      <c r="G309" s="81">
        <f>F309</f>
        <v>100</v>
      </c>
    </row>
    <row r="310" spans="1:7" ht="42.75" customHeight="1">
      <c r="A310" s="63"/>
      <c r="B310" s="285" t="s">
        <v>728</v>
      </c>
      <c r="C310" s="285"/>
      <c r="D310" s="285"/>
      <c r="E310" s="285"/>
      <c r="F310" s="80"/>
      <c r="G310" s="81"/>
    </row>
    <row r="311" spans="1:7" s="76" customFormat="1" ht="15" customHeight="1">
      <c r="A311" s="79">
        <v>1</v>
      </c>
      <c r="B311" s="82" t="s">
        <v>27</v>
      </c>
      <c r="C311" s="69"/>
      <c r="D311" s="69"/>
      <c r="E311" s="80"/>
      <c r="F311" s="80"/>
      <c r="G311" s="80"/>
    </row>
    <row r="312" spans="1:7" ht="83.25" customHeight="1">
      <c r="A312" s="63"/>
      <c r="B312" s="144" t="s">
        <v>712</v>
      </c>
      <c r="C312" s="69" t="s">
        <v>89</v>
      </c>
      <c r="D312" s="69" t="s">
        <v>689</v>
      </c>
      <c r="E312" s="80"/>
      <c r="F312" s="80">
        <v>100000</v>
      </c>
      <c r="G312" s="80">
        <f>F312</f>
        <v>100000</v>
      </c>
    </row>
    <row r="313" spans="1:7" s="76" customFormat="1" ht="15" customHeight="1">
      <c r="A313" s="79">
        <v>2</v>
      </c>
      <c r="B313" s="242" t="s">
        <v>28</v>
      </c>
      <c r="C313" s="69"/>
      <c r="D313" s="69"/>
      <c r="E313" s="80"/>
      <c r="F313" s="80"/>
      <c r="G313" s="80"/>
    </row>
    <row r="314" spans="1:7" ht="110.25" customHeight="1">
      <c r="A314" s="63"/>
      <c r="B314" s="144" t="s">
        <v>713</v>
      </c>
      <c r="C314" s="69" t="s">
        <v>180</v>
      </c>
      <c r="D314" s="69" t="s">
        <v>181</v>
      </c>
      <c r="E314" s="69"/>
      <c r="F314" s="81">
        <v>1</v>
      </c>
      <c r="G314" s="81">
        <f>F314</f>
        <v>1</v>
      </c>
    </row>
    <row r="315" spans="1:7" s="76" customFormat="1" ht="15" customHeight="1">
      <c r="A315" s="79">
        <v>3</v>
      </c>
      <c r="B315" s="242" t="s">
        <v>29</v>
      </c>
      <c r="C315" s="69"/>
      <c r="D315" s="69"/>
      <c r="E315" s="69"/>
      <c r="F315" s="80"/>
      <c r="G315" s="81"/>
    </row>
    <row r="316" spans="1:7" ht="93.75" customHeight="1">
      <c r="A316" s="63"/>
      <c r="B316" s="144" t="s">
        <v>714</v>
      </c>
      <c r="C316" s="69" t="s">
        <v>89</v>
      </c>
      <c r="D316" s="69" t="s">
        <v>87</v>
      </c>
      <c r="E316" s="69"/>
      <c r="F316" s="80">
        <f>F312</f>
        <v>100000</v>
      </c>
      <c r="G316" s="80">
        <f>F316</f>
        <v>100000</v>
      </c>
    </row>
    <row r="317" spans="1:7" s="76" customFormat="1" ht="15" customHeight="1">
      <c r="A317" s="79">
        <v>4</v>
      </c>
      <c r="B317" s="242" t="s">
        <v>30</v>
      </c>
      <c r="C317" s="69"/>
      <c r="D317" s="69"/>
      <c r="E317" s="69"/>
      <c r="F317" s="80"/>
      <c r="G317" s="81"/>
    </row>
    <row r="318" spans="1:7" ht="81.75" customHeight="1">
      <c r="A318" s="63"/>
      <c r="B318" s="144" t="s">
        <v>715</v>
      </c>
      <c r="C318" s="69" t="s">
        <v>88</v>
      </c>
      <c r="D318" s="69" t="s">
        <v>87</v>
      </c>
      <c r="E318" s="69"/>
      <c r="F318" s="81">
        <f>F312/(F316)*100</f>
        <v>100</v>
      </c>
      <c r="G318" s="81">
        <f>F318</f>
        <v>100</v>
      </c>
    </row>
    <row r="319" spans="1:7" ht="59.25" customHeight="1">
      <c r="A319" s="63"/>
      <c r="B319" s="331" t="s">
        <v>740</v>
      </c>
      <c r="C319" s="331"/>
      <c r="D319" s="331"/>
      <c r="E319" s="331"/>
      <c r="F319" s="80"/>
      <c r="G319" s="81"/>
    </row>
    <row r="320" spans="1:7" ht="20.25" customHeight="1">
      <c r="A320" s="79">
        <v>1</v>
      </c>
      <c r="B320" s="82" t="s">
        <v>27</v>
      </c>
      <c r="C320" s="69"/>
      <c r="D320" s="69"/>
      <c r="E320" s="80"/>
      <c r="F320" s="80"/>
      <c r="G320" s="80"/>
    </row>
    <row r="321" spans="1:7" ht="92.25" customHeight="1">
      <c r="A321" s="63"/>
      <c r="B321" s="144" t="s">
        <v>741</v>
      </c>
      <c r="C321" s="69" t="s">
        <v>89</v>
      </c>
      <c r="D321" s="207" t="s">
        <v>763</v>
      </c>
      <c r="E321" s="80"/>
      <c r="F321" s="80">
        <v>100000</v>
      </c>
      <c r="G321" s="80">
        <f>F321</f>
        <v>100000</v>
      </c>
    </row>
    <row r="322" spans="1:7" ht="15.75" customHeight="1">
      <c r="A322" s="79">
        <v>2</v>
      </c>
      <c r="B322" s="242" t="s">
        <v>28</v>
      </c>
      <c r="C322" s="69"/>
      <c r="D322" s="69"/>
      <c r="E322" s="80"/>
      <c r="F322" s="80"/>
      <c r="G322" s="80"/>
    </row>
    <row r="323" spans="1:7" ht="106.5" customHeight="1">
      <c r="A323" s="63"/>
      <c r="B323" s="144" t="s">
        <v>742</v>
      </c>
      <c r="C323" s="69" t="s">
        <v>180</v>
      </c>
      <c r="D323" s="69" t="s">
        <v>181</v>
      </c>
      <c r="E323" s="69"/>
      <c r="F323" s="81">
        <v>1</v>
      </c>
      <c r="G323" s="81">
        <f>F323</f>
        <v>1</v>
      </c>
    </row>
    <row r="324" spans="1:7" ht="16.5" customHeight="1">
      <c r="A324" s="79">
        <v>3</v>
      </c>
      <c r="B324" s="242" t="s">
        <v>29</v>
      </c>
      <c r="C324" s="69"/>
      <c r="D324" s="69"/>
      <c r="E324" s="69"/>
      <c r="F324" s="80"/>
      <c r="G324" s="81"/>
    </row>
    <row r="325" spans="1:7" ht="103.5" customHeight="1">
      <c r="A325" s="63"/>
      <c r="B325" s="144" t="s">
        <v>743</v>
      </c>
      <c r="C325" s="69" t="s">
        <v>89</v>
      </c>
      <c r="D325" s="69" t="s">
        <v>87</v>
      </c>
      <c r="E325" s="69"/>
      <c r="F325" s="80">
        <f>F321</f>
        <v>100000</v>
      </c>
      <c r="G325" s="80">
        <f>F325</f>
        <v>100000</v>
      </c>
    </row>
    <row r="326" spans="1:7" ht="14.25" customHeight="1">
      <c r="A326" s="79">
        <v>4</v>
      </c>
      <c r="B326" s="242" t="s">
        <v>30</v>
      </c>
      <c r="C326" s="69"/>
      <c r="D326" s="69"/>
      <c r="E326" s="69"/>
      <c r="F326" s="80"/>
      <c r="G326" s="81"/>
    </row>
    <row r="327" spans="1:7" ht="99" customHeight="1">
      <c r="A327" s="63"/>
      <c r="B327" s="144" t="s">
        <v>744</v>
      </c>
      <c r="C327" s="69" t="s">
        <v>88</v>
      </c>
      <c r="D327" s="69" t="s">
        <v>87</v>
      </c>
      <c r="E327" s="69"/>
      <c r="F327" s="81">
        <f>F321/(F325)*100</f>
        <v>100</v>
      </c>
      <c r="G327" s="81">
        <f>F327</f>
        <v>100</v>
      </c>
    </row>
    <row r="328" spans="1:7" ht="53.25" customHeight="1">
      <c r="A328" s="63"/>
      <c r="B328" s="331" t="s">
        <v>745</v>
      </c>
      <c r="C328" s="331"/>
      <c r="D328" s="331"/>
      <c r="E328" s="331"/>
      <c r="F328" s="80"/>
      <c r="G328" s="81"/>
    </row>
    <row r="329" spans="1:7" ht="20.25" customHeight="1">
      <c r="A329" s="79">
        <v>1</v>
      </c>
      <c r="B329" s="82" t="s">
        <v>27</v>
      </c>
      <c r="C329" s="69"/>
      <c r="D329" s="69"/>
      <c r="E329" s="80"/>
      <c r="F329" s="80"/>
      <c r="G329" s="80"/>
    </row>
    <row r="330" spans="1:7" ht="90" customHeight="1">
      <c r="A330" s="63"/>
      <c r="B330" s="144" t="s">
        <v>746</v>
      </c>
      <c r="C330" s="69" t="s">
        <v>89</v>
      </c>
      <c r="D330" s="207" t="s">
        <v>763</v>
      </c>
      <c r="E330" s="80"/>
      <c r="F330" s="80">
        <v>100000</v>
      </c>
      <c r="G330" s="80">
        <f>F330</f>
        <v>100000</v>
      </c>
    </row>
    <row r="331" spans="1:7" ht="20.25" customHeight="1">
      <c r="A331" s="79">
        <v>2</v>
      </c>
      <c r="B331" s="242" t="s">
        <v>28</v>
      </c>
      <c r="C331" s="69"/>
      <c r="D331" s="69"/>
      <c r="E331" s="80"/>
      <c r="F331" s="80"/>
      <c r="G331" s="80"/>
    </row>
    <row r="332" spans="1:7" ht="118.5" customHeight="1">
      <c r="A332" s="63"/>
      <c r="B332" s="144" t="s">
        <v>747</v>
      </c>
      <c r="C332" s="69" t="s">
        <v>180</v>
      </c>
      <c r="D332" s="69" t="s">
        <v>181</v>
      </c>
      <c r="E332" s="69"/>
      <c r="F332" s="81">
        <v>1</v>
      </c>
      <c r="G332" s="81">
        <f>F332</f>
        <v>1</v>
      </c>
    </row>
    <row r="333" spans="1:7" ht="20.25" customHeight="1">
      <c r="A333" s="79">
        <v>3</v>
      </c>
      <c r="B333" s="242" t="s">
        <v>29</v>
      </c>
      <c r="C333" s="69"/>
      <c r="D333" s="69"/>
      <c r="E333" s="69"/>
      <c r="F333" s="80"/>
      <c r="G333" s="81"/>
    </row>
    <row r="334" spans="1:7" ht="123.75" customHeight="1">
      <c r="A334" s="63"/>
      <c r="B334" s="144" t="s">
        <v>748</v>
      </c>
      <c r="C334" s="69" t="s">
        <v>89</v>
      </c>
      <c r="D334" s="69" t="s">
        <v>87</v>
      </c>
      <c r="E334" s="69"/>
      <c r="F334" s="80">
        <f>F330</f>
        <v>100000</v>
      </c>
      <c r="G334" s="80">
        <f>F334</f>
        <v>100000</v>
      </c>
    </row>
    <row r="335" spans="1:7" ht="20.25" customHeight="1">
      <c r="A335" s="79">
        <v>4</v>
      </c>
      <c r="B335" s="242" t="s">
        <v>30</v>
      </c>
      <c r="C335" s="69"/>
      <c r="D335" s="69"/>
      <c r="E335" s="69"/>
      <c r="F335" s="80"/>
      <c r="G335" s="81"/>
    </row>
    <row r="336" spans="1:7" ht="96.75" customHeight="1">
      <c r="A336" s="63"/>
      <c r="B336" s="144" t="s">
        <v>749</v>
      </c>
      <c r="C336" s="69" t="s">
        <v>88</v>
      </c>
      <c r="D336" s="69" t="s">
        <v>87</v>
      </c>
      <c r="E336" s="69"/>
      <c r="F336" s="81">
        <f>F330/(F334)*100</f>
        <v>100</v>
      </c>
      <c r="G336" s="81">
        <f>F336</f>
        <v>100</v>
      </c>
    </row>
    <row r="337" spans="1:7" ht="42" customHeight="1">
      <c r="A337" s="63"/>
      <c r="B337" s="331" t="s">
        <v>750</v>
      </c>
      <c r="C337" s="331"/>
      <c r="D337" s="331"/>
      <c r="E337" s="331"/>
      <c r="F337" s="80"/>
      <c r="G337" s="81"/>
    </row>
    <row r="338" spans="1:7" ht="20.25" customHeight="1">
      <c r="A338" s="79">
        <v>1</v>
      </c>
      <c r="B338" s="82" t="s">
        <v>27</v>
      </c>
      <c r="C338" s="69"/>
      <c r="D338" s="69"/>
      <c r="E338" s="80"/>
      <c r="F338" s="80"/>
      <c r="G338" s="80"/>
    </row>
    <row r="339" spans="1:7" ht="78" customHeight="1">
      <c r="A339" s="63"/>
      <c r="B339" s="144" t="s">
        <v>751</v>
      </c>
      <c r="C339" s="69" t="s">
        <v>89</v>
      </c>
      <c r="D339" s="207" t="s">
        <v>763</v>
      </c>
      <c r="E339" s="80"/>
      <c r="F339" s="80">
        <v>100000</v>
      </c>
      <c r="G339" s="80">
        <f>F339</f>
        <v>100000</v>
      </c>
    </row>
    <row r="340" spans="1:7" ht="20.25" customHeight="1">
      <c r="A340" s="79">
        <v>2</v>
      </c>
      <c r="B340" s="242" t="s">
        <v>28</v>
      </c>
      <c r="C340" s="69"/>
      <c r="D340" s="69"/>
      <c r="E340" s="80"/>
      <c r="F340" s="80"/>
      <c r="G340" s="80"/>
    </row>
    <row r="341" spans="1:7" ht="105" customHeight="1">
      <c r="A341" s="63"/>
      <c r="B341" s="144" t="s">
        <v>752</v>
      </c>
      <c r="C341" s="69" t="s">
        <v>180</v>
      </c>
      <c r="D341" s="69" t="s">
        <v>181</v>
      </c>
      <c r="E341" s="69"/>
      <c r="F341" s="81">
        <v>1</v>
      </c>
      <c r="G341" s="81">
        <f>F341</f>
        <v>1</v>
      </c>
    </row>
    <row r="342" spans="1:7" ht="20.25" customHeight="1">
      <c r="A342" s="79">
        <v>3</v>
      </c>
      <c r="B342" s="242" t="s">
        <v>29</v>
      </c>
      <c r="C342" s="69"/>
      <c r="D342" s="69"/>
      <c r="E342" s="69"/>
      <c r="F342" s="80"/>
      <c r="G342" s="81"/>
    </row>
    <row r="343" spans="1:7" ht="104.25" customHeight="1">
      <c r="A343" s="63"/>
      <c r="B343" s="144" t="s">
        <v>753</v>
      </c>
      <c r="C343" s="69" t="s">
        <v>89</v>
      </c>
      <c r="D343" s="69" t="s">
        <v>87</v>
      </c>
      <c r="E343" s="69"/>
      <c r="F343" s="80">
        <f>F339</f>
        <v>100000</v>
      </c>
      <c r="G343" s="80">
        <f>F343</f>
        <v>100000</v>
      </c>
    </row>
    <row r="344" spans="1:7" ht="20.25" customHeight="1">
      <c r="A344" s="79">
        <v>4</v>
      </c>
      <c r="B344" s="242" t="s">
        <v>30</v>
      </c>
      <c r="C344" s="69"/>
      <c r="D344" s="69"/>
      <c r="E344" s="69"/>
      <c r="F344" s="80"/>
      <c r="G344" s="81"/>
    </row>
    <row r="345" spans="1:7" ht="100.5" customHeight="1">
      <c r="A345" s="63"/>
      <c r="B345" s="144" t="s">
        <v>754</v>
      </c>
      <c r="C345" s="69" t="s">
        <v>88</v>
      </c>
      <c r="D345" s="69" t="s">
        <v>87</v>
      </c>
      <c r="E345" s="69"/>
      <c r="F345" s="81">
        <f>F339/(F343)*100</f>
        <v>100</v>
      </c>
      <c r="G345" s="81">
        <f>F345</f>
        <v>100</v>
      </c>
    </row>
    <row r="346" spans="1:7" ht="37.5" customHeight="1">
      <c r="A346" s="63"/>
      <c r="B346" s="331" t="s">
        <v>755</v>
      </c>
      <c r="C346" s="331"/>
      <c r="D346" s="331"/>
      <c r="E346" s="331"/>
      <c r="F346" s="80"/>
      <c r="G346" s="81"/>
    </row>
    <row r="347" spans="1:7" ht="20.25" customHeight="1">
      <c r="A347" s="79">
        <v>1</v>
      </c>
      <c r="B347" s="82" t="s">
        <v>27</v>
      </c>
      <c r="C347" s="69"/>
      <c r="D347" s="69"/>
      <c r="E347" s="80"/>
      <c r="F347" s="80"/>
      <c r="G347" s="80"/>
    </row>
    <row r="348" spans="1:7" ht="75.75" customHeight="1">
      <c r="A348" s="63"/>
      <c r="B348" s="144" t="s">
        <v>756</v>
      </c>
      <c r="C348" s="69" t="s">
        <v>89</v>
      </c>
      <c r="D348" s="207" t="s">
        <v>763</v>
      </c>
      <c r="E348" s="80"/>
      <c r="F348" s="80">
        <v>100000</v>
      </c>
      <c r="G348" s="80">
        <f>F348</f>
        <v>100000</v>
      </c>
    </row>
    <row r="349" spans="1:7" ht="20.25" customHeight="1">
      <c r="A349" s="79">
        <v>2</v>
      </c>
      <c r="B349" s="242" t="s">
        <v>28</v>
      </c>
      <c r="C349" s="69"/>
      <c r="D349" s="69"/>
      <c r="E349" s="80"/>
      <c r="F349" s="80"/>
      <c r="G349" s="80"/>
    </row>
    <row r="350" spans="1:7" ht="79.5" customHeight="1">
      <c r="A350" s="63"/>
      <c r="B350" s="144" t="s">
        <v>757</v>
      </c>
      <c r="C350" s="69" t="s">
        <v>180</v>
      </c>
      <c r="D350" s="69" t="s">
        <v>181</v>
      </c>
      <c r="E350" s="69"/>
      <c r="F350" s="81">
        <v>1</v>
      </c>
      <c r="G350" s="81">
        <f>F350</f>
        <v>1</v>
      </c>
    </row>
    <row r="351" spans="1:7" ht="20.25" customHeight="1">
      <c r="A351" s="79">
        <v>3</v>
      </c>
      <c r="B351" s="242" t="s">
        <v>29</v>
      </c>
      <c r="C351" s="69"/>
      <c r="D351" s="69"/>
      <c r="E351" s="69"/>
      <c r="F351" s="80"/>
      <c r="G351" s="81"/>
    </row>
    <row r="352" spans="1:7" ht="93.75" customHeight="1">
      <c r="A352" s="63"/>
      <c r="B352" s="144" t="s">
        <v>758</v>
      </c>
      <c r="C352" s="69" t="s">
        <v>89</v>
      </c>
      <c r="D352" s="69" t="s">
        <v>87</v>
      </c>
      <c r="E352" s="69"/>
      <c r="F352" s="80">
        <f>F348</f>
        <v>100000</v>
      </c>
      <c r="G352" s="80">
        <f>F352</f>
        <v>100000</v>
      </c>
    </row>
    <row r="353" spans="1:7" ht="20.25" customHeight="1">
      <c r="A353" s="79">
        <v>4</v>
      </c>
      <c r="B353" s="242" t="s">
        <v>30</v>
      </c>
      <c r="C353" s="69"/>
      <c r="D353" s="69"/>
      <c r="E353" s="69"/>
      <c r="F353" s="80"/>
      <c r="G353" s="81"/>
    </row>
    <row r="354" spans="1:7" ht="81" customHeight="1">
      <c r="A354" s="63"/>
      <c r="B354" s="144" t="s">
        <v>759</v>
      </c>
      <c r="C354" s="69" t="s">
        <v>88</v>
      </c>
      <c r="D354" s="69" t="s">
        <v>87</v>
      </c>
      <c r="E354" s="69"/>
      <c r="F354" s="81">
        <f>F348/(F352)*100</f>
        <v>100</v>
      </c>
      <c r="G354" s="81">
        <f>F354</f>
        <v>100</v>
      </c>
    </row>
    <row r="355" spans="1:7" ht="19.5" customHeight="1">
      <c r="A355" s="63"/>
      <c r="B355" s="286" t="s">
        <v>350</v>
      </c>
      <c r="C355" s="287"/>
      <c r="D355" s="288"/>
      <c r="E355" s="69"/>
      <c r="F355" s="150">
        <f>F358+F367+F376+F385+F394+F403+F412+F421</f>
        <v>18606518</v>
      </c>
      <c r="G355" s="150">
        <f>G358+G367+G376+G385+G394+G403+G412+G421</f>
        <v>18606518</v>
      </c>
    </row>
    <row r="356" spans="1:7" ht="33.75" customHeight="1">
      <c r="A356" s="35"/>
      <c r="B356" s="289" t="s">
        <v>667</v>
      </c>
      <c r="C356" s="289"/>
      <c r="D356" s="289"/>
      <c r="E356" s="289"/>
      <c r="F356" s="74"/>
      <c r="G356" s="74"/>
    </row>
    <row r="357" spans="1:7" s="76" customFormat="1" ht="15" customHeight="1">
      <c r="A357" s="71">
        <v>1</v>
      </c>
      <c r="B357" s="78" t="s">
        <v>27</v>
      </c>
      <c r="C357" s="73"/>
      <c r="D357" s="73"/>
      <c r="E357" s="77"/>
      <c r="F357" s="74"/>
      <c r="G357" s="74"/>
    </row>
    <row r="358" spans="1:7" ht="52.5" customHeight="1">
      <c r="A358" s="35"/>
      <c r="B358" s="145" t="s">
        <v>351</v>
      </c>
      <c r="C358" s="40" t="s">
        <v>89</v>
      </c>
      <c r="D358" s="69" t="s">
        <v>512</v>
      </c>
      <c r="E358" s="77"/>
      <c r="F358" s="36">
        <f>100000</f>
        <v>100000</v>
      </c>
      <c r="G358" s="36">
        <f>F358</f>
        <v>100000</v>
      </c>
    </row>
    <row r="359" spans="1:7" s="76" customFormat="1" ht="15" customHeight="1">
      <c r="A359" s="71">
        <v>2</v>
      </c>
      <c r="B359" s="72" t="s">
        <v>28</v>
      </c>
      <c r="C359" s="40"/>
      <c r="D359" s="40"/>
      <c r="E359" s="77"/>
      <c r="F359" s="36"/>
      <c r="G359" s="36"/>
    </row>
    <row r="360" spans="1:7" ht="68.25" customHeight="1">
      <c r="A360" s="35"/>
      <c r="B360" s="145" t="s">
        <v>352</v>
      </c>
      <c r="C360" s="40" t="s">
        <v>180</v>
      </c>
      <c r="D360" s="40" t="s">
        <v>181</v>
      </c>
      <c r="E360" s="73"/>
      <c r="F360" s="41">
        <v>1</v>
      </c>
      <c r="G360" s="41">
        <f>F360</f>
        <v>1</v>
      </c>
    </row>
    <row r="361" spans="1:7" s="76" customFormat="1" ht="15" customHeight="1">
      <c r="A361" s="71">
        <v>3</v>
      </c>
      <c r="B361" s="72" t="s">
        <v>29</v>
      </c>
      <c r="C361" s="40"/>
      <c r="D361" s="40"/>
      <c r="E361" s="73"/>
      <c r="F361" s="36"/>
      <c r="G361" s="41"/>
    </row>
    <row r="362" spans="1:7" ht="74.25" customHeight="1">
      <c r="A362" s="35"/>
      <c r="B362" s="145" t="s">
        <v>354</v>
      </c>
      <c r="C362" s="40" t="s">
        <v>89</v>
      </c>
      <c r="D362" s="40" t="s">
        <v>87</v>
      </c>
      <c r="E362" s="73"/>
      <c r="F362" s="36">
        <f>F358/F360</f>
        <v>100000</v>
      </c>
      <c r="G362" s="36">
        <f>F362</f>
        <v>100000</v>
      </c>
    </row>
    <row r="363" spans="1:7" s="76" customFormat="1" ht="15" customHeight="1">
      <c r="A363" s="71">
        <v>4</v>
      </c>
      <c r="B363" s="72" t="s">
        <v>30</v>
      </c>
      <c r="C363" s="40"/>
      <c r="D363" s="40"/>
      <c r="E363" s="73"/>
      <c r="F363" s="36"/>
      <c r="G363" s="41"/>
    </row>
    <row r="364" spans="1:7" ht="55.5" customHeight="1">
      <c r="A364" s="35"/>
      <c r="B364" s="145" t="s">
        <v>353</v>
      </c>
      <c r="C364" s="146" t="s">
        <v>88</v>
      </c>
      <c r="D364" s="40" t="s">
        <v>87</v>
      </c>
      <c r="E364" s="73"/>
      <c r="F364" s="36">
        <v>100</v>
      </c>
      <c r="G364" s="36">
        <v>100</v>
      </c>
    </row>
    <row r="365" spans="1:7" ht="20.25" customHeight="1">
      <c r="A365" s="35"/>
      <c r="B365" s="289" t="s">
        <v>668</v>
      </c>
      <c r="C365" s="289"/>
      <c r="D365" s="289"/>
      <c r="E365" s="289"/>
      <c r="F365" s="74"/>
      <c r="G365" s="74"/>
    </row>
    <row r="366" spans="1:7" s="76" customFormat="1" ht="15" customHeight="1">
      <c r="A366" s="71">
        <v>1</v>
      </c>
      <c r="B366" s="78" t="s">
        <v>27</v>
      </c>
      <c r="C366" s="73"/>
      <c r="D366" s="73"/>
      <c r="E366" s="77"/>
      <c r="F366" s="74"/>
      <c r="G366" s="74"/>
    </row>
    <row r="367" spans="1:7" ht="42" customHeight="1">
      <c r="A367" s="35"/>
      <c r="B367" s="145" t="s">
        <v>438</v>
      </c>
      <c r="C367" s="40" t="s">
        <v>89</v>
      </c>
      <c r="D367" s="69" t="s">
        <v>512</v>
      </c>
      <c r="E367" s="77"/>
      <c r="F367" s="36">
        <v>15000000</v>
      </c>
      <c r="G367" s="36">
        <f>F367</f>
        <v>15000000</v>
      </c>
    </row>
    <row r="368" spans="1:7" s="76" customFormat="1" ht="15" customHeight="1">
      <c r="A368" s="71">
        <v>2</v>
      </c>
      <c r="B368" s="72" t="s">
        <v>28</v>
      </c>
      <c r="C368" s="40"/>
      <c r="D368" s="40"/>
      <c r="E368" s="77"/>
      <c r="F368" s="36"/>
      <c r="G368" s="36"/>
    </row>
    <row r="369" spans="1:7" ht="57" customHeight="1">
      <c r="A369" s="35"/>
      <c r="B369" s="145" t="s">
        <v>549</v>
      </c>
      <c r="C369" s="40" t="s">
        <v>180</v>
      </c>
      <c r="D369" s="40" t="s">
        <v>181</v>
      </c>
      <c r="E369" s="73"/>
      <c r="F369" s="41">
        <v>1</v>
      </c>
      <c r="G369" s="41">
        <f>F369</f>
        <v>1</v>
      </c>
    </row>
    <row r="370" spans="1:7" s="76" customFormat="1" ht="15" customHeight="1">
      <c r="A370" s="71">
        <v>3</v>
      </c>
      <c r="B370" s="72" t="s">
        <v>29</v>
      </c>
      <c r="C370" s="40"/>
      <c r="D370" s="40"/>
      <c r="E370" s="73"/>
      <c r="F370" s="36"/>
      <c r="G370" s="41"/>
    </row>
    <row r="371" spans="1:7" ht="51" customHeight="1">
      <c r="A371" s="35"/>
      <c r="B371" s="145" t="s">
        <v>550</v>
      </c>
      <c r="C371" s="40" t="s">
        <v>89</v>
      </c>
      <c r="D371" s="40" t="s">
        <v>87</v>
      </c>
      <c r="E371" s="73"/>
      <c r="F371" s="36">
        <f>F367/F369</f>
        <v>15000000</v>
      </c>
      <c r="G371" s="36">
        <f>F371</f>
        <v>15000000</v>
      </c>
    </row>
    <row r="372" spans="1:7" s="76" customFormat="1" ht="15" customHeight="1">
      <c r="A372" s="71">
        <v>4</v>
      </c>
      <c r="B372" s="72" t="s">
        <v>30</v>
      </c>
      <c r="C372" s="40"/>
      <c r="D372" s="40"/>
      <c r="E372" s="73"/>
      <c r="F372" s="36"/>
      <c r="G372" s="41"/>
    </row>
    <row r="373" spans="1:7" ht="50.25" customHeight="1">
      <c r="A373" s="35"/>
      <c r="B373" s="145" t="s">
        <v>442</v>
      </c>
      <c r="C373" s="146" t="s">
        <v>88</v>
      </c>
      <c r="D373" s="40" t="s">
        <v>87</v>
      </c>
      <c r="E373" s="73"/>
      <c r="F373" s="36">
        <v>100</v>
      </c>
      <c r="G373" s="36">
        <v>100</v>
      </c>
    </row>
    <row r="374" spans="1:7" ht="27" customHeight="1">
      <c r="A374" s="35"/>
      <c r="B374" s="279" t="s">
        <v>669</v>
      </c>
      <c r="C374" s="280"/>
      <c r="D374" s="280"/>
      <c r="E374" s="280"/>
      <c r="F374" s="281"/>
      <c r="G374" s="74"/>
    </row>
    <row r="375" spans="1:7" s="76" customFormat="1" ht="15" customHeight="1">
      <c r="A375" s="71">
        <v>1</v>
      </c>
      <c r="B375" s="78" t="s">
        <v>27</v>
      </c>
      <c r="C375" s="73"/>
      <c r="D375" s="73"/>
      <c r="E375" s="77"/>
      <c r="F375" s="74"/>
      <c r="G375" s="74"/>
    </row>
    <row r="376" spans="1:7" ht="54.75" customHeight="1">
      <c r="A376" s="35"/>
      <c r="B376" s="145" t="s">
        <v>552</v>
      </c>
      <c r="C376" s="40" t="s">
        <v>89</v>
      </c>
      <c r="D376" s="69" t="s">
        <v>512</v>
      </c>
      <c r="E376" s="77"/>
      <c r="F376" s="36">
        <v>500000</v>
      </c>
      <c r="G376" s="36">
        <f>F376</f>
        <v>500000</v>
      </c>
    </row>
    <row r="377" spans="1:7" s="76" customFormat="1" ht="15" customHeight="1">
      <c r="A377" s="71">
        <v>2</v>
      </c>
      <c r="B377" s="72" t="s">
        <v>28</v>
      </c>
      <c r="C377" s="40"/>
      <c r="D377" s="40"/>
      <c r="E377" s="77"/>
      <c r="F377" s="36"/>
      <c r="G377" s="36"/>
    </row>
    <row r="378" spans="1:7" ht="74.25" customHeight="1">
      <c r="A378" s="35"/>
      <c r="B378" s="145" t="s">
        <v>554</v>
      </c>
      <c r="C378" s="40" t="s">
        <v>180</v>
      </c>
      <c r="D378" s="40" t="s">
        <v>181</v>
      </c>
      <c r="E378" s="73"/>
      <c r="F378" s="41">
        <v>1</v>
      </c>
      <c r="G378" s="41">
        <f>F378</f>
        <v>1</v>
      </c>
    </row>
    <row r="379" spans="1:7" s="76" customFormat="1" ht="15" customHeight="1">
      <c r="A379" s="71">
        <v>3</v>
      </c>
      <c r="B379" s="72" t="s">
        <v>29</v>
      </c>
      <c r="C379" s="40"/>
      <c r="D379" s="40"/>
      <c r="E379" s="73"/>
      <c r="F379" s="36"/>
      <c r="G379" s="41"/>
    </row>
    <row r="380" spans="1:7" ht="75" customHeight="1">
      <c r="A380" s="35"/>
      <c r="B380" s="145" t="s">
        <v>555</v>
      </c>
      <c r="C380" s="40" t="s">
        <v>89</v>
      </c>
      <c r="D380" s="40" t="s">
        <v>87</v>
      </c>
      <c r="E380" s="73"/>
      <c r="F380" s="36">
        <f>F376/F378</f>
        <v>500000</v>
      </c>
      <c r="G380" s="36">
        <f>F380</f>
        <v>500000</v>
      </c>
    </row>
    <row r="381" spans="1:7" s="76" customFormat="1" ht="15" customHeight="1">
      <c r="A381" s="71">
        <v>4</v>
      </c>
      <c r="B381" s="72" t="s">
        <v>30</v>
      </c>
      <c r="C381" s="40"/>
      <c r="D381" s="40"/>
      <c r="E381" s="73"/>
      <c r="F381" s="36"/>
      <c r="G381" s="41"/>
    </row>
    <row r="382" spans="1:7" ht="60.75" customHeight="1">
      <c r="A382" s="35"/>
      <c r="B382" s="145" t="s">
        <v>553</v>
      </c>
      <c r="C382" s="146" t="s">
        <v>88</v>
      </c>
      <c r="D382" s="40" t="s">
        <v>87</v>
      </c>
      <c r="E382" s="73"/>
      <c r="F382" s="36">
        <v>100</v>
      </c>
      <c r="G382" s="36">
        <v>100</v>
      </c>
    </row>
    <row r="383" spans="1:7" ht="27" customHeight="1">
      <c r="A383" s="35"/>
      <c r="B383" s="279" t="s">
        <v>672</v>
      </c>
      <c r="C383" s="280"/>
      <c r="D383" s="280"/>
      <c r="E383" s="280"/>
      <c r="F383" s="281"/>
      <c r="G383" s="74"/>
    </row>
    <row r="384" spans="1:7" s="76" customFormat="1" ht="15" customHeight="1">
      <c r="A384" s="71">
        <v>1</v>
      </c>
      <c r="B384" s="78" t="s">
        <v>27</v>
      </c>
      <c r="C384" s="73"/>
      <c r="D384" s="73"/>
      <c r="E384" s="77"/>
      <c r="F384" s="74"/>
      <c r="G384" s="74"/>
    </row>
    <row r="385" spans="1:7" ht="109.5" customHeight="1">
      <c r="A385" s="35"/>
      <c r="B385" s="145" t="s">
        <v>683</v>
      </c>
      <c r="C385" s="40" t="s">
        <v>89</v>
      </c>
      <c r="D385" s="69" t="s">
        <v>654</v>
      </c>
      <c r="E385" s="77"/>
      <c r="F385" s="36">
        <v>500000</v>
      </c>
      <c r="G385" s="36">
        <f>F385</f>
        <v>500000</v>
      </c>
    </row>
    <row r="386" spans="1:7" s="76" customFormat="1" ht="15" customHeight="1">
      <c r="A386" s="71">
        <v>2</v>
      </c>
      <c r="B386" s="72" t="s">
        <v>28</v>
      </c>
      <c r="C386" s="40"/>
      <c r="D386" s="40"/>
      <c r="E386" s="77"/>
      <c r="F386" s="36"/>
      <c r="G386" s="36"/>
    </row>
    <row r="387" spans="1:7" ht="119.25" customHeight="1">
      <c r="A387" s="35"/>
      <c r="B387" s="145" t="s">
        <v>682</v>
      </c>
      <c r="C387" s="40" t="s">
        <v>180</v>
      </c>
      <c r="D387" s="40" t="s">
        <v>181</v>
      </c>
      <c r="E387" s="73"/>
      <c r="F387" s="41">
        <v>1</v>
      </c>
      <c r="G387" s="41">
        <f>F387</f>
        <v>1</v>
      </c>
    </row>
    <row r="388" spans="1:7" s="76" customFormat="1" ht="15" customHeight="1">
      <c r="A388" s="71">
        <v>3</v>
      </c>
      <c r="B388" s="72" t="s">
        <v>29</v>
      </c>
      <c r="C388" s="40"/>
      <c r="D388" s="40"/>
      <c r="E388" s="73"/>
      <c r="F388" s="36"/>
      <c r="G388" s="41"/>
    </row>
    <row r="389" spans="1:7" ht="114" customHeight="1">
      <c r="A389" s="35"/>
      <c r="B389" s="145" t="s">
        <v>675</v>
      </c>
      <c r="C389" s="40" t="s">
        <v>89</v>
      </c>
      <c r="D389" s="40" t="s">
        <v>87</v>
      </c>
      <c r="E389" s="73"/>
      <c r="F389" s="36">
        <f>F385/F387</f>
        <v>500000</v>
      </c>
      <c r="G389" s="36">
        <f>F389</f>
        <v>500000</v>
      </c>
    </row>
    <row r="390" spans="1:7" s="76" customFormat="1" ht="11.25" customHeight="1">
      <c r="A390" s="71">
        <v>4</v>
      </c>
      <c r="B390" s="72" t="s">
        <v>30</v>
      </c>
      <c r="C390" s="40"/>
      <c r="D390" s="40"/>
      <c r="E390" s="73"/>
      <c r="F390" s="36"/>
      <c r="G390" s="41"/>
    </row>
    <row r="391" spans="1:7" ht="93.75" customHeight="1">
      <c r="A391" s="35"/>
      <c r="B391" s="145" t="s">
        <v>676</v>
      </c>
      <c r="C391" s="146" t="s">
        <v>88</v>
      </c>
      <c r="D391" s="40" t="s">
        <v>87</v>
      </c>
      <c r="E391" s="73"/>
      <c r="F391" s="36">
        <v>100</v>
      </c>
      <c r="G391" s="36">
        <v>100</v>
      </c>
    </row>
    <row r="392" spans="1:7" ht="19.5" customHeight="1">
      <c r="A392" s="35"/>
      <c r="B392" s="279" t="s">
        <v>670</v>
      </c>
      <c r="C392" s="280"/>
      <c r="D392" s="280"/>
      <c r="E392" s="280"/>
      <c r="F392" s="281"/>
      <c r="G392" s="74"/>
    </row>
    <row r="393" spans="1:7" s="76" customFormat="1" ht="15" customHeight="1">
      <c r="A393" s="71">
        <v>1</v>
      </c>
      <c r="B393" s="78" t="s">
        <v>27</v>
      </c>
      <c r="C393" s="73"/>
      <c r="D393" s="73"/>
      <c r="E393" s="77"/>
      <c r="F393" s="74"/>
      <c r="G393" s="74"/>
    </row>
    <row r="394" spans="1:7" ht="49.5" customHeight="1">
      <c r="A394" s="35"/>
      <c r="B394" s="145" t="s">
        <v>562</v>
      </c>
      <c r="C394" s="40" t="s">
        <v>89</v>
      </c>
      <c r="D394" s="69" t="s">
        <v>512</v>
      </c>
      <c r="E394" s="77"/>
      <c r="F394" s="36">
        <v>500000</v>
      </c>
      <c r="G394" s="36">
        <f>F394</f>
        <v>500000</v>
      </c>
    </row>
    <row r="395" spans="1:7" s="76" customFormat="1" ht="15" customHeight="1">
      <c r="A395" s="71">
        <v>2</v>
      </c>
      <c r="B395" s="72" t="s">
        <v>28</v>
      </c>
      <c r="C395" s="40"/>
      <c r="D395" s="40"/>
      <c r="E395" s="77"/>
      <c r="F395" s="36"/>
      <c r="G395" s="36"/>
    </row>
    <row r="396" spans="1:7" ht="68.25" customHeight="1">
      <c r="A396" s="35"/>
      <c r="B396" s="145" t="s">
        <v>563</v>
      </c>
      <c r="C396" s="40" t="s">
        <v>180</v>
      </c>
      <c r="D396" s="40" t="s">
        <v>181</v>
      </c>
      <c r="E396" s="73"/>
      <c r="F396" s="41">
        <v>1</v>
      </c>
      <c r="G396" s="41">
        <f>F396</f>
        <v>1</v>
      </c>
    </row>
    <row r="397" spans="1:7" s="76" customFormat="1" ht="15" customHeight="1">
      <c r="A397" s="71">
        <v>3</v>
      </c>
      <c r="B397" s="72" t="s">
        <v>29</v>
      </c>
      <c r="C397" s="40"/>
      <c r="D397" s="40"/>
      <c r="E397" s="73"/>
      <c r="F397" s="36"/>
      <c r="G397" s="41"/>
    </row>
    <row r="398" spans="1:7" ht="66.75" customHeight="1">
      <c r="A398" s="35"/>
      <c r="B398" s="145" t="s">
        <v>564</v>
      </c>
      <c r="C398" s="40" t="s">
        <v>89</v>
      </c>
      <c r="D398" s="40" t="s">
        <v>87</v>
      </c>
      <c r="E398" s="73"/>
      <c r="F398" s="36">
        <f>F394/F396</f>
        <v>500000</v>
      </c>
      <c r="G398" s="36">
        <f>F398</f>
        <v>500000</v>
      </c>
    </row>
    <row r="399" spans="1:7" s="76" customFormat="1" ht="15" customHeight="1">
      <c r="A399" s="71">
        <v>4</v>
      </c>
      <c r="B399" s="72" t="s">
        <v>30</v>
      </c>
      <c r="C399" s="40"/>
      <c r="D399" s="40"/>
      <c r="E399" s="73"/>
      <c r="F399" s="36"/>
      <c r="G399" s="41"/>
    </row>
    <row r="400" spans="1:7" ht="58.5" customHeight="1">
      <c r="A400" s="35"/>
      <c r="B400" s="145" t="s">
        <v>565</v>
      </c>
      <c r="C400" s="146" t="s">
        <v>88</v>
      </c>
      <c r="D400" s="40" t="s">
        <v>87</v>
      </c>
      <c r="E400" s="73"/>
      <c r="F400" s="36">
        <v>100</v>
      </c>
      <c r="G400" s="36">
        <v>100</v>
      </c>
    </row>
    <row r="401" spans="1:7" ht="31.5" customHeight="1">
      <c r="A401" s="35"/>
      <c r="B401" s="279" t="s">
        <v>671</v>
      </c>
      <c r="C401" s="280"/>
      <c r="D401" s="280"/>
      <c r="E401" s="280"/>
      <c r="F401" s="281"/>
      <c r="G401" s="74"/>
    </row>
    <row r="402" spans="1:7" s="76" customFormat="1" ht="15" customHeight="1">
      <c r="A402" s="71">
        <v>1</v>
      </c>
      <c r="B402" s="78" t="s">
        <v>27</v>
      </c>
      <c r="C402" s="73"/>
      <c r="D402" s="73"/>
      <c r="E402" s="77"/>
      <c r="F402" s="74"/>
      <c r="G402" s="74"/>
    </row>
    <row r="403" spans="1:7" ht="82.5" customHeight="1">
      <c r="A403" s="35"/>
      <c r="B403" s="145" t="s">
        <v>717</v>
      </c>
      <c r="C403" s="40" t="s">
        <v>89</v>
      </c>
      <c r="D403" s="207" t="s">
        <v>763</v>
      </c>
      <c r="E403" s="77"/>
      <c r="F403" s="235">
        <f>8806518-5000000-2800000</f>
        <v>1006518</v>
      </c>
      <c r="G403" s="36">
        <f>F403</f>
        <v>1006518</v>
      </c>
    </row>
    <row r="404" spans="1:7" s="76" customFormat="1" ht="15" customHeight="1">
      <c r="A404" s="71">
        <v>2</v>
      </c>
      <c r="B404" s="72" t="s">
        <v>28</v>
      </c>
      <c r="C404" s="40"/>
      <c r="D404" s="40"/>
      <c r="E404" s="77"/>
      <c r="F404" s="36"/>
      <c r="G404" s="36"/>
    </row>
    <row r="405" spans="1:7" ht="95.25" customHeight="1">
      <c r="A405" s="35"/>
      <c r="B405" s="145" t="s">
        <v>760</v>
      </c>
      <c r="C405" s="40" t="s">
        <v>180</v>
      </c>
      <c r="D405" s="40" t="s">
        <v>181</v>
      </c>
      <c r="E405" s="73"/>
      <c r="F405" s="41">
        <v>1</v>
      </c>
      <c r="G405" s="41">
        <f>F405</f>
        <v>1</v>
      </c>
    </row>
    <row r="406" spans="1:7" s="76" customFormat="1" ht="15" customHeight="1">
      <c r="A406" s="71">
        <v>3</v>
      </c>
      <c r="B406" s="72" t="s">
        <v>29</v>
      </c>
      <c r="C406" s="40"/>
      <c r="D406" s="40"/>
      <c r="E406" s="73"/>
      <c r="F406" s="36"/>
      <c r="G406" s="41"/>
    </row>
    <row r="407" spans="1:7" ht="94.5" customHeight="1">
      <c r="A407" s="35"/>
      <c r="B407" s="145" t="s">
        <v>761</v>
      </c>
      <c r="C407" s="40" t="s">
        <v>89</v>
      </c>
      <c r="D407" s="40" t="s">
        <v>87</v>
      </c>
      <c r="E407" s="73"/>
      <c r="F407" s="36">
        <f>F403/F405</f>
        <v>1006518</v>
      </c>
      <c r="G407" s="36">
        <f>F407</f>
        <v>1006518</v>
      </c>
    </row>
    <row r="408" spans="1:7" s="76" customFormat="1" ht="15" customHeight="1">
      <c r="A408" s="71">
        <v>4</v>
      </c>
      <c r="B408" s="72" t="s">
        <v>30</v>
      </c>
      <c r="C408" s="40"/>
      <c r="D408" s="40"/>
      <c r="E408" s="73"/>
      <c r="F408" s="36"/>
      <c r="G408" s="41"/>
    </row>
    <row r="409" spans="1:7" ht="88.5" customHeight="1">
      <c r="A409" s="35"/>
      <c r="B409" s="145" t="s">
        <v>487</v>
      </c>
      <c r="C409" s="146" t="s">
        <v>88</v>
      </c>
      <c r="D409" s="40" t="s">
        <v>87</v>
      </c>
      <c r="E409" s="73"/>
      <c r="F409" s="36">
        <v>100</v>
      </c>
      <c r="G409" s="36">
        <v>100</v>
      </c>
    </row>
    <row r="410" spans="1:7" ht="31.5" customHeight="1">
      <c r="A410" s="35"/>
      <c r="B410" s="279" t="s">
        <v>716</v>
      </c>
      <c r="C410" s="280"/>
      <c r="D410" s="280"/>
      <c r="E410" s="280"/>
      <c r="F410" s="281"/>
      <c r="G410" s="74"/>
    </row>
    <row r="411" spans="1:7" s="76" customFormat="1" ht="15" customHeight="1">
      <c r="A411" s="71">
        <v>1</v>
      </c>
      <c r="B411" s="78" t="s">
        <v>27</v>
      </c>
      <c r="C411" s="73"/>
      <c r="D411" s="73"/>
      <c r="E411" s="77"/>
      <c r="F411" s="74"/>
      <c r="G411" s="74"/>
    </row>
    <row r="412" spans="1:7" ht="47.25" customHeight="1">
      <c r="A412" s="35"/>
      <c r="B412" s="145" t="s">
        <v>718</v>
      </c>
      <c r="C412" s="40" t="s">
        <v>89</v>
      </c>
      <c r="D412" s="69" t="s">
        <v>689</v>
      </c>
      <c r="E412" s="77"/>
      <c r="F412" s="36">
        <v>500000</v>
      </c>
      <c r="G412" s="36">
        <f>F412</f>
        <v>500000</v>
      </c>
    </row>
    <row r="413" spans="1:7" s="76" customFormat="1" ht="15" customHeight="1">
      <c r="A413" s="71">
        <v>2</v>
      </c>
      <c r="B413" s="72" t="s">
        <v>28</v>
      </c>
      <c r="C413" s="40"/>
      <c r="D413" s="40"/>
      <c r="E413" s="77"/>
      <c r="F413" s="36"/>
      <c r="G413" s="36"/>
    </row>
    <row r="414" spans="1:7" ht="64.5" customHeight="1">
      <c r="A414" s="35"/>
      <c r="B414" s="145" t="s">
        <v>719</v>
      </c>
      <c r="C414" s="40" t="s">
        <v>180</v>
      </c>
      <c r="D414" s="40" t="s">
        <v>181</v>
      </c>
      <c r="E414" s="73"/>
      <c r="F414" s="41">
        <v>1</v>
      </c>
      <c r="G414" s="41">
        <f>F414</f>
        <v>1</v>
      </c>
    </row>
    <row r="415" spans="1:7" s="76" customFormat="1" ht="15" customHeight="1">
      <c r="A415" s="71">
        <v>3</v>
      </c>
      <c r="B415" s="72" t="s">
        <v>29</v>
      </c>
      <c r="C415" s="40"/>
      <c r="D415" s="40"/>
      <c r="E415" s="73"/>
      <c r="F415" s="36"/>
      <c r="G415" s="41"/>
    </row>
    <row r="416" spans="1:7" ht="57" customHeight="1">
      <c r="A416" s="35"/>
      <c r="B416" s="145" t="s">
        <v>720</v>
      </c>
      <c r="C416" s="40" t="s">
        <v>89</v>
      </c>
      <c r="D416" s="40" t="s">
        <v>87</v>
      </c>
      <c r="E416" s="73"/>
      <c r="F416" s="36">
        <f>F412/F414</f>
        <v>500000</v>
      </c>
      <c r="G416" s="36">
        <f>F416</f>
        <v>500000</v>
      </c>
    </row>
    <row r="417" spans="1:7" s="76" customFormat="1" ht="15" customHeight="1">
      <c r="A417" s="71">
        <v>4</v>
      </c>
      <c r="B417" s="72" t="s">
        <v>30</v>
      </c>
      <c r="C417" s="40"/>
      <c r="D417" s="40"/>
      <c r="E417" s="73"/>
      <c r="F417" s="36"/>
      <c r="G417" s="41"/>
    </row>
    <row r="418" spans="1:7" ht="47.25" customHeight="1">
      <c r="A418" s="35"/>
      <c r="B418" s="145" t="s">
        <v>726</v>
      </c>
      <c r="C418" s="146" t="s">
        <v>88</v>
      </c>
      <c r="D418" s="40" t="s">
        <v>87</v>
      </c>
      <c r="E418" s="73"/>
      <c r="F418" s="36">
        <v>100</v>
      </c>
      <c r="G418" s="36">
        <v>100</v>
      </c>
    </row>
    <row r="419" spans="1:7" ht="31.5" customHeight="1">
      <c r="A419" s="35"/>
      <c r="B419" s="279" t="s">
        <v>722</v>
      </c>
      <c r="C419" s="280"/>
      <c r="D419" s="280"/>
      <c r="E419" s="280"/>
      <c r="F419" s="281"/>
      <c r="G419" s="74"/>
    </row>
    <row r="420" spans="1:7" s="76" customFormat="1" ht="15" customHeight="1">
      <c r="A420" s="71">
        <v>1</v>
      </c>
      <c r="B420" s="78" t="s">
        <v>27</v>
      </c>
      <c r="C420" s="73"/>
      <c r="D420" s="73"/>
      <c r="E420" s="77"/>
      <c r="F420" s="74"/>
      <c r="G420" s="74"/>
    </row>
    <row r="421" spans="1:7" ht="47.25" customHeight="1">
      <c r="A421" s="35"/>
      <c r="B421" s="145" t="s">
        <v>721</v>
      </c>
      <c r="C421" s="40" t="s">
        <v>89</v>
      </c>
      <c r="D421" s="69" t="s">
        <v>689</v>
      </c>
      <c r="E421" s="77"/>
      <c r="F421" s="36">
        <v>500000</v>
      </c>
      <c r="G421" s="36">
        <f>F421</f>
        <v>500000</v>
      </c>
    </row>
    <row r="422" spans="1:7" s="76" customFormat="1" ht="15" customHeight="1">
      <c r="A422" s="71">
        <v>2</v>
      </c>
      <c r="B422" s="72" t="s">
        <v>28</v>
      </c>
      <c r="C422" s="40"/>
      <c r="D422" s="40"/>
      <c r="E422" s="77"/>
      <c r="F422" s="36"/>
      <c r="G422" s="36"/>
    </row>
    <row r="423" spans="1:7" ht="64.5" customHeight="1">
      <c r="A423" s="35"/>
      <c r="B423" s="145" t="s">
        <v>723</v>
      </c>
      <c r="C423" s="40" t="s">
        <v>180</v>
      </c>
      <c r="D423" s="40" t="s">
        <v>181</v>
      </c>
      <c r="E423" s="73"/>
      <c r="F423" s="41">
        <v>1</v>
      </c>
      <c r="G423" s="41">
        <f>F423</f>
        <v>1</v>
      </c>
    </row>
    <row r="424" spans="1:7" s="76" customFormat="1" ht="15" customHeight="1">
      <c r="A424" s="71">
        <v>3</v>
      </c>
      <c r="B424" s="72" t="s">
        <v>29</v>
      </c>
      <c r="C424" s="40"/>
      <c r="D424" s="40"/>
      <c r="E424" s="73"/>
      <c r="F424" s="36"/>
      <c r="G424" s="41"/>
    </row>
    <row r="425" spans="1:7" ht="66" customHeight="1">
      <c r="A425" s="35"/>
      <c r="B425" s="145" t="s">
        <v>724</v>
      </c>
      <c r="C425" s="40" t="s">
        <v>89</v>
      </c>
      <c r="D425" s="40" t="s">
        <v>87</v>
      </c>
      <c r="E425" s="73"/>
      <c r="F425" s="36">
        <f>F421/F423</f>
        <v>500000</v>
      </c>
      <c r="G425" s="36">
        <f>F425</f>
        <v>500000</v>
      </c>
    </row>
    <row r="426" spans="1:7" s="76" customFormat="1" ht="15" customHeight="1">
      <c r="A426" s="71">
        <v>4</v>
      </c>
      <c r="B426" s="72" t="s">
        <v>30</v>
      </c>
      <c r="C426" s="40"/>
      <c r="D426" s="40"/>
      <c r="E426" s="73"/>
      <c r="F426" s="36"/>
      <c r="G426" s="41"/>
    </row>
    <row r="427" spans="1:7" ht="55.5" customHeight="1">
      <c r="A427" s="35"/>
      <c r="B427" s="145" t="s">
        <v>725</v>
      </c>
      <c r="C427" s="146" t="s">
        <v>88</v>
      </c>
      <c r="D427" s="40" t="s">
        <v>87</v>
      </c>
      <c r="E427" s="73"/>
      <c r="F427" s="36">
        <v>100</v>
      </c>
      <c r="G427" s="36">
        <v>100</v>
      </c>
    </row>
    <row r="428" spans="1:7" ht="19.5" customHeight="1">
      <c r="A428" s="176"/>
      <c r="B428" s="177"/>
      <c r="C428" s="178"/>
      <c r="D428" s="179"/>
      <c r="E428" s="180"/>
      <c r="F428" s="181"/>
      <c r="G428" s="181"/>
    </row>
    <row r="429" spans="1:7" ht="23.25" customHeight="1">
      <c r="A429" s="282"/>
      <c r="B429" s="282"/>
      <c r="C429" s="282"/>
      <c r="D429" s="18"/>
    </row>
    <row r="430" spans="1:7" s="58" customFormat="1" ht="33" customHeight="1">
      <c r="A430" s="283" t="s">
        <v>315</v>
      </c>
      <c r="B430" s="283"/>
      <c r="C430" s="283"/>
      <c r="D430" s="97"/>
      <c r="E430" s="98"/>
      <c r="F430" s="284" t="s">
        <v>316</v>
      </c>
      <c r="G430" s="284"/>
    </row>
    <row r="431" spans="1:7" s="58" customFormat="1" ht="22.5" customHeight="1">
      <c r="A431" s="99"/>
      <c r="B431" s="100"/>
      <c r="D431" s="248" t="s">
        <v>31</v>
      </c>
      <c r="F431" s="275" t="s">
        <v>302</v>
      </c>
      <c r="G431" s="275"/>
    </row>
    <row r="432" spans="1:7" s="58" customFormat="1" ht="15.75" customHeight="1">
      <c r="A432" s="276" t="s">
        <v>32</v>
      </c>
      <c r="B432" s="276"/>
      <c r="C432" s="100"/>
      <c r="D432" s="100"/>
    </row>
    <row r="433" spans="1:8" s="58" customFormat="1" ht="18" customHeight="1">
      <c r="A433" s="165" t="s">
        <v>303</v>
      </c>
      <c r="B433" s="165"/>
      <c r="C433" s="165"/>
      <c r="D433" s="100"/>
    </row>
    <row r="434" spans="1:8" s="58" customFormat="1" ht="33" customHeight="1">
      <c r="A434" s="277" t="s">
        <v>304</v>
      </c>
      <c r="B434" s="276"/>
      <c r="C434" s="276"/>
      <c r="D434" s="97"/>
      <c r="E434" s="98"/>
      <c r="F434" s="278" t="s">
        <v>305</v>
      </c>
      <c r="G434" s="278"/>
    </row>
    <row r="435" spans="1:8" s="58" customFormat="1" ht="15" customHeight="1">
      <c r="B435" s="100"/>
      <c r="C435" s="100"/>
      <c r="D435" s="248" t="s">
        <v>31</v>
      </c>
      <c r="F435" s="275" t="s">
        <v>52</v>
      </c>
      <c r="G435" s="275"/>
    </row>
    <row r="436" spans="1:8" s="58" customFormat="1" ht="11.25" customHeight="1">
      <c r="A436" s="101" t="s">
        <v>306</v>
      </c>
      <c r="B436" s="101"/>
      <c r="C436" s="101"/>
      <c r="D436" s="101"/>
      <c r="E436" s="101"/>
      <c r="F436" s="101"/>
      <c r="G436" s="101"/>
      <c r="H436" s="101"/>
    </row>
    <row r="437" spans="1:8" s="58" customFormat="1" ht="3" hidden="1" customHeight="1">
      <c r="A437" s="102"/>
      <c r="B437" s="58" t="s">
        <v>83</v>
      </c>
    </row>
    <row r="438" spans="1:8" ht="12" customHeight="1">
      <c r="A438" s="33" t="s">
        <v>51</v>
      </c>
    </row>
  </sheetData>
  <mergeCells count="111">
    <mergeCell ref="F431:G431"/>
    <mergeCell ref="A432:B432"/>
    <mergeCell ref="A434:C434"/>
    <mergeCell ref="F434:G434"/>
    <mergeCell ref="F435:G435"/>
    <mergeCell ref="B319:E319"/>
    <mergeCell ref="B328:E328"/>
    <mergeCell ref="B337:E337"/>
    <mergeCell ref="B346:E346"/>
    <mergeCell ref="B401:F401"/>
    <mergeCell ref="B410:F410"/>
    <mergeCell ref="B419:F419"/>
    <mergeCell ref="A429:C429"/>
    <mergeCell ref="A430:C430"/>
    <mergeCell ref="F430:G430"/>
    <mergeCell ref="B355:D355"/>
    <mergeCell ref="B356:E356"/>
    <mergeCell ref="B365:E365"/>
    <mergeCell ref="B374:F374"/>
    <mergeCell ref="B383:F383"/>
    <mergeCell ref="B392:F392"/>
    <mergeCell ref="B263:E263"/>
    <mergeCell ref="B272:E272"/>
    <mergeCell ref="B283:E283"/>
    <mergeCell ref="B292:E292"/>
    <mergeCell ref="B301:E301"/>
    <mergeCell ref="B310:E310"/>
    <mergeCell ref="B205:E205"/>
    <mergeCell ref="B214:E214"/>
    <mergeCell ref="B223:E223"/>
    <mergeCell ref="B232:E232"/>
    <mergeCell ref="B243:E243"/>
    <mergeCell ref="B252:E252"/>
    <mergeCell ref="B151:E151"/>
    <mergeCell ref="B160:E160"/>
    <mergeCell ref="B169:E169"/>
    <mergeCell ref="B178:E178"/>
    <mergeCell ref="B187:E187"/>
    <mergeCell ref="B196:E196"/>
    <mergeCell ref="B97:E97"/>
    <mergeCell ref="B106:E106"/>
    <mergeCell ref="B115:E115"/>
    <mergeCell ref="B124:E124"/>
    <mergeCell ref="B133:E133"/>
    <mergeCell ref="B142:E142"/>
    <mergeCell ref="B75:G75"/>
    <mergeCell ref="A80:B80"/>
    <mergeCell ref="B82:G82"/>
    <mergeCell ref="B86:E86"/>
    <mergeCell ref="B87:E87"/>
    <mergeCell ref="B96:C96"/>
    <mergeCell ref="B68:C68"/>
    <mergeCell ref="B69:C69"/>
    <mergeCell ref="B70:C70"/>
    <mergeCell ref="B71:C71"/>
    <mergeCell ref="B72:C72"/>
    <mergeCell ref="A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6:G36"/>
    <mergeCell ref="B37:G37"/>
    <mergeCell ref="E39:E40"/>
    <mergeCell ref="B41:C41"/>
    <mergeCell ref="B42:C42"/>
    <mergeCell ref="B43:C43"/>
    <mergeCell ref="B24:G26"/>
    <mergeCell ref="B27:G27"/>
    <mergeCell ref="B29:G29"/>
    <mergeCell ref="B30:G30"/>
    <mergeCell ref="C33:G33"/>
    <mergeCell ref="B34:G34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  <mergeCell ref="D19:F19"/>
    <mergeCell ref="A20:C20"/>
    <mergeCell ref="D20:E20"/>
  </mergeCells>
  <pageMargins left="0.19685039370078741" right="0.15748031496062992" top="0.35433070866141736" bottom="0.27559055118110237" header="0.31496062992125984" footer="0.19685039370078741"/>
  <pageSetup paperSize="9" orientation="landscape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02"/>
  <sheetViews>
    <sheetView view="pageBreakPreview" topLeftCell="A307" zoomScaleNormal="120" zoomScaleSheetLayoutView="100" workbookViewId="0">
      <selection activeCell="A292" sqref="A292:XFD300"/>
    </sheetView>
  </sheetViews>
  <sheetFormatPr defaultColWidth="21.625" defaultRowHeight="15"/>
  <cols>
    <col min="1" max="1" width="6.125" style="16" customWidth="1"/>
    <col min="2" max="2" width="34.75" style="16" customWidth="1"/>
    <col min="3" max="3" width="15.375" style="16" customWidth="1"/>
    <col min="4" max="4" width="17.875" style="16" customWidth="1"/>
    <col min="5" max="5" width="20.375" style="16" customWidth="1"/>
    <col min="6" max="6" width="22.25" style="16" customWidth="1"/>
    <col min="7" max="7" width="20.75" style="16" customWidth="1"/>
    <col min="8" max="16384" width="21.625" style="16"/>
  </cols>
  <sheetData>
    <row r="1" spans="1:10">
      <c r="F1" s="321" t="s">
        <v>72</v>
      </c>
      <c r="G1" s="322"/>
    </row>
    <row r="2" spans="1:10">
      <c r="F2" s="322"/>
      <c r="G2" s="322"/>
    </row>
    <row r="3" spans="1:10" ht="32.25" customHeight="1">
      <c r="F3" s="322"/>
      <c r="G3" s="322"/>
    </row>
    <row r="4" spans="1:10" ht="15.75">
      <c r="A4" s="15"/>
      <c r="E4" s="15" t="s">
        <v>0</v>
      </c>
    </row>
    <row r="5" spans="1:10" ht="15.75">
      <c r="A5" s="15"/>
      <c r="E5" s="323" t="s">
        <v>100</v>
      </c>
      <c r="F5" s="323"/>
      <c r="G5" s="323"/>
    </row>
    <row r="6" spans="1:10" ht="15.75">
      <c r="A6" s="15"/>
      <c r="B6" s="15"/>
      <c r="E6" s="324" t="s">
        <v>85</v>
      </c>
      <c r="F6" s="324"/>
      <c r="G6" s="324"/>
    </row>
    <row r="7" spans="1:10" ht="15" customHeight="1">
      <c r="A7" s="15"/>
      <c r="E7" s="325" t="s">
        <v>1</v>
      </c>
      <c r="F7" s="325"/>
      <c r="G7" s="325"/>
    </row>
    <row r="8" spans="1:10" ht="9.75" customHeight="1">
      <c r="A8" s="15"/>
      <c r="B8" s="15"/>
      <c r="E8" s="326"/>
      <c r="F8" s="326"/>
      <c r="G8" s="326"/>
    </row>
    <row r="9" spans="1:10" ht="9" customHeight="1">
      <c r="A9" s="15"/>
      <c r="E9" s="325"/>
      <c r="F9" s="325"/>
      <c r="G9" s="325"/>
    </row>
    <row r="10" spans="1:10" ht="15.75">
      <c r="A10" s="15"/>
      <c r="E10" s="295" t="s">
        <v>101</v>
      </c>
      <c r="F10" s="295"/>
      <c r="G10" s="295"/>
    </row>
    <row r="11" spans="1:10" ht="12" customHeight="1"/>
    <row r="12" spans="1:10" ht="10.5" customHeight="1">
      <c r="J12" s="16" t="s">
        <v>83</v>
      </c>
    </row>
    <row r="13" spans="1:10" ht="15.75">
      <c r="A13" s="318" t="s">
        <v>2</v>
      </c>
      <c r="B13" s="318"/>
      <c r="C13" s="318"/>
      <c r="D13" s="318"/>
      <c r="E13" s="318"/>
      <c r="F13" s="318"/>
      <c r="G13" s="318"/>
    </row>
    <row r="14" spans="1:10" ht="15.75">
      <c r="A14" s="318" t="s">
        <v>505</v>
      </c>
      <c r="B14" s="318"/>
      <c r="C14" s="318"/>
      <c r="D14" s="318"/>
      <c r="E14" s="318"/>
      <c r="F14" s="318"/>
      <c r="G14" s="318"/>
    </row>
    <row r="15" spans="1:10" ht="7.5" customHeight="1"/>
    <row r="16" spans="1:10" ht="9" hidden="1" customHeight="1"/>
    <row r="17" spans="1:7" ht="35.25" customHeight="1">
      <c r="A17" s="50" t="s">
        <v>73</v>
      </c>
      <c r="B17" s="50">
        <v>3100000</v>
      </c>
      <c r="C17" s="50"/>
      <c r="D17" s="319" t="s">
        <v>84</v>
      </c>
      <c r="E17" s="319"/>
      <c r="F17" s="319"/>
      <c r="G17" s="232">
        <v>31692820</v>
      </c>
    </row>
    <row r="18" spans="1:7" ht="28.5" customHeight="1">
      <c r="A18" s="275" t="s">
        <v>81</v>
      </c>
      <c r="B18" s="275"/>
      <c r="C18" s="275"/>
      <c r="D18" s="320" t="s">
        <v>1</v>
      </c>
      <c r="E18" s="320"/>
      <c r="F18" s="52" t="s">
        <v>83</v>
      </c>
      <c r="G18" s="53" t="s">
        <v>74</v>
      </c>
    </row>
    <row r="19" spans="1:7" ht="19.5" customHeight="1">
      <c r="A19" s="54" t="s">
        <v>75</v>
      </c>
      <c r="B19" s="54">
        <v>3110000</v>
      </c>
      <c r="C19" s="54"/>
      <c r="D19" s="315" t="s">
        <v>85</v>
      </c>
      <c r="E19" s="315"/>
      <c r="F19" s="315"/>
      <c r="G19" s="232">
        <v>31692820</v>
      </c>
    </row>
    <row r="20" spans="1:7" ht="15.75" customHeight="1">
      <c r="A20" s="275" t="s">
        <v>77</v>
      </c>
      <c r="B20" s="275"/>
      <c r="C20" s="275"/>
      <c r="D20" s="316" t="s">
        <v>33</v>
      </c>
      <c r="E20" s="316"/>
      <c r="F20" s="52"/>
      <c r="G20" s="53" t="s">
        <v>74</v>
      </c>
    </row>
    <row r="21" spans="1:7" ht="28.5" customHeight="1">
      <c r="A21" s="55" t="s">
        <v>76</v>
      </c>
      <c r="B21" s="56">
        <v>3117370</v>
      </c>
      <c r="C21" s="56">
        <v>7370</v>
      </c>
      <c r="D21" s="231" t="s">
        <v>90</v>
      </c>
      <c r="E21" s="317" t="s">
        <v>91</v>
      </c>
      <c r="F21" s="317"/>
      <c r="G21" s="231" t="s">
        <v>99</v>
      </c>
    </row>
    <row r="22" spans="1:7" ht="33" customHeight="1">
      <c r="A22" s="58"/>
      <c r="B22" s="59" t="s">
        <v>77</v>
      </c>
      <c r="C22" s="93" t="s">
        <v>78</v>
      </c>
      <c r="D22" s="52" t="s">
        <v>79</v>
      </c>
      <c r="E22" s="275" t="s">
        <v>82</v>
      </c>
      <c r="F22" s="275"/>
      <c r="G22" s="224" t="s">
        <v>80</v>
      </c>
    </row>
    <row r="23" spans="1:7" ht="37.5" customHeight="1">
      <c r="A23" s="61" t="s">
        <v>7</v>
      </c>
      <c r="B23" s="276" t="s">
        <v>687</v>
      </c>
      <c r="C23" s="276"/>
      <c r="D23" s="276"/>
      <c r="E23" s="276"/>
      <c r="F23" s="276"/>
      <c r="G23" s="276"/>
    </row>
    <row r="24" spans="1:7" ht="126.75" customHeight="1">
      <c r="A24" s="61" t="s">
        <v>8</v>
      </c>
      <c r="B24" s="309" t="s">
        <v>688</v>
      </c>
      <c r="C24" s="309"/>
      <c r="D24" s="309"/>
      <c r="E24" s="309"/>
      <c r="F24" s="309"/>
      <c r="G24" s="309"/>
    </row>
    <row r="25" spans="1:7" ht="31.5" hidden="1" customHeight="1">
      <c r="A25" s="61"/>
      <c r="B25" s="309"/>
      <c r="C25" s="309"/>
      <c r="D25" s="309"/>
      <c r="E25" s="309"/>
      <c r="F25" s="309"/>
      <c r="G25" s="309"/>
    </row>
    <row r="26" spans="1:7" ht="12.75" customHeight="1">
      <c r="B26" s="309"/>
      <c r="C26" s="309"/>
      <c r="D26" s="309"/>
      <c r="E26" s="309"/>
      <c r="F26" s="309"/>
      <c r="G26" s="309"/>
    </row>
    <row r="27" spans="1:7" ht="19.5" customHeight="1">
      <c r="A27" s="18" t="s">
        <v>9</v>
      </c>
      <c r="B27" s="295" t="s">
        <v>46</v>
      </c>
      <c r="C27" s="295"/>
      <c r="D27" s="295"/>
      <c r="E27" s="295"/>
      <c r="F27" s="295"/>
      <c r="G27" s="295"/>
    </row>
    <row r="28" spans="1:7" ht="4.5" customHeight="1">
      <c r="A28" s="19"/>
    </row>
    <row r="29" spans="1:7" ht="19.5" customHeight="1">
      <c r="A29" s="228" t="s">
        <v>11</v>
      </c>
      <c r="B29" s="304" t="s">
        <v>47</v>
      </c>
      <c r="C29" s="304"/>
      <c r="D29" s="304"/>
      <c r="E29" s="304"/>
      <c r="F29" s="304"/>
      <c r="G29" s="304"/>
    </row>
    <row r="30" spans="1:7" ht="24" customHeight="1">
      <c r="A30" s="228">
        <v>1</v>
      </c>
      <c r="B30" s="310" t="s">
        <v>93</v>
      </c>
      <c r="C30" s="311"/>
      <c r="D30" s="311"/>
      <c r="E30" s="311"/>
      <c r="F30" s="311"/>
      <c r="G30" s="312"/>
    </row>
    <row r="32" spans="1:7" ht="3" customHeight="1">
      <c r="A32" s="19"/>
    </row>
    <row r="33" spans="1:8" ht="19.5" customHeight="1">
      <c r="A33" s="20" t="s">
        <v>10</v>
      </c>
      <c r="B33" s="21" t="s">
        <v>86</v>
      </c>
      <c r="C33" s="313" t="s">
        <v>92</v>
      </c>
      <c r="D33" s="314"/>
      <c r="E33" s="314"/>
      <c r="F33" s="314"/>
      <c r="G33" s="314"/>
    </row>
    <row r="34" spans="1:8" ht="19.5" customHeight="1">
      <c r="A34" s="18" t="s">
        <v>13</v>
      </c>
      <c r="B34" s="295" t="s">
        <v>48</v>
      </c>
      <c r="C34" s="295"/>
      <c r="D34" s="295"/>
      <c r="E34" s="295"/>
      <c r="F34" s="295"/>
      <c r="G34" s="295"/>
    </row>
    <row r="35" spans="1:8" ht="4.5" customHeight="1">
      <c r="A35" s="18"/>
      <c r="B35" s="226"/>
      <c r="C35" s="226"/>
      <c r="D35" s="226"/>
      <c r="E35" s="226"/>
      <c r="F35" s="226"/>
      <c r="G35" s="226"/>
    </row>
    <row r="36" spans="1:8" ht="18.75" customHeight="1">
      <c r="A36" s="228" t="s">
        <v>11</v>
      </c>
      <c r="B36" s="304" t="s">
        <v>12</v>
      </c>
      <c r="C36" s="304"/>
      <c r="D36" s="304"/>
      <c r="E36" s="304"/>
      <c r="F36" s="304"/>
      <c r="G36" s="304"/>
    </row>
    <row r="37" spans="1:8" ht="15.75">
      <c r="A37" s="228">
        <v>1</v>
      </c>
      <c r="B37" s="302" t="s">
        <v>94</v>
      </c>
      <c r="C37" s="302"/>
      <c r="D37" s="302"/>
      <c r="E37" s="302"/>
      <c r="F37" s="302"/>
      <c r="G37" s="302"/>
    </row>
    <row r="38" spans="1:8" ht="8.25" customHeight="1">
      <c r="A38" s="18"/>
      <c r="B38" s="226"/>
      <c r="C38" s="226"/>
      <c r="D38" s="226"/>
      <c r="E38" s="226"/>
      <c r="F38" s="226"/>
      <c r="G38" s="226"/>
    </row>
    <row r="39" spans="1:8" ht="15.75">
      <c r="A39" s="18" t="s">
        <v>19</v>
      </c>
      <c r="B39" s="22" t="s">
        <v>15</v>
      </c>
      <c r="C39" s="226"/>
      <c r="D39" s="226"/>
      <c r="E39" s="305" t="s">
        <v>49</v>
      </c>
      <c r="F39" s="226"/>
      <c r="G39" s="226"/>
    </row>
    <row r="40" spans="1:8" ht="8.25" customHeight="1">
      <c r="A40" s="19"/>
      <c r="E40" s="306"/>
    </row>
    <row r="41" spans="1:8" ht="23.25" customHeight="1">
      <c r="A41" s="228" t="s">
        <v>11</v>
      </c>
      <c r="B41" s="307" t="s">
        <v>15</v>
      </c>
      <c r="C41" s="301"/>
      <c r="D41" s="228" t="s">
        <v>16</v>
      </c>
      <c r="E41" s="228" t="s">
        <v>17</v>
      </c>
      <c r="F41" s="228" t="s">
        <v>18</v>
      </c>
    </row>
    <row r="42" spans="1:8" ht="12" customHeight="1">
      <c r="A42" s="230">
        <v>1</v>
      </c>
      <c r="B42" s="308">
        <v>2</v>
      </c>
      <c r="C42" s="294"/>
      <c r="D42" s="230">
        <v>3</v>
      </c>
      <c r="E42" s="230">
        <v>4</v>
      </c>
      <c r="F42" s="230">
        <v>5</v>
      </c>
    </row>
    <row r="43" spans="1:8" ht="34.5" customHeight="1">
      <c r="A43" s="228"/>
      <c r="B43" s="303" t="s">
        <v>506</v>
      </c>
      <c r="C43" s="301"/>
      <c r="E43" s="43">
        <f>F86</f>
        <v>300000</v>
      </c>
      <c r="F43" s="43">
        <f>E43+D43</f>
        <v>300000</v>
      </c>
      <c r="H43" s="44" t="e">
        <f>F43-#REF!</f>
        <v>#REF!</v>
      </c>
    </row>
    <row r="44" spans="1:8" ht="69.75" hidden="1" customHeight="1">
      <c r="A44" s="23" t="s">
        <v>102</v>
      </c>
      <c r="B44" s="302" t="s">
        <v>645</v>
      </c>
      <c r="C44" s="301"/>
      <c r="D44" s="24"/>
      <c r="E44" s="25">
        <v>300000</v>
      </c>
      <c r="F44" s="25">
        <f t="shared" ref="F44" si="0">E44</f>
        <v>300000</v>
      </c>
      <c r="H44" s="44" t="e">
        <f>F44-#REF!</f>
        <v>#REF!</v>
      </c>
    </row>
    <row r="45" spans="1:8" ht="34.5" customHeight="1">
      <c r="A45" s="228"/>
      <c r="B45" s="303" t="s">
        <v>504</v>
      </c>
      <c r="C45" s="301"/>
      <c r="D45" s="152"/>
      <c r="E45" s="43">
        <f>F96</f>
        <v>25303358</v>
      </c>
      <c r="F45" s="43">
        <f>E45+D45</f>
        <v>25303358</v>
      </c>
      <c r="G45" s="44"/>
      <c r="H45" s="44" t="e">
        <f>F45-#REF!</f>
        <v>#REF!</v>
      </c>
    </row>
    <row r="46" spans="1:8" ht="68.25" hidden="1" customHeight="1">
      <c r="A46" s="153" t="s">
        <v>248</v>
      </c>
      <c r="B46" s="302" t="s">
        <v>522</v>
      </c>
      <c r="C46" s="301"/>
      <c r="D46" s="152"/>
      <c r="E46" s="25">
        <v>200000</v>
      </c>
      <c r="F46" s="25">
        <f t="shared" ref="F46:F55" si="1">E46</f>
        <v>200000</v>
      </c>
      <c r="H46" s="44" t="e">
        <f>F46-#REF!</f>
        <v>#REF!</v>
      </c>
    </row>
    <row r="47" spans="1:8" ht="62.25" hidden="1" customHeight="1">
      <c r="A47" s="153" t="s">
        <v>249</v>
      </c>
      <c r="B47" s="302" t="s">
        <v>523</v>
      </c>
      <c r="C47" s="301"/>
      <c r="D47" s="152"/>
      <c r="E47" s="25">
        <v>200000</v>
      </c>
      <c r="F47" s="25">
        <f t="shared" si="1"/>
        <v>200000</v>
      </c>
      <c r="H47" s="44" t="e">
        <f>F47-#REF!</f>
        <v>#REF!</v>
      </c>
    </row>
    <row r="48" spans="1:8" ht="72.75" hidden="1" customHeight="1">
      <c r="A48" s="153" t="s">
        <v>250</v>
      </c>
      <c r="B48" s="302" t="s">
        <v>524</v>
      </c>
      <c r="C48" s="301"/>
      <c r="D48" s="152"/>
      <c r="E48" s="25">
        <v>200000</v>
      </c>
      <c r="F48" s="25">
        <f t="shared" si="1"/>
        <v>200000</v>
      </c>
      <c r="H48" s="44" t="e">
        <f>F48-#REF!</f>
        <v>#REF!</v>
      </c>
    </row>
    <row r="49" spans="1:8" ht="64.5" hidden="1" customHeight="1">
      <c r="A49" s="153" t="s">
        <v>251</v>
      </c>
      <c r="B49" s="302" t="s">
        <v>525</v>
      </c>
      <c r="C49" s="301"/>
      <c r="D49" s="152"/>
      <c r="E49" s="25">
        <v>200000</v>
      </c>
      <c r="F49" s="25">
        <f t="shared" si="1"/>
        <v>200000</v>
      </c>
      <c r="H49" s="44" t="e">
        <f>F49-#REF!</f>
        <v>#REF!</v>
      </c>
    </row>
    <row r="50" spans="1:8" ht="75" hidden="1" customHeight="1">
      <c r="A50" s="153" t="s">
        <v>252</v>
      </c>
      <c r="B50" s="302" t="s">
        <v>526</v>
      </c>
      <c r="C50" s="301"/>
      <c r="D50" s="152"/>
      <c r="E50" s="25">
        <v>200000</v>
      </c>
      <c r="F50" s="25">
        <f t="shared" si="1"/>
        <v>200000</v>
      </c>
      <c r="H50" s="44"/>
    </row>
    <row r="51" spans="1:8" ht="57.75" hidden="1" customHeight="1">
      <c r="A51" s="153" t="s">
        <v>253</v>
      </c>
      <c r="B51" s="302" t="s">
        <v>527</v>
      </c>
      <c r="C51" s="301"/>
      <c r="D51" s="152"/>
      <c r="E51" s="25">
        <v>300000</v>
      </c>
      <c r="F51" s="25">
        <f t="shared" si="1"/>
        <v>300000</v>
      </c>
      <c r="H51" s="44" t="e">
        <f>F51-#REF!</f>
        <v>#REF!</v>
      </c>
    </row>
    <row r="52" spans="1:8" ht="81.75" hidden="1" customHeight="1">
      <c r="A52" s="153" t="s">
        <v>254</v>
      </c>
      <c r="B52" s="302" t="s">
        <v>528</v>
      </c>
      <c r="C52" s="301"/>
      <c r="D52" s="24"/>
      <c r="E52" s="25">
        <v>2000000</v>
      </c>
      <c r="F52" s="25">
        <f t="shared" si="1"/>
        <v>2000000</v>
      </c>
      <c r="H52" s="44" t="e">
        <f>F52-#REF!</f>
        <v>#REF!</v>
      </c>
    </row>
    <row r="53" spans="1:8" ht="74.25" hidden="1" customHeight="1">
      <c r="A53" s="153" t="s">
        <v>255</v>
      </c>
      <c r="B53" s="302" t="s">
        <v>529</v>
      </c>
      <c r="C53" s="301"/>
      <c r="D53" s="24"/>
      <c r="E53" s="25">
        <v>200000</v>
      </c>
      <c r="F53" s="25">
        <f t="shared" si="1"/>
        <v>200000</v>
      </c>
      <c r="H53" s="44" t="e">
        <f>F53-#REF!</f>
        <v>#REF!</v>
      </c>
    </row>
    <row r="54" spans="1:8" ht="77.25" hidden="1" customHeight="1">
      <c r="A54" s="153" t="s">
        <v>513</v>
      </c>
      <c r="B54" s="302" t="s">
        <v>530</v>
      </c>
      <c r="C54" s="301"/>
      <c r="D54" s="24"/>
      <c r="E54" s="25">
        <v>6000000</v>
      </c>
      <c r="F54" s="25">
        <f t="shared" si="1"/>
        <v>6000000</v>
      </c>
      <c r="H54" s="44" t="e">
        <f>F54-#REF!</f>
        <v>#REF!</v>
      </c>
    </row>
    <row r="55" spans="1:8" ht="60" hidden="1" customHeight="1">
      <c r="A55" s="153" t="s">
        <v>514</v>
      </c>
      <c r="B55" s="302" t="s">
        <v>531</v>
      </c>
      <c r="C55" s="301"/>
      <c r="D55" s="24"/>
      <c r="E55" s="25">
        <v>200000</v>
      </c>
      <c r="F55" s="25">
        <f t="shared" si="1"/>
        <v>200000</v>
      </c>
      <c r="H55" s="44" t="e">
        <f>F55-#REF!</f>
        <v>#REF!</v>
      </c>
    </row>
    <row r="56" spans="1:8" ht="54.75" hidden="1" customHeight="1">
      <c r="A56" s="153" t="s">
        <v>515</v>
      </c>
      <c r="B56" s="302" t="s">
        <v>532</v>
      </c>
      <c r="C56" s="301"/>
      <c r="D56" s="24"/>
      <c r="E56" s="25">
        <v>200000</v>
      </c>
      <c r="F56" s="25">
        <f>E56</f>
        <v>200000</v>
      </c>
      <c r="H56" s="44" t="e">
        <f>F56-#REF!</f>
        <v>#REF!</v>
      </c>
    </row>
    <row r="57" spans="1:8" ht="41.25" hidden="1" customHeight="1">
      <c r="A57" s="153" t="s">
        <v>516</v>
      </c>
      <c r="B57" s="302" t="s">
        <v>533</v>
      </c>
      <c r="C57" s="301" t="s">
        <v>449</v>
      </c>
      <c r="D57" s="24"/>
      <c r="E57" s="25">
        <v>700000</v>
      </c>
      <c r="F57" s="25">
        <f t="shared" ref="F57:F64" si="2">E57</f>
        <v>700000</v>
      </c>
      <c r="H57" s="44" t="e">
        <f>F57-#REF!</f>
        <v>#REF!</v>
      </c>
    </row>
    <row r="58" spans="1:8" ht="48" hidden="1" customHeight="1">
      <c r="A58" s="153" t="s">
        <v>256</v>
      </c>
      <c r="B58" s="302" t="s">
        <v>534</v>
      </c>
      <c r="C58" s="301"/>
      <c r="D58" s="24"/>
      <c r="E58" s="25">
        <v>500000</v>
      </c>
      <c r="F58" s="25">
        <f t="shared" si="2"/>
        <v>500000</v>
      </c>
      <c r="H58" s="44"/>
    </row>
    <row r="59" spans="1:8" ht="61.5" hidden="1" customHeight="1">
      <c r="A59" s="153" t="s">
        <v>257</v>
      </c>
      <c r="B59" s="302" t="s">
        <v>363</v>
      </c>
      <c r="C59" s="301"/>
      <c r="D59" s="24"/>
      <c r="E59" s="25">
        <v>3118157</v>
      </c>
      <c r="F59" s="25">
        <f>E59</f>
        <v>3118157</v>
      </c>
      <c r="H59" s="44"/>
    </row>
    <row r="60" spans="1:8" ht="64.5" hidden="1" customHeight="1">
      <c r="A60" s="153" t="s">
        <v>517</v>
      </c>
      <c r="B60" s="302" t="s">
        <v>367</v>
      </c>
      <c r="C60" s="301"/>
      <c r="D60" s="24"/>
      <c r="E60" s="25">
        <f>F225</f>
        <v>100000</v>
      </c>
      <c r="F60" s="25">
        <f t="shared" si="2"/>
        <v>100000</v>
      </c>
      <c r="H60" s="44"/>
    </row>
    <row r="61" spans="1:8" ht="51" hidden="1" customHeight="1">
      <c r="A61" s="153" t="s">
        <v>518</v>
      </c>
      <c r="B61" s="302" t="s">
        <v>368</v>
      </c>
      <c r="C61" s="301"/>
      <c r="D61" s="24"/>
      <c r="E61" s="25">
        <v>230000</v>
      </c>
      <c r="F61" s="25">
        <f t="shared" si="2"/>
        <v>230000</v>
      </c>
      <c r="H61" s="44"/>
    </row>
    <row r="62" spans="1:8" ht="55.5" hidden="1" customHeight="1">
      <c r="A62" s="153" t="s">
        <v>519</v>
      </c>
      <c r="B62" s="302" t="s">
        <v>535</v>
      </c>
      <c r="C62" s="301"/>
      <c r="D62" s="24"/>
      <c r="E62" s="25">
        <v>1474663</v>
      </c>
      <c r="F62" s="25">
        <f t="shared" si="2"/>
        <v>1474663</v>
      </c>
      <c r="H62" s="44"/>
    </row>
    <row r="63" spans="1:8" ht="59.25" hidden="1" customHeight="1">
      <c r="A63" s="153" t="s">
        <v>520</v>
      </c>
      <c r="B63" s="302" t="s">
        <v>370</v>
      </c>
      <c r="C63" s="301"/>
      <c r="D63" s="24"/>
      <c r="E63" s="25">
        <v>1650000</v>
      </c>
      <c r="F63" s="25">
        <f t="shared" si="2"/>
        <v>1650000</v>
      </c>
      <c r="H63" s="44"/>
    </row>
    <row r="64" spans="1:8" ht="53.25" hidden="1" customHeight="1">
      <c r="A64" s="153" t="s">
        <v>521</v>
      </c>
      <c r="B64" s="302" t="s">
        <v>536</v>
      </c>
      <c r="C64" s="301"/>
      <c r="D64" s="24"/>
      <c r="E64" s="25">
        <v>1000000</v>
      </c>
      <c r="F64" s="25">
        <f t="shared" si="2"/>
        <v>1000000</v>
      </c>
      <c r="H64" s="44"/>
    </row>
    <row r="65" spans="1:9" ht="35.25" customHeight="1">
      <c r="A65" s="228"/>
      <c r="B65" s="291" t="s">
        <v>350</v>
      </c>
      <c r="C65" s="292"/>
      <c r="D65" s="152"/>
      <c r="E65" s="43">
        <f>F319</f>
        <v>21406518</v>
      </c>
      <c r="F65" s="43">
        <f>E65+D65</f>
        <v>21406518</v>
      </c>
      <c r="H65" s="44" t="e">
        <f>F65-#REF!</f>
        <v>#REF!</v>
      </c>
    </row>
    <row r="66" spans="1:9" ht="36.75" hidden="1" customHeight="1">
      <c r="A66" s="23" t="s">
        <v>258</v>
      </c>
      <c r="B66" s="300" t="s">
        <v>537</v>
      </c>
      <c r="C66" s="301"/>
      <c r="D66" s="24"/>
      <c r="E66" s="25">
        <v>5000000</v>
      </c>
      <c r="F66" s="25">
        <f t="shared" ref="F66:F67" si="3">E66</f>
        <v>5000000</v>
      </c>
      <c r="H66" s="44"/>
    </row>
    <row r="67" spans="1:9" ht="49.5" hidden="1" customHeight="1">
      <c r="A67" s="23" t="s">
        <v>301</v>
      </c>
      <c r="B67" s="300" t="s">
        <v>355</v>
      </c>
      <c r="C67" s="301"/>
      <c r="D67" s="24"/>
      <c r="E67" s="25">
        <v>100000</v>
      </c>
      <c r="F67" s="25">
        <f t="shared" si="3"/>
        <v>100000</v>
      </c>
      <c r="H67" s="44"/>
    </row>
    <row r="68" spans="1:9" ht="31.5" hidden="1" customHeight="1">
      <c r="A68" s="23" t="s">
        <v>372</v>
      </c>
      <c r="B68" s="300" t="s">
        <v>430</v>
      </c>
      <c r="C68" s="301"/>
      <c r="D68" s="24"/>
      <c r="E68" s="25">
        <v>15000000</v>
      </c>
      <c r="F68" s="25">
        <f>G331</f>
        <v>15000000</v>
      </c>
      <c r="H68" s="44"/>
    </row>
    <row r="69" spans="1:9" ht="47.25" hidden="1" customHeight="1">
      <c r="A69" s="23" t="s">
        <v>373</v>
      </c>
      <c r="B69" s="300" t="s">
        <v>538</v>
      </c>
      <c r="C69" s="301"/>
      <c r="D69" s="24"/>
      <c r="E69" s="25">
        <v>500000</v>
      </c>
      <c r="F69" s="25">
        <f>G340</f>
        <v>500000</v>
      </c>
      <c r="H69" s="44"/>
    </row>
    <row r="70" spans="1:9" ht="42.75" hidden="1" customHeight="1">
      <c r="A70" s="23" t="s">
        <v>374</v>
      </c>
      <c r="B70" s="300" t="s">
        <v>539</v>
      </c>
      <c r="C70" s="301"/>
      <c r="E70" s="25">
        <v>500000</v>
      </c>
      <c r="F70" s="25">
        <f>E70</f>
        <v>500000</v>
      </c>
      <c r="H70" s="44"/>
    </row>
    <row r="71" spans="1:9" ht="36" hidden="1" customHeight="1">
      <c r="A71" s="23" t="s">
        <v>375</v>
      </c>
      <c r="B71" s="300" t="s">
        <v>540</v>
      </c>
      <c r="C71" s="301"/>
      <c r="D71" s="152"/>
      <c r="E71" s="25">
        <v>500000</v>
      </c>
      <c r="F71" s="25">
        <f>E71</f>
        <v>500000</v>
      </c>
      <c r="H71" s="44" t="e">
        <f>F67-#REF!</f>
        <v>#REF!</v>
      </c>
    </row>
    <row r="72" spans="1:9" ht="69" hidden="1" customHeight="1">
      <c r="A72" s="23" t="s">
        <v>376</v>
      </c>
      <c r="B72" s="300" t="s">
        <v>475</v>
      </c>
      <c r="C72" s="301"/>
      <c r="D72" s="24"/>
      <c r="E72" s="25">
        <f>F367</f>
        <v>3806518</v>
      </c>
      <c r="F72" s="25">
        <f>G367</f>
        <v>3806518</v>
      </c>
      <c r="H72" s="44"/>
    </row>
    <row r="73" spans="1:9" ht="15" customHeight="1">
      <c r="A73" s="293" t="s">
        <v>18</v>
      </c>
      <c r="B73" s="293"/>
      <c r="C73" s="294"/>
      <c r="D73" s="26"/>
      <c r="E73" s="26">
        <f>E65+E45+E43</f>
        <v>47009876</v>
      </c>
      <c r="F73" s="26">
        <f>F65+F45+F43</f>
        <v>47009876</v>
      </c>
      <c r="G73" s="44"/>
      <c r="H73" s="44" t="e">
        <f>F73-#REF!</f>
        <v>#REF!</v>
      </c>
      <c r="I73" s="44"/>
    </row>
    <row r="74" spans="1:9" ht="10.5" customHeight="1">
      <c r="A74" s="19"/>
      <c r="H74" s="44" t="e">
        <f>F74-#REF!</f>
        <v>#REF!</v>
      </c>
    </row>
    <row r="75" spans="1:9" ht="15.75" customHeight="1">
      <c r="A75" s="19" t="s">
        <v>22</v>
      </c>
      <c r="B75" s="295" t="s">
        <v>20</v>
      </c>
      <c r="C75" s="295"/>
      <c r="D75" s="295"/>
      <c r="E75" s="295"/>
      <c r="F75" s="295"/>
      <c r="G75" s="295"/>
    </row>
    <row r="76" spans="1:9" ht="14.25" customHeight="1">
      <c r="A76" s="19"/>
      <c r="E76" s="27" t="s">
        <v>14</v>
      </c>
    </row>
    <row r="77" spans="1:9" ht="25.5">
      <c r="A77" s="228" t="s">
        <v>11</v>
      </c>
      <c r="B77" s="230" t="s">
        <v>21</v>
      </c>
      <c r="C77" s="228" t="s">
        <v>16</v>
      </c>
      <c r="D77" s="228" t="s">
        <v>17</v>
      </c>
      <c r="E77" s="228" t="s">
        <v>18</v>
      </c>
    </row>
    <row r="78" spans="1:9" ht="11.25" customHeight="1">
      <c r="A78" s="230">
        <v>1</v>
      </c>
      <c r="B78" s="230">
        <v>2</v>
      </c>
      <c r="C78" s="230">
        <v>3</v>
      </c>
      <c r="D78" s="230">
        <v>4</v>
      </c>
      <c r="E78" s="230">
        <v>5</v>
      </c>
    </row>
    <row r="79" spans="1:9" ht="14.25" customHeight="1">
      <c r="A79" s="228"/>
      <c r="B79" s="28"/>
      <c r="C79" s="29"/>
      <c r="D79" s="228"/>
      <c r="E79" s="29"/>
    </row>
    <row r="80" spans="1:9" ht="19.5" customHeight="1">
      <c r="A80" s="293" t="s">
        <v>18</v>
      </c>
      <c r="B80" s="293"/>
      <c r="C80" s="30"/>
      <c r="D80" s="30"/>
      <c r="E80" s="30"/>
    </row>
    <row r="81" spans="1:7" ht="16.5" customHeight="1">
      <c r="A81" s="19"/>
    </row>
    <row r="82" spans="1:7" ht="16.5" customHeight="1">
      <c r="A82" s="18" t="s">
        <v>50</v>
      </c>
      <c r="B82" s="295" t="s">
        <v>23</v>
      </c>
      <c r="C82" s="295"/>
      <c r="D82" s="295"/>
      <c r="E82" s="295"/>
      <c r="F82" s="295"/>
      <c r="G82" s="295"/>
    </row>
    <row r="83" spans="1:7" ht="9.75" customHeight="1">
      <c r="A83" s="19"/>
    </row>
    <row r="84" spans="1:7" ht="25.5" customHeight="1">
      <c r="A84" s="228" t="s">
        <v>11</v>
      </c>
      <c r="B84" s="228" t="s">
        <v>24</v>
      </c>
      <c r="C84" s="229" t="s">
        <v>25</v>
      </c>
      <c r="D84" s="229" t="s">
        <v>26</v>
      </c>
      <c r="E84" s="228" t="s">
        <v>16</v>
      </c>
      <c r="F84" s="228" t="s">
        <v>17</v>
      </c>
      <c r="G84" s="228" t="s">
        <v>18</v>
      </c>
    </row>
    <row r="85" spans="1:7">
      <c r="A85" s="230">
        <v>1</v>
      </c>
      <c r="B85" s="230">
        <v>2</v>
      </c>
      <c r="C85" s="230">
        <v>3</v>
      </c>
      <c r="D85" s="230">
        <v>4</v>
      </c>
      <c r="E85" s="230">
        <v>5</v>
      </c>
      <c r="F85" s="230">
        <v>6</v>
      </c>
      <c r="G85" s="230">
        <v>7</v>
      </c>
    </row>
    <row r="86" spans="1:7" ht="21.75" customHeight="1">
      <c r="A86" s="228"/>
      <c r="B86" s="291" t="s">
        <v>511</v>
      </c>
      <c r="C86" s="296"/>
      <c r="D86" s="296"/>
      <c r="E86" s="292"/>
      <c r="F86" s="236">
        <f>F89</f>
        <v>300000</v>
      </c>
      <c r="G86" s="236">
        <f>F86</f>
        <v>300000</v>
      </c>
    </row>
    <row r="87" spans="1:7" ht="62.25" customHeight="1">
      <c r="A87" s="227"/>
      <c r="B87" s="297" t="s">
        <v>646</v>
      </c>
      <c r="C87" s="298"/>
      <c r="D87" s="298"/>
      <c r="E87" s="299"/>
      <c r="F87" s="86"/>
      <c r="G87" s="86"/>
    </row>
    <row r="88" spans="1:7" s="76" customFormat="1" ht="15" customHeight="1">
      <c r="A88" s="83">
        <v>1</v>
      </c>
      <c r="B88" s="84" t="s">
        <v>27</v>
      </c>
      <c r="C88" s="87" t="s">
        <v>83</v>
      </c>
      <c r="D88" s="87" t="s">
        <v>83</v>
      </c>
      <c r="E88" s="85"/>
      <c r="F88" s="86"/>
      <c r="G88" s="86"/>
    </row>
    <row r="89" spans="1:7" ht="81.75" customHeight="1">
      <c r="A89" s="227"/>
      <c r="B89" s="142" t="s">
        <v>507</v>
      </c>
      <c r="C89" s="17" t="s">
        <v>96</v>
      </c>
      <c r="D89" s="69" t="s">
        <v>512</v>
      </c>
      <c r="E89" s="85"/>
      <c r="F89" s="67">
        <f>E44</f>
        <v>300000</v>
      </c>
      <c r="G89" s="67">
        <f>F89</f>
        <v>300000</v>
      </c>
    </row>
    <row r="90" spans="1:7" s="76" customFormat="1" ht="18" customHeight="1">
      <c r="A90" s="83">
        <v>2</v>
      </c>
      <c r="B90" s="84" t="s">
        <v>28</v>
      </c>
      <c r="C90" s="87" t="s">
        <v>83</v>
      </c>
      <c r="D90" s="87" t="s">
        <v>83</v>
      </c>
      <c r="E90" s="85"/>
      <c r="F90" s="147"/>
      <c r="G90" s="147"/>
    </row>
    <row r="91" spans="1:7" ht="111" customHeight="1">
      <c r="A91" s="227"/>
      <c r="B91" s="142" t="s">
        <v>510</v>
      </c>
      <c r="C91" s="17" t="s">
        <v>97</v>
      </c>
      <c r="D91" s="17" t="s">
        <v>181</v>
      </c>
      <c r="E91" s="85"/>
      <c r="F91" s="147">
        <v>1</v>
      </c>
      <c r="G91" s="147">
        <f>F91</f>
        <v>1</v>
      </c>
    </row>
    <row r="92" spans="1:7" s="76" customFormat="1" ht="18" customHeight="1">
      <c r="A92" s="83">
        <v>3</v>
      </c>
      <c r="B92" s="84" t="s">
        <v>29</v>
      </c>
      <c r="C92" s="87"/>
      <c r="D92" s="87"/>
      <c r="E92" s="85"/>
      <c r="F92" s="147"/>
      <c r="G92" s="147"/>
    </row>
    <row r="93" spans="1:7" ht="108.75" customHeight="1">
      <c r="A93" s="227"/>
      <c r="B93" s="143" t="s">
        <v>508</v>
      </c>
      <c r="C93" s="17" t="s">
        <v>89</v>
      </c>
      <c r="D93" s="17" t="s">
        <v>87</v>
      </c>
      <c r="E93" s="85"/>
      <c r="F93" s="67">
        <f>F89/F91</f>
        <v>300000</v>
      </c>
      <c r="G93" s="67">
        <f>F93</f>
        <v>300000</v>
      </c>
    </row>
    <row r="94" spans="1:7" s="76" customFormat="1" ht="19.5" customHeight="1">
      <c r="A94" s="83">
        <v>2</v>
      </c>
      <c r="B94" s="84" t="s">
        <v>30</v>
      </c>
      <c r="C94" s="87"/>
      <c r="D94" s="87"/>
      <c r="E94" s="85"/>
      <c r="F94" s="147"/>
      <c r="G94" s="147"/>
    </row>
    <row r="95" spans="1:7" ht="95.25" customHeight="1">
      <c r="A95" s="227"/>
      <c r="B95" s="143" t="s">
        <v>509</v>
      </c>
      <c r="C95" s="17" t="s">
        <v>88</v>
      </c>
      <c r="D95" s="17" t="s">
        <v>87</v>
      </c>
      <c r="E95" s="85"/>
      <c r="F95" s="147">
        <v>100</v>
      </c>
      <c r="G95" s="147">
        <f>F95</f>
        <v>100</v>
      </c>
    </row>
    <row r="96" spans="1:7" ht="20.25" customHeight="1">
      <c r="A96" s="63"/>
      <c r="B96" s="291" t="s">
        <v>504</v>
      </c>
      <c r="C96" s="292"/>
      <c r="D96" s="69"/>
      <c r="E96" s="69"/>
      <c r="F96" s="156">
        <f>F99+F108+F117+F126+F135+F144+F153+F162+F171+F180+F189+F198+F207+F216+F225+F234+F245+F254+F265+F274+F285+F294+F303+F312</f>
        <v>25303358</v>
      </c>
      <c r="G96" s="156">
        <f>G99+G108+G117+G126+G135+G144+G153+G162+G171+G180+G189+G198+G207+G216+G225+G234+G245+G254+G265+G274+G285+G294+G303+G312</f>
        <v>25303358</v>
      </c>
    </row>
    <row r="97" spans="1:7" ht="48" customHeight="1">
      <c r="A97" s="63"/>
      <c r="B97" s="290" t="s">
        <v>567</v>
      </c>
      <c r="C97" s="290"/>
      <c r="D97" s="290"/>
      <c r="E97" s="290"/>
      <c r="F97" s="80"/>
      <c r="G97" s="81"/>
    </row>
    <row r="98" spans="1:7" s="76" customFormat="1" ht="15" customHeight="1">
      <c r="A98" s="79">
        <v>1</v>
      </c>
      <c r="B98" s="82" t="s">
        <v>27</v>
      </c>
      <c r="C98" s="69"/>
      <c r="D98" s="69"/>
      <c r="E98" s="80"/>
      <c r="F98" s="80"/>
      <c r="G98" s="80"/>
    </row>
    <row r="99" spans="1:7" ht="100.5" customHeight="1">
      <c r="A99" s="63"/>
      <c r="B99" s="144" t="s">
        <v>568</v>
      </c>
      <c r="C99" s="69" t="s">
        <v>89</v>
      </c>
      <c r="D99" s="69" t="s">
        <v>512</v>
      </c>
      <c r="E99" s="80"/>
      <c r="F99" s="80">
        <v>200000</v>
      </c>
      <c r="G99" s="80">
        <f>F99</f>
        <v>200000</v>
      </c>
    </row>
    <row r="100" spans="1:7" s="76" customFormat="1" ht="15" customHeight="1">
      <c r="A100" s="79">
        <v>2</v>
      </c>
      <c r="B100" s="225" t="s">
        <v>28</v>
      </c>
      <c r="C100" s="69"/>
      <c r="D100" s="69"/>
      <c r="E100" s="80"/>
      <c r="F100" s="80"/>
      <c r="G100" s="80"/>
    </row>
    <row r="101" spans="1:7" ht="115.5" customHeight="1">
      <c r="A101" s="63"/>
      <c r="B101" s="144" t="s">
        <v>569</v>
      </c>
      <c r="C101" s="69" t="s">
        <v>180</v>
      </c>
      <c r="D101" s="69" t="s">
        <v>181</v>
      </c>
      <c r="E101" s="69"/>
      <c r="F101" s="81">
        <v>1</v>
      </c>
      <c r="G101" s="81">
        <f>F101</f>
        <v>1</v>
      </c>
    </row>
    <row r="102" spans="1:7" s="76" customFormat="1" ht="15" customHeight="1">
      <c r="A102" s="79">
        <v>3</v>
      </c>
      <c r="B102" s="225" t="s">
        <v>29</v>
      </c>
      <c r="C102" s="69"/>
      <c r="D102" s="69"/>
      <c r="E102" s="69"/>
      <c r="F102" s="80"/>
      <c r="G102" s="81"/>
    </row>
    <row r="103" spans="1:7" ht="108.75" customHeight="1">
      <c r="A103" s="63"/>
      <c r="B103" s="144" t="s">
        <v>570</v>
      </c>
      <c r="C103" s="69" t="s">
        <v>89</v>
      </c>
      <c r="D103" s="69" t="s">
        <v>87</v>
      </c>
      <c r="E103" s="69"/>
      <c r="F103" s="80">
        <f>F99/F101</f>
        <v>200000</v>
      </c>
      <c r="G103" s="80">
        <f>F103</f>
        <v>200000</v>
      </c>
    </row>
    <row r="104" spans="1:7" s="76" customFormat="1" ht="15" customHeight="1">
      <c r="A104" s="79">
        <v>4</v>
      </c>
      <c r="B104" s="225" t="s">
        <v>30</v>
      </c>
      <c r="C104" s="69"/>
      <c r="D104" s="69"/>
      <c r="E104" s="69"/>
      <c r="F104" s="80"/>
      <c r="G104" s="81"/>
    </row>
    <row r="105" spans="1:7" ht="111" customHeight="1">
      <c r="A105" s="63"/>
      <c r="B105" s="145" t="s">
        <v>571</v>
      </c>
      <c r="C105" s="69" t="s">
        <v>88</v>
      </c>
      <c r="D105" s="69" t="s">
        <v>87</v>
      </c>
      <c r="E105" s="69"/>
      <c r="F105" s="81">
        <f>F99/F103*100</f>
        <v>100</v>
      </c>
      <c r="G105" s="81">
        <f>F105</f>
        <v>100</v>
      </c>
    </row>
    <row r="106" spans="1:7" ht="58.5" customHeight="1">
      <c r="A106" s="63"/>
      <c r="B106" s="332" t="s">
        <v>694</v>
      </c>
      <c r="C106" s="332"/>
      <c r="D106" s="332"/>
      <c r="E106" s="332"/>
      <c r="F106" s="80"/>
      <c r="G106" s="81"/>
    </row>
    <row r="107" spans="1:7" s="76" customFormat="1" ht="15" customHeight="1">
      <c r="A107" s="79">
        <v>1</v>
      </c>
      <c r="B107" s="82" t="s">
        <v>27</v>
      </c>
      <c r="C107" s="69"/>
      <c r="D107" s="69"/>
      <c r="E107" s="80"/>
      <c r="F107" s="80"/>
      <c r="G107" s="80"/>
    </row>
    <row r="108" spans="1:7" ht="91.5" customHeight="1">
      <c r="A108" s="63"/>
      <c r="B108" s="144" t="s">
        <v>695</v>
      </c>
      <c r="C108" s="69" t="s">
        <v>89</v>
      </c>
      <c r="D108" s="155" t="s">
        <v>689</v>
      </c>
      <c r="E108" s="80"/>
      <c r="F108" s="80">
        <v>200000</v>
      </c>
      <c r="G108" s="80">
        <f>F108</f>
        <v>200000</v>
      </c>
    </row>
    <row r="109" spans="1:7" s="76" customFormat="1" ht="15" customHeight="1">
      <c r="A109" s="79">
        <v>2</v>
      </c>
      <c r="B109" s="225" t="s">
        <v>28</v>
      </c>
      <c r="C109" s="69"/>
      <c r="D109" s="69"/>
      <c r="E109" s="80"/>
      <c r="F109" s="80"/>
      <c r="G109" s="80"/>
    </row>
    <row r="110" spans="1:7" ht="106.5" customHeight="1">
      <c r="A110" s="63"/>
      <c r="B110" s="144" t="s">
        <v>696</v>
      </c>
      <c r="C110" s="69" t="s">
        <v>180</v>
      </c>
      <c r="D110" s="69" t="s">
        <v>181</v>
      </c>
      <c r="E110" s="69"/>
      <c r="F110" s="81">
        <v>1</v>
      </c>
      <c r="G110" s="81">
        <f>F110</f>
        <v>1</v>
      </c>
    </row>
    <row r="111" spans="1:7" s="76" customFormat="1" ht="15" customHeight="1">
      <c r="A111" s="79">
        <v>3</v>
      </c>
      <c r="B111" s="225" t="s">
        <v>29</v>
      </c>
      <c r="C111" s="69"/>
      <c r="D111" s="69"/>
      <c r="E111" s="69"/>
      <c r="F111" s="80"/>
      <c r="G111" s="81"/>
    </row>
    <row r="112" spans="1:7" ht="106.5" customHeight="1">
      <c r="A112" s="63"/>
      <c r="B112" s="144" t="s">
        <v>697</v>
      </c>
      <c r="C112" s="69" t="s">
        <v>89</v>
      </c>
      <c r="D112" s="69" t="s">
        <v>87</v>
      </c>
      <c r="E112" s="69"/>
      <c r="F112" s="80">
        <f>F108/F110</f>
        <v>200000</v>
      </c>
      <c r="G112" s="80">
        <f>F112</f>
        <v>200000</v>
      </c>
    </row>
    <row r="113" spans="1:7" s="76" customFormat="1" ht="15" customHeight="1">
      <c r="A113" s="79">
        <v>4</v>
      </c>
      <c r="B113" s="225" t="s">
        <v>30</v>
      </c>
      <c r="C113" s="69"/>
      <c r="D113" s="69"/>
      <c r="E113" s="69"/>
      <c r="F113" s="80"/>
      <c r="G113" s="81"/>
    </row>
    <row r="114" spans="1:7" ht="107.25" customHeight="1">
      <c r="A114" s="63"/>
      <c r="B114" s="145" t="s">
        <v>698</v>
      </c>
      <c r="C114" s="69" t="s">
        <v>88</v>
      </c>
      <c r="D114" s="69" t="s">
        <v>87</v>
      </c>
      <c r="E114" s="69"/>
      <c r="F114" s="81">
        <f>F108/F112*100</f>
        <v>100</v>
      </c>
      <c r="G114" s="81">
        <f>F114</f>
        <v>100</v>
      </c>
    </row>
    <row r="115" spans="1:7" ht="45" customHeight="1">
      <c r="A115" s="63"/>
      <c r="B115" s="290" t="s">
        <v>576</v>
      </c>
      <c r="C115" s="290"/>
      <c r="D115" s="290"/>
      <c r="E115" s="290"/>
      <c r="F115" s="80"/>
      <c r="G115" s="81"/>
    </row>
    <row r="116" spans="1:7" s="76" customFormat="1" ht="15" customHeight="1">
      <c r="A116" s="79">
        <v>1</v>
      </c>
      <c r="B116" s="82" t="s">
        <v>27</v>
      </c>
      <c r="C116" s="69"/>
      <c r="D116" s="69"/>
      <c r="E116" s="80"/>
      <c r="F116" s="80"/>
      <c r="G116" s="80"/>
    </row>
    <row r="117" spans="1:7" ht="82.5" customHeight="1">
      <c r="A117" s="63"/>
      <c r="B117" s="144" t="s">
        <v>583</v>
      </c>
      <c r="C117" s="69" t="s">
        <v>89</v>
      </c>
      <c r="D117" s="69" t="s">
        <v>512</v>
      </c>
      <c r="E117" s="80"/>
      <c r="F117" s="80">
        <v>200000</v>
      </c>
      <c r="G117" s="80">
        <f>F117</f>
        <v>200000</v>
      </c>
    </row>
    <row r="118" spans="1:7" s="76" customFormat="1" ht="15" customHeight="1">
      <c r="A118" s="79">
        <v>2</v>
      </c>
      <c r="B118" s="225" t="s">
        <v>28</v>
      </c>
      <c r="C118" s="69"/>
      <c r="D118" s="69"/>
      <c r="E118" s="80"/>
      <c r="F118" s="80"/>
      <c r="G118" s="80"/>
    </row>
    <row r="119" spans="1:7" ht="105.75" customHeight="1">
      <c r="A119" s="63"/>
      <c r="B119" s="144" t="s">
        <v>582</v>
      </c>
      <c r="C119" s="69" t="s">
        <v>180</v>
      </c>
      <c r="D119" s="69" t="s">
        <v>181</v>
      </c>
      <c r="E119" s="69"/>
      <c r="F119" s="81">
        <v>1</v>
      </c>
      <c r="G119" s="81">
        <f>F119</f>
        <v>1</v>
      </c>
    </row>
    <row r="120" spans="1:7" s="76" customFormat="1" ht="15" customHeight="1">
      <c r="A120" s="79">
        <v>3</v>
      </c>
      <c r="B120" s="225" t="s">
        <v>29</v>
      </c>
      <c r="C120" s="69"/>
      <c r="D120" s="69"/>
      <c r="E120" s="69"/>
      <c r="F120" s="80"/>
      <c r="G120" s="81"/>
    </row>
    <row r="121" spans="1:7" ht="106.5" customHeight="1">
      <c r="A121" s="63"/>
      <c r="B121" s="144" t="s">
        <v>577</v>
      </c>
      <c r="C121" s="69" t="s">
        <v>89</v>
      </c>
      <c r="D121" s="69" t="s">
        <v>87</v>
      </c>
      <c r="E121" s="69"/>
      <c r="F121" s="80">
        <f>F117/F119</f>
        <v>200000</v>
      </c>
      <c r="G121" s="80">
        <f>F121</f>
        <v>200000</v>
      </c>
    </row>
    <row r="122" spans="1:7" s="76" customFormat="1" ht="15" customHeight="1">
      <c r="A122" s="79">
        <v>4</v>
      </c>
      <c r="B122" s="225" t="s">
        <v>30</v>
      </c>
      <c r="C122" s="69"/>
      <c r="D122" s="69"/>
      <c r="E122" s="69"/>
      <c r="F122" s="80"/>
      <c r="G122" s="81"/>
    </row>
    <row r="123" spans="1:7" ht="90" customHeight="1">
      <c r="A123" s="63"/>
      <c r="B123" s="145" t="s">
        <v>581</v>
      </c>
      <c r="C123" s="69" t="s">
        <v>88</v>
      </c>
      <c r="D123" s="69" t="s">
        <v>87</v>
      </c>
      <c r="E123" s="69"/>
      <c r="F123" s="81">
        <f>F117/F121*100</f>
        <v>100</v>
      </c>
      <c r="G123" s="81">
        <f>F123</f>
        <v>100</v>
      </c>
    </row>
    <row r="124" spans="1:7" ht="45" customHeight="1">
      <c r="A124" s="63"/>
      <c r="B124" s="290" t="s">
        <v>592</v>
      </c>
      <c r="C124" s="290"/>
      <c r="D124" s="290"/>
      <c r="E124" s="290"/>
      <c r="F124" s="80"/>
      <c r="G124" s="81"/>
    </row>
    <row r="125" spans="1:7" s="76" customFormat="1" ht="15" customHeight="1">
      <c r="A125" s="79">
        <v>1</v>
      </c>
      <c r="B125" s="82" t="s">
        <v>27</v>
      </c>
      <c r="C125" s="69"/>
      <c r="D125" s="69"/>
      <c r="E125" s="80"/>
      <c r="F125" s="80"/>
      <c r="G125" s="80"/>
    </row>
    <row r="126" spans="1:7" ht="88.5" customHeight="1">
      <c r="A126" s="63"/>
      <c r="B126" s="144" t="s">
        <v>593</v>
      </c>
      <c r="C126" s="69" t="s">
        <v>89</v>
      </c>
      <c r="D126" s="69" t="s">
        <v>512</v>
      </c>
      <c r="E126" s="80"/>
      <c r="F126" s="80">
        <v>200000</v>
      </c>
      <c r="G126" s="80">
        <f>F126</f>
        <v>200000</v>
      </c>
    </row>
    <row r="127" spans="1:7" s="76" customFormat="1" ht="15" customHeight="1">
      <c r="A127" s="79">
        <v>2</v>
      </c>
      <c r="B127" s="225" t="s">
        <v>28</v>
      </c>
      <c r="C127" s="69"/>
      <c r="D127" s="69"/>
      <c r="E127" s="80"/>
      <c r="F127" s="80"/>
      <c r="G127" s="80"/>
    </row>
    <row r="128" spans="1:7" ht="109.5" customHeight="1">
      <c r="A128" s="63"/>
      <c r="B128" s="144" t="s">
        <v>594</v>
      </c>
      <c r="C128" s="69" t="s">
        <v>180</v>
      </c>
      <c r="D128" s="69" t="s">
        <v>181</v>
      </c>
      <c r="E128" s="69"/>
      <c r="F128" s="81">
        <v>1</v>
      </c>
      <c r="G128" s="81">
        <f>F128</f>
        <v>1</v>
      </c>
    </row>
    <row r="129" spans="1:7" s="76" customFormat="1" ht="15" customHeight="1">
      <c r="A129" s="79">
        <v>3</v>
      </c>
      <c r="B129" s="225" t="s">
        <v>29</v>
      </c>
      <c r="C129" s="69"/>
      <c r="D129" s="69"/>
      <c r="E129" s="69"/>
      <c r="F129" s="80"/>
      <c r="G129" s="81"/>
    </row>
    <row r="130" spans="1:7" ht="108.75" customHeight="1">
      <c r="A130" s="63"/>
      <c r="B130" s="144" t="s">
        <v>595</v>
      </c>
      <c r="C130" s="69" t="s">
        <v>89</v>
      </c>
      <c r="D130" s="69" t="s">
        <v>87</v>
      </c>
      <c r="E130" s="69"/>
      <c r="F130" s="80">
        <f>F126/F128</f>
        <v>200000</v>
      </c>
      <c r="G130" s="80">
        <f>F130</f>
        <v>200000</v>
      </c>
    </row>
    <row r="131" spans="1:7" s="76" customFormat="1" ht="15" customHeight="1">
      <c r="A131" s="79">
        <v>4</v>
      </c>
      <c r="B131" s="225" t="s">
        <v>30</v>
      </c>
      <c r="C131" s="69"/>
      <c r="D131" s="69"/>
      <c r="E131" s="69"/>
      <c r="F131" s="80"/>
      <c r="G131" s="81"/>
    </row>
    <row r="132" spans="1:7" ht="92.25" customHeight="1">
      <c r="A132" s="63"/>
      <c r="B132" s="145" t="s">
        <v>596</v>
      </c>
      <c r="C132" s="69" t="s">
        <v>88</v>
      </c>
      <c r="D132" s="69" t="s">
        <v>87</v>
      </c>
      <c r="E132" s="69"/>
      <c r="F132" s="81">
        <f>F126/F130*100</f>
        <v>100</v>
      </c>
      <c r="G132" s="81">
        <f>F132</f>
        <v>100</v>
      </c>
    </row>
    <row r="133" spans="1:7" ht="43.5" customHeight="1">
      <c r="A133" s="63"/>
      <c r="B133" s="290" t="s">
        <v>591</v>
      </c>
      <c r="C133" s="290"/>
      <c r="D133" s="290"/>
      <c r="E133" s="290"/>
      <c r="F133" s="80"/>
      <c r="G133" s="81"/>
    </row>
    <row r="134" spans="1:7" s="76" customFormat="1" ht="15" customHeight="1">
      <c r="A134" s="79">
        <v>1</v>
      </c>
      <c r="B134" s="82" t="s">
        <v>27</v>
      </c>
      <c r="C134" s="69"/>
      <c r="D134" s="69"/>
      <c r="E134" s="80"/>
      <c r="F134" s="80"/>
      <c r="G134" s="80"/>
    </row>
    <row r="135" spans="1:7" ht="91.5" customHeight="1">
      <c r="A135" s="63"/>
      <c r="B135" s="144" t="s">
        <v>590</v>
      </c>
      <c r="C135" s="69" t="s">
        <v>89</v>
      </c>
      <c r="D135" s="69" t="s">
        <v>512</v>
      </c>
      <c r="E135" s="80"/>
      <c r="F135" s="80">
        <v>200000</v>
      </c>
      <c r="G135" s="80">
        <f>F135</f>
        <v>200000</v>
      </c>
    </row>
    <row r="136" spans="1:7" s="76" customFormat="1" ht="15" customHeight="1">
      <c r="A136" s="79">
        <v>2</v>
      </c>
      <c r="B136" s="225" t="s">
        <v>28</v>
      </c>
      <c r="C136" s="69"/>
      <c r="D136" s="69"/>
      <c r="E136" s="80"/>
      <c r="F136" s="80"/>
      <c r="G136" s="80"/>
    </row>
    <row r="137" spans="1:7" ht="104.25" customHeight="1">
      <c r="A137" s="63"/>
      <c r="B137" s="144" t="s">
        <v>578</v>
      </c>
      <c r="C137" s="69" t="s">
        <v>180</v>
      </c>
      <c r="D137" s="69" t="s">
        <v>181</v>
      </c>
      <c r="E137" s="69"/>
      <c r="F137" s="81">
        <v>1</v>
      </c>
      <c r="G137" s="81">
        <f>F137</f>
        <v>1</v>
      </c>
    </row>
    <row r="138" spans="1:7" s="76" customFormat="1" ht="15" customHeight="1">
      <c r="A138" s="79">
        <v>3</v>
      </c>
      <c r="B138" s="225" t="s">
        <v>29</v>
      </c>
      <c r="C138" s="69"/>
      <c r="D138" s="69"/>
      <c r="E138" s="69"/>
      <c r="F138" s="80"/>
      <c r="G138" s="81"/>
    </row>
    <row r="139" spans="1:7" ht="111" customHeight="1">
      <c r="A139" s="63"/>
      <c r="B139" s="144" t="s">
        <v>579</v>
      </c>
      <c r="C139" s="69" t="s">
        <v>89</v>
      </c>
      <c r="D139" s="69" t="s">
        <v>87</v>
      </c>
      <c r="E139" s="69"/>
      <c r="F139" s="80">
        <f>F135/F137</f>
        <v>200000</v>
      </c>
      <c r="G139" s="80">
        <f>F139</f>
        <v>200000</v>
      </c>
    </row>
    <row r="140" spans="1:7" s="76" customFormat="1" ht="15" customHeight="1">
      <c r="A140" s="79">
        <v>4</v>
      </c>
      <c r="B140" s="225" t="s">
        <v>30</v>
      </c>
      <c r="C140" s="69"/>
      <c r="D140" s="69"/>
      <c r="E140" s="69"/>
      <c r="F140" s="80"/>
      <c r="G140" s="81"/>
    </row>
    <row r="141" spans="1:7" ht="107.25" customHeight="1">
      <c r="A141" s="63"/>
      <c r="B141" s="145" t="s">
        <v>580</v>
      </c>
      <c r="C141" s="69" t="s">
        <v>88</v>
      </c>
      <c r="D141" s="69" t="s">
        <v>87</v>
      </c>
      <c r="E141" s="69"/>
      <c r="F141" s="81">
        <f>F135/F139*100</f>
        <v>100</v>
      </c>
      <c r="G141" s="81">
        <f>F141</f>
        <v>100</v>
      </c>
    </row>
    <row r="142" spans="1:7" ht="39" customHeight="1">
      <c r="A142" s="63"/>
      <c r="B142" s="290" t="s">
        <v>585</v>
      </c>
      <c r="C142" s="290"/>
      <c r="D142" s="290"/>
      <c r="E142" s="290"/>
      <c r="F142" s="80"/>
      <c r="G142" s="81"/>
    </row>
    <row r="143" spans="1:7" s="76" customFormat="1" ht="15" customHeight="1">
      <c r="A143" s="79">
        <v>1</v>
      </c>
      <c r="B143" s="82" t="s">
        <v>27</v>
      </c>
      <c r="C143" s="69"/>
      <c r="D143" s="69"/>
      <c r="E143" s="80"/>
      <c r="F143" s="80"/>
      <c r="G143" s="80"/>
    </row>
    <row r="144" spans="1:7" ht="65.25" customHeight="1">
      <c r="A144" s="63"/>
      <c r="B144" s="144" t="s">
        <v>586</v>
      </c>
      <c r="C144" s="69" t="s">
        <v>89</v>
      </c>
      <c r="D144" s="69" t="s">
        <v>512</v>
      </c>
      <c r="E144" s="80"/>
      <c r="F144" s="80">
        <v>300000</v>
      </c>
      <c r="G144" s="80">
        <f>F144</f>
        <v>300000</v>
      </c>
    </row>
    <row r="145" spans="1:7" s="76" customFormat="1" ht="15" customHeight="1">
      <c r="A145" s="79">
        <v>2</v>
      </c>
      <c r="B145" s="225" t="s">
        <v>28</v>
      </c>
      <c r="C145" s="69"/>
      <c r="D145" s="69"/>
      <c r="E145" s="80"/>
      <c r="F145" s="80"/>
      <c r="G145" s="80"/>
    </row>
    <row r="146" spans="1:7" ht="104.25" customHeight="1">
      <c r="A146" s="63"/>
      <c r="B146" s="144" t="s">
        <v>587</v>
      </c>
      <c r="C146" s="69" t="s">
        <v>180</v>
      </c>
      <c r="D146" s="69" t="s">
        <v>181</v>
      </c>
      <c r="E146" s="69"/>
      <c r="F146" s="81">
        <v>1</v>
      </c>
      <c r="G146" s="81">
        <f>F146</f>
        <v>1</v>
      </c>
    </row>
    <row r="147" spans="1:7" s="76" customFormat="1" ht="15" customHeight="1">
      <c r="A147" s="79">
        <v>3</v>
      </c>
      <c r="B147" s="225" t="s">
        <v>29</v>
      </c>
      <c r="C147" s="69"/>
      <c r="D147" s="69"/>
      <c r="E147" s="69"/>
      <c r="F147" s="80"/>
      <c r="G147" s="81"/>
    </row>
    <row r="148" spans="1:7" ht="85.5" customHeight="1">
      <c r="A148" s="63"/>
      <c r="B148" s="144" t="s">
        <v>588</v>
      </c>
      <c r="C148" s="69" t="s">
        <v>89</v>
      </c>
      <c r="D148" s="69" t="s">
        <v>87</v>
      </c>
      <c r="E148" s="69"/>
      <c r="F148" s="80">
        <f>F144/F146</f>
        <v>300000</v>
      </c>
      <c r="G148" s="80">
        <f>F148</f>
        <v>300000</v>
      </c>
    </row>
    <row r="149" spans="1:7" s="76" customFormat="1" ht="15" customHeight="1">
      <c r="A149" s="79">
        <v>4</v>
      </c>
      <c r="B149" s="225" t="s">
        <v>30</v>
      </c>
      <c r="C149" s="69"/>
      <c r="D149" s="69"/>
      <c r="E149" s="69"/>
      <c r="F149" s="80"/>
      <c r="G149" s="81"/>
    </row>
    <row r="150" spans="1:7" ht="75" customHeight="1">
      <c r="A150" s="63"/>
      <c r="B150" s="144" t="s">
        <v>589</v>
      </c>
      <c r="C150" s="69" t="s">
        <v>88</v>
      </c>
      <c r="D150" s="69" t="s">
        <v>87</v>
      </c>
      <c r="E150" s="69"/>
      <c r="F150" s="81">
        <f>F144/F148*100</f>
        <v>100</v>
      </c>
      <c r="G150" s="81">
        <f>F150</f>
        <v>100</v>
      </c>
    </row>
    <row r="151" spans="1:7" ht="53.25" customHeight="1">
      <c r="A151" s="63"/>
      <c r="B151" s="290" t="s">
        <v>597</v>
      </c>
      <c r="C151" s="290"/>
      <c r="D151" s="290"/>
      <c r="E151" s="290"/>
      <c r="F151" s="80"/>
      <c r="G151" s="81"/>
    </row>
    <row r="152" spans="1:7" s="76" customFormat="1" ht="15" customHeight="1">
      <c r="A152" s="79">
        <v>1</v>
      </c>
      <c r="B152" s="82" t="s">
        <v>27</v>
      </c>
      <c r="C152" s="69"/>
      <c r="D152" s="69"/>
      <c r="E152" s="80"/>
      <c r="F152" s="80"/>
      <c r="G152" s="80"/>
    </row>
    <row r="153" spans="1:7" ht="93" customHeight="1">
      <c r="A153" s="63"/>
      <c r="B153" s="144" t="s">
        <v>598</v>
      </c>
      <c r="C153" s="69" t="s">
        <v>89</v>
      </c>
      <c r="D153" s="69" t="s">
        <v>512</v>
      </c>
      <c r="E153" s="80"/>
      <c r="F153" s="80">
        <v>2000000</v>
      </c>
      <c r="G153" s="80">
        <f>F153</f>
        <v>2000000</v>
      </c>
    </row>
    <row r="154" spans="1:7" s="76" customFormat="1" ht="15" customHeight="1">
      <c r="A154" s="79">
        <v>2</v>
      </c>
      <c r="B154" s="225" t="s">
        <v>28</v>
      </c>
      <c r="C154" s="69"/>
      <c r="D154" s="69"/>
      <c r="E154" s="80"/>
      <c r="F154" s="80"/>
      <c r="G154" s="80"/>
    </row>
    <row r="155" spans="1:7" ht="118.5" customHeight="1">
      <c r="A155" s="63"/>
      <c r="B155" s="144" t="s">
        <v>599</v>
      </c>
      <c r="C155" s="69" t="s">
        <v>180</v>
      </c>
      <c r="D155" s="69" t="s">
        <v>181</v>
      </c>
      <c r="E155" s="69"/>
      <c r="F155" s="81">
        <v>1</v>
      </c>
      <c r="G155" s="81">
        <f>F155</f>
        <v>1</v>
      </c>
    </row>
    <row r="156" spans="1:7" s="76" customFormat="1" ht="15" customHeight="1">
      <c r="A156" s="79">
        <v>3</v>
      </c>
      <c r="B156" s="225" t="s">
        <v>29</v>
      </c>
      <c r="C156" s="69"/>
      <c r="D156" s="69"/>
      <c r="E156" s="69"/>
      <c r="F156" s="80"/>
      <c r="G156" s="81"/>
    </row>
    <row r="157" spans="1:7" ht="111" customHeight="1">
      <c r="A157" s="63"/>
      <c r="B157" s="144" t="s">
        <v>600</v>
      </c>
      <c r="C157" s="69" t="s">
        <v>89</v>
      </c>
      <c r="D157" s="69" t="s">
        <v>87</v>
      </c>
      <c r="E157" s="69"/>
      <c r="F157" s="80">
        <f>F153/F155</f>
        <v>2000000</v>
      </c>
      <c r="G157" s="80">
        <f>F157</f>
        <v>2000000</v>
      </c>
    </row>
    <row r="158" spans="1:7" s="76" customFormat="1" ht="15" customHeight="1">
      <c r="A158" s="79">
        <v>4</v>
      </c>
      <c r="B158" s="225" t="s">
        <v>30</v>
      </c>
      <c r="C158" s="69"/>
      <c r="D158" s="69"/>
      <c r="E158" s="69"/>
      <c r="F158" s="80"/>
      <c r="G158" s="81"/>
    </row>
    <row r="159" spans="1:7" ht="108" customHeight="1">
      <c r="A159" s="63"/>
      <c r="B159" s="144" t="s">
        <v>601</v>
      </c>
      <c r="C159" s="69" t="s">
        <v>88</v>
      </c>
      <c r="D159" s="69" t="s">
        <v>87</v>
      </c>
      <c r="E159" s="69"/>
      <c r="F159" s="81">
        <f>F153/F157*100</f>
        <v>100</v>
      </c>
      <c r="G159" s="81">
        <f>F159</f>
        <v>100</v>
      </c>
    </row>
    <row r="160" spans="1:7" ht="49.5" customHeight="1">
      <c r="A160" s="63"/>
      <c r="B160" s="290" t="s">
        <v>602</v>
      </c>
      <c r="C160" s="290"/>
      <c r="D160" s="290"/>
      <c r="E160" s="290"/>
      <c r="F160" s="80"/>
      <c r="G160" s="81"/>
    </row>
    <row r="161" spans="1:7" s="76" customFormat="1" ht="15" customHeight="1">
      <c r="A161" s="79">
        <v>1</v>
      </c>
      <c r="B161" s="82" t="s">
        <v>27</v>
      </c>
      <c r="C161" s="69"/>
      <c r="D161" s="69"/>
      <c r="E161" s="80"/>
      <c r="F161" s="80"/>
      <c r="G161" s="80"/>
    </row>
    <row r="162" spans="1:7" ht="88.5" customHeight="1">
      <c r="A162" s="63"/>
      <c r="B162" s="144" t="s">
        <v>603</v>
      </c>
      <c r="C162" s="69" t="s">
        <v>89</v>
      </c>
      <c r="D162" s="155" t="s">
        <v>689</v>
      </c>
      <c r="E162" s="80"/>
      <c r="F162" s="80">
        <v>297000</v>
      </c>
      <c r="G162" s="80">
        <f>F162</f>
        <v>297000</v>
      </c>
    </row>
    <row r="163" spans="1:7" s="76" customFormat="1" ht="15" customHeight="1">
      <c r="A163" s="79">
        <v>2</v>
      </c>
      <c r="B163" s="225" t="s">
        <v>28</v>
      </c>
      <c r="C163" s="69"/>
      <c r="D163" s="69"/>
      <c r="E163" s="80"/>
      <c r="F163" s="80"/>
      <c r="G163" s="80"/>
    </row>
    <row r="164" spans="1:7" ht="106.5" customHeight="1">
      <c r="A164" s="63"/>
      <c r="B164" s="144" t="s">
        <v>606</v>
      </c>
      <c r="C164" s="69" t="s">
        <v>180</v>
      </c>
      <c r="D164" s="69" t="s">
        <v>181</v>
      </c>
      <c r="E164" s="69"/>
      <c r="F164" s="81">
        <v>1</v>
      </c>
      <c r="G164" s="81">
        <f>F164</f>
        <v>1</v>
      </c>
    </row>
    <row r="165" spans="1:7" s="76" customFormat="1" ht="15" customHeight="1">
      <c r="A165" s="79">
        <v>3</v>
      </c>
      <c r="B165" s="225" t="s">
        <v>29</v>
      </c>
      <c r="C165" s="69"/>
      <c r="D165" s="69"/>
      <c r="E165" s="69"/>
      <c r="F165" s="80"/>
      <c r="G165" s="81"/>
    </row>
    <row r="166" spans="1:7" ht="105" customHeight="1">
      <c r="A166" s="63"/>
      <c r="B166" s="144" t="s">
        <v>605</v>
      </c>
      <c r="C166" s="69" t="s">
        <v>89</v>
      </c>
      <c r="D166" s="69" t="s">
        <v>87</v>
      </c>
      <c r="E166" s="69"/>
      <c r="F166" s="80">
        <f>F162/F164</f>
        <v>297000</v>
      </c>
      <c r="G166" s="80">
        <f>F166</f>
        <v>297000</v>
      </c>
    </row>
    <row r="167" spans="1:7" s="76" customFormat="1" ht="15" customHeight="1">
      <c r="A167" s="79">
        <v>4</v>
      </c>
      <c r="B167" s="225" t="s">
        <v>30</v>
      </c>
      <c r="C167" s="69"/>
      <c r="D167" s="69"/>
      <c r="E167" s="69"/>
      <c r="F167" s="80"/>
      <c r="G167" s="81"/>
    </row>
    <row r="168" spans="1:7" ht="91.5" customHeight="1">
      <c r="A168" s="63"/>
      <c r="B168" s="144" t="s">
        <v>604</v>
      </c>
      <c r="C168" s="69" t="s">
        <v>88</v>
      </c>
      <c r="D168" s="69" t="s">
        <v>87</v>
      </c>
      <c r="E168" s="69"/>
      <c r="F168" s="81">
        <f>F162/F166*100</f>
        <v>100</v>
      </c>
      <c r="G168" s="81">
        <f>F168</f>
        <v>100</v>
      </c>
    </row>
    <row r="169" spans="1:7" ht="48" customHeight="1">
      <c r="A169" s="63"/>
      <c r="B169" s="290" t="s">
        <v>607</v>
      </c>
      <c r="C169" s="290"/>
      <c r="D169" s="290"/>
      <c r="E169" s="290"/>
      <c r="F169" s="80"/>
      <c r="G169" s="81"/>
    </row>
    <row r="170" spans="1:7" s="76" customFormat="1" ht="15" customHeight="1">
      <c r="A170" s="79">
        <v>1</v>
      </c>
      <c r="B170" s="82" t="s">
        <v>27</v>
      </c>
      <c r="C170" s="69"/>
      <c r="D170" s="69"/>
      <c r="E170" s="80"/>
      <c r="F170" s="80"/>
      <c r="G170" s="80"/>
    </row>
    <row r="171" spans="1:7" ht="91.5" customHeight="1">
      <c r="A171" s="63"/>
      <c r="B171" s="144" t="s">
        <v>608</v>
      </c>
      <c r="C171" s="69" t="s">
        <v>89</v>
      </c>
      <c r="D171" s="69" t="s">
        <v>512</v>
      </c>
      <c r="E171" s="80"/>
      <c r="F171" s="80">
        <v>6000000</v>
      </c>
      <c r="G171" s="80">
        <f>F171</f>
        <v>6000000</v>
      </c>
    </row>
    <row r="172" spans="1:7" s="76" customFormat="1" ht="15" customHeight="1">
      <c r="A172" s="79">
        <v>2</v>
      </c>
      <c r="B172" s="225" t="s">
        <v>28</v>
      </c>
      <c r="C172" s="69"/>
      <c r="D172" s="69"/>
      <c r="E172" s="80"/>
      <c r="F172" s="80"/>
      <c r="G172" s="80"/>
    </row>
    <row r="173" spans="1:7" ht="117" customHeight="1">
      <c r="A173" s="63"/>
      <c r="B173" s="144" t="s">
        <v>609</v>
      </c>
      <c r="C173" s="69" t="s">
        <v>180</v>
      </c>
      <c r="D173" s="69" t="s">
        <v>181</v>
      </c>
      <c r="E173" s="69"/>
      <c r="F173" s="81">
        <v>1</v>
      </c>
      <c r="G173" s="81">
        <f>F173</f>
        <v>1</v>
      </c>
    </row>
    <row r="174" spans="1:7" s="76" customFormat="1" ht="15" customHeight="1">
      <c r="A174" s="79">
        <v>3</v>
      </c>
      <c r="B174" s="225" t="s">
        <v>29</v>
      </c>
      <c r="C174" s="69"/>
      <c r="D174" s="69"/>
      <c r="E174" s="69"/>
      <c r="F174" s="80"/>
      <c r="G174" s="81"/>
    </row>
    <row r="175" spans="1:7" ht="108" customHeight="1">
      <c r="A175" s="63"/>
      <c r="B175" s="144" t="s">
        <v>610</v>
      </c>
      <c r="C175" s="69" t="s">
        <v>89</v>
      </c>
      <c r="D175" s="69" t="s">
        <v>87</v>
      </c>
      <c r="E175" s="69"/>
      <c r="F175" s="80">
        <f>F171/F173</f>
        <v>6000000</v>
      </c>
      <c r="G175" s="80">
        <f>F175</f>
        <v>6000000</v>
      </c>
    </row>
    <row r="176" spans="1:7" s="76" customFormat="1" ht="15" customHeight="1">
      <c r="A176" s="79">
        <v>4</v>
      </c>
      <c r="B176" s="225" t="s">
        <v>30</v>
      </c>
      <c r="C176" s="69"/>
      <c r="D176" s="69"/>
      <c r="E176" s="69"/>
      <c r="F176" s="80"/>
      <c r="G176" s="81"/>
    </row>
    <row r="177" spans="1:7" ht="91.5" customHeight="1">
      <c r="A177" s="63"/>
      <c r="B177" s="144" t="s">
        <v>611</v>
      </c>
      <c r="C177" s="69" t="s">
        <v>88</v>
      </c>
      <c r="D177" s="69" t="s">
        <v>87</v>
      </c>
      <c r="E177" s="69"/>
      <c r="F177" s="81">
        <f>F171/F175*100</f>
        <v>100</v>
      </c>
      <c r="G177" s="81">
        <f>F177</f>
        <v>100</v>
      </c>
    </row>
    <row r="178" spans="1:7" ht="48" customHeight="1">
      <c r="A178" s="63"/>
      <c r="B178" s="290" t="s">
        <v>612</v>
      </c>
      <c r="C178" s="290"/>
      <c r="D178" s="290"/>
      <c r="E178" s="290"/>
      <c r="F178" s="80"/>
      <c r="G178" s="81"/>
    </row>
    <row r="179" spans="1:7" s="76" customFormat="1" ht="15" customHeight="1">
      <c r="A179" s="79">
        <v>1</v>
      </c>
      <c r="B179" s="82" t="s">
        <v>27</v>
      </c>
      <c r="C179" s="69"/>
      <c r="D179" s="69"/>
      <c r="E179" s="80"/>
      <c r="F179" s="80"/>
      <c r="G179" s="80"/>
    </row>
    <row r="180" spans="1:7" ht="91.5" customHeight="1">
      <c r="A180" s="63"/>
      <c r="B180" s="144" t="s">
        <v>613</v>
      </c>
      <c r="C180" s="69" t="s">
        <v>89</v>
      </c>
      <c r="D180" s="69" t="s">
        <v>512</v>
      </c>
      <c r="E180" s="80"/>
      <c r="F180" s="80">
        <v>200000</v>
      </c>
      <c r="G180" s="80">
        <f>F180</f>
        <v>200000</v>
      </c>
    </row>
    <row r="181" spans="1:7" s="76" customFormat="1" ht="15" customHeight="1">
      <c r="A181" s="79">
        <v>2</v>
      </c>
      <c r="B181" s="225" t="s">
        <v>28</v>
      </c>
      <c r="C181" s="69"/>
      <c r="D181" s="69"/>
      <c r="E181" s="80"/>
      <c r="F181" s="80"/>
      <c r="G181" s="80"/>
    </row>
    <row r="182" spans="1:7" ht="117" customHeight="1">
      <c r="A182" s="63"/>
      <c r="B182" s="144" t="s">
        <v>614</v>
      </c>
      <c r="C182" s="69" t="s">
        <v>180</v>
      </c>
      <c r="D182" s="69" t="s">
        <v>181</v>
      </c>
      <c r="E182" s="69"/>
      <c r="F182" s="81">
        <v>1</v>
      </c>
      <c r="G182" s="81">
        <f>F182</f>
        <v>1</v>
      </c>
    </row>
    <row r="183" spans="1:7" s="76" customFormat="1" ht="15" customHeight="1">
      <c r="A183" s="79">
        <v>3</v>
      </c>
      <c r="B183" s="225" t="s">
        <v>29</v>
      </c>
      <c r="C183" s="69"/>
      <c r="D183" s="69"/>
      <c r="E183" s="69"/>
      <c r="F183" s="80"/>
      <c r="G183" s="81"/>
    </row>
    <row r="184" spans="1:7" ht="108" customHeight="1">
      <c r="A184" s="63"/>
      <c r="B184" s="144" t="s">
        <v>615</v>
      </c>
      <c r="C184" s="69" t="s">
        <v>89</v>
      </c>
      <c r="D184" s="69" t="s">
        <v>87</v>
      </c>
      <c r="E184" s="69"/>
      <c r="F184" s="80">
        <f>F180/F182</f>
        <v>200000</v>
      </c>
      <c r="G184" s="80">
        <f>F184</f>
        <v>200000</v>
      </c>
    </row>
    <row r="185" spans="1:7" s="76" customFormat="1" ht="15" customHeight="1">
      <c r="A185" s="79">
        <v>4</v>
      </c>
      <c r="B185" s="225" t="s">
        <v>30</v>
      </c>
      <c r="C185" s="69"/>
      <c r="D185" s="69"/>
      <c r="E185" s="69"/>
      <c r="F185" s="80"/>
      <c r="G185" s="81"/>
    </row>
    <row r="186" spans="1:7" ht="91.5" customHeight="1">
      <c r="A186" s="63"/>
      <c r="B186" s="144" t="s">
        <v>616</v>
      </c>
      <c r="C186" s="69" t="s">
        <v>88</v>
      </c>
      <c r="D186" s="69" t="s">
        <v>87</v>
      </c>
      <c r="E186" s="69"/>
      <c r="F186" s="81">
        <f>F180/F184*100</f>
        <v>100</v>
      </c>
      <c r="G186" s="81">
        <f>F186</f>
        <v>100</v>
      </c>
    </row>
    <row r="187" spans="1:7" ht="48" customHeight="1">
      <c r="A187" s="63"/>
      <c r="B187" s="290" t="s">
        <v>617</v>
      </c>
      <c r="C187" s="290"/>
      <c r="D187" s="290"/>
      <c r="E187" s="290"/>
      <c r="F187" s="80"/>
      <c r="G187" s="81"/>
    </row>
    <row r="188" spans="1:7" s="76" customFormat="1" ht="15" customHeight="1">
      <c r="A188" s="79">
        <v>1</v>
      </c>
      <c r="B188" s="82" t="s">
        <v>27</v>
      </c>
      <c r="C188" s="69"/>
      <c r="D188" s="69"/>
      <c r="E188" s="80"/>
      <c r="F188" s="80"/>
      <c r="G188" s="80"/>
    </row>
    <row r="189" spans="1:7" ht="91.5" customHeight="1">
      <c r="A189" s="63"/>
      <c r="B189" s="144" t="s">
        <v>618</v>
      </c>
      <c r="C189" s="69" t="s">
        <v>89</v>
      </c>
      <c r="D189" s="69" t="s">
        <v>512</v>
      </c>
      <c r="E189" s="80"/>
      <c r="F189" s="80">
        <v>200000</v>
      </c>
      <c r="G189" s="80">
        <f>F189</f>
        <v>200000</v>
      </c>
    </row>
    <row r="190" spans="1:7" s="76" customFormat="1" ht="15" customHeight="1">
      <c r="A190" s="79">
        <v>2</v>
      </c>
      <c r="B190" s="225" t="s">
        <v>28</v>
      </c>
      <c r="C190" s="69"/>
      <c r="D190" s="69"/>
      <c r="E190" s="80"/>
      <c r="F190" s="80"/>
      <c r="G190" s="80"/>
    </row>
    <row r="191" spans="1:7" ht="117" customHeight="1">
      <c r="A191" s="63"/>
      <c r="B191" s="144" t="s">
        <v>619</v>
      </c>
      <c r="C191" s="69" t="s">
        <v>180</v>
      </c>
      <c r="D191" s="69" t="s">
        <v>181</v>
      </c>
      <c r="E191" s="69"/>
      <c r="F191" s="81">
        <v>1</v>
      </c>
      <c r="G191" s="81">
        <f>F191</f>
        <v>1</v>
      </c>
    </row>
    <row r="192" spans="1:7" s="76" customFormat="1" ht="15" customHeight="1">
      <c r="A192" s="79">
        <v>3</v>
      </c>
      <c r="B192" s="225" t="s">
        <v>29</v>
      </c>
      <c r="C192" s="69"/>
      <c r="D192" s="69"/>
      <c r="E192" s="69"/>
      <c r="F192" s="80"/>
      <c r="G192" s="81"/>
    </row>
    <row r="193" spans="1:7" ht="108" customHeight="1">
      <c r="A193" s="63"/>
      <c r="B193" s="144" t="s">
        <v>620</v>
      </c>
      <c r="C193" s="69" t="s">
        <v>89</v>
      </c>
      <c r="D193" s="69" t="s">
        <v>87</v>
      </c>
      <c r="E193" s="69"/>
      <c r="F193" s="80">
        <f>F189/F191</f>
        <v>200000</v>
      </c>
      <c r="G193" s="80">
        <f>F193</f>
        <v>200000</v>
      </c>
    </row>
    <row r="194" spans="1:7" s="76" customFormat="1" ht="15" customHeight="1">
      <c r="A194" s="79">
        <v>4</v>
      </c>
      <c r="B194" s="225" t="s">
        <v>30</v>
      </c>
      <c r="C194" s="69"/>
      <c r="D194" s="69"/>
      <c r="E194" s="69"/>
      <c r="F194" s="80"/>
      <c r="G194" s="81"/>
    </row>
    <row r="195" spans="1:7" ht="91.5" customHeight="1">
      <c r="A195" s="63"/>
      <c r="B195" s="144" t="s">
        <v>621</v>
      </c>
      <c r="C195" s="69" t="s">
        <v>88</v>
      </c>
      <c r="D195" s="69" t="s">
        <v>87</v>
      </c>
      <c r="E195" s="69"/>
      <c r="F195" s="81">
        <f>F189/F193*100</f>
        <v>100</v>
      </c>
      <c r="G195" s="81">
        <f>F195</f>
        <v>100</v>
      </c>
    </row>
    <row r="196" spans="1:7" ht="26.25" customHeight="1">
      <c r="A196" s="63"/>
      <c r="B196" s="332" t="s">
        <v>655</v>
      </c>
      <c r="C196" s="332"/>
      <c r="D196" s="332"/>
      <c r="E196" s="332"/>
      <c r="F196" s="80"/>
      <c r="G196" s="81"/>
    </row>
    <row r="197" spans="1:7" s="76" customFormat="1" ht="15" customHeight="1">
      <c r="A197" s="79">
        <v>1</v>
      </c>
      <c r="B197" s="82" t="s">
        <v>27</v>
      </c>
      <c r="C197" s="69"/>
      <c r="D197" s="69"/>
      <c r="E197" s="80"/>
      <c r="F197" s="80"/>
      <c r="G197" s="80"/>
    </row>
    <row r="198" spans="1:7" ht="53.25" customHeight="1">
      <c r="A198" s="63"/>
      <c r="B198" s="144" t="s">
        <v>656</v>
      </c>
      <c r="C198" s="69" t="s">
        <v>89</v>
      </c>
      <c r="D198" s="155" t="s">
        <v>689</v>
      </c>
      <c r="E198" s="80"/>
      <c r="F198" s="162">
        <v>800000</v>
      </c>
      <c r="G198" s="80">
        <f>F198</f>
        <v>800000</v>
      </c>
    </row>
    <row r="199" spans="1:7" s="76" customFormat="1" ht="15" customHeight="1">
      <c r="A199" s="79">
        <v>2</v>
      </c>
      <c r="B199" s="225" t="s">
        <v>28</v>
      </c>
      <c r="C199" s="69"/>
      <c r="D199" s="69"/>
      <c r="E199" s="80"/>
      <c r="F199" s="80"/>
      <c r="G199" s="80"/>
    </row>
    <row r="200" spans="1:7" ht="70.5" customHeight="1">
      <c r="A200" s="63"/>
      <c r="B200" s="144" t="s">
        <v>657</v>
      </c>
      <c r="C200" s="69" t="s">
        <v>180</v>
      </c>
      <c r="D200" s="69" t="s">
        <v>181</v>
      </c>
      <c r="E200" s="69"/>
      <c r="F200" s="81">
        <v>1</v>
      </c>
      <c r="G200" s="81">
        <f>F200</f>
        <v>1</v>
      </c>
    </row>
    <row r="201" spans="1:7" s="76" customFormat="1" ht="15" customHeight="1">
      <c r="A201" s="79">
        <v>3</v>
      </c>
      <c r="B201" s="225" t="s">
        <v>29</v>
      </c>
      <c r="C201" s="69"/>
      <c r="D201" s="69"/>
      <c r="E201" s="69"/>
      <c r="F201" s="80"/>
      <c r="G201" s="81"/>
    </row>
    <row r="202" spans="1:7" ht="64.5" customHeight="1">
      <c r="A202" s="63"/>
      <c r="B202" s="144" t="s">
        <v>658</v>
      </c>
      <c r="C202" s="69" t="s">
        <v>89</v>
      </c>
      <c r="D202" s="69" t="s">
        <v>87</v>
      </c>
      <c r="E202" s="69"/>
      <c r="F202" s="80">
        <f>F198/F200</f>
        <v>800000</v>
      </c>
      <c r="G202" s="80">
        <f>F202</f>
        <v>800000</v>
      </c>
    </row>
    <row r="203" spans="1:7" s="76" customFormat="1" ht="15" customHeight="1">
      <c r="A203" s="79">
        <v>4</v>
      </c>
      <c r="B203" s="225" t="s">
        <v>30</v>
      </c>
      <c r="C203" s="69"/>
      <c r="D203" s="69"/>
      <c r="E203" s="69"/>
      <c r="F203" s="80"/>
      <c r="G203" s="81"/>
    </row>
    <row r="204" spans="1:7" ht="59.25" customHeight="1">
      <c r="A204" s="63"/>
      <c r="B204" s="144" t="s">
        <v>659</v>
      </c>
      <c r="C204" s="69" t="s">
        <v>88</v>
      </c>
      <c r="D204" s="69" t="s">
        <v>87</v>
      </c>
      <c r="E204" s="69"/>
      <c r="F204" s="81">
        <f>F198/F202*100</f>
        <v>100</v>
      </c>
      <c r="G204" s="81">
        <f>F204</f>
        <v>100</v>
      </c>
    </row>
    <row r="205" spans="1:7" ht="30.75" customHeight="1">
      <c r="A205" s="63"/>
      <c r="B205" s="332" t="s">
        <v>690</v>
      </c>
      <c r="C205" s="332"/>
      <c r="D205" s="332"/>
      <c r="E205" s="332"/>
      <c r="F205" s="80"/>
      <c r="G205" s="81"/>
    </row>
    <row r="206" spans="1:7" s="76" customFormat="1" ht="15" customHeight="1">
      <c r="A206" s="79">
        <v>1</v>
      </c>
      <c r="B206" s="82" t="s">
        <v>27</v>
      </c>
      <c r="C206" s="69"/>
      <c r="D206" s="69"/>
      <c r="E206" s="80"/>
      <c r="F206" s="80"/>
      <c r="G206" s="80"/>
    </row>
    <row r="207" spans="1:7" ht="54.75" customHeight="1">
      <c r="A207" s="63"/>
      <c r="B207" s="144" t="s">
        <v>627</v>
      </c>
      <c r="C207" s="69" t="s">
        <v>89</v>
      </c>
      <c r="D207" s="155" t="s">
        <v>689</v>
      </c>
      <c r="E207" s="80"/>
      <c r="F207" s="80">
        <v>1500000</v>
      </c>
      <c r="G207" s="80">
        <f>F207</f>
        <v>1500000</v>
      </c>
    </row>
    <row r="208" spans="1:7" s="76" customFormat="1" ht="15" customHeight="1">
      <c r="A208" s="79">
        <v>2</v>
      </c>
      <c r="B208" s="225" t="s">
        <v>28</v>
      </c>
      <c r="C208" s="69"/>
      <c r="D208" s="69"/>
      <c r="E208" s="80"/>
      <c r="F208" s="80"/>
      <c r="G208" s="80"/>
    </row>
    <row r="209" spans="1:7" ht="63" customHeight="1">
      <c r="A209" s="63"/>
      <c r="B209" s="144" t="s">
        <v>691</v>
      </c>
      <c r="C209" s="69" t="s">
        <v>180</v>
      </c>
      <c r="D209" s="69" t="s">
        <v>181</v>
      </c>
      <c r="E209" s="69"/>
      <c r="F209" s="81">
        <v>1</v>
      </c>
      <c r="G209" s="81">
        <f>F209</f>
        <v>1</v>
      </c>
    </row>
    <row r="210" spans="1:7" s="76" customFormat="1" ht="15" customHeight="1">
      <c r="A210" s="79">
        <v>3</v>
      </c>
      <c r="B210" s="225" t="s">
        <v>29</v>
      </c>
      <c r="C210" s="69"/>
      <c r="D210" s="69"/>
      <c r="E210" s="69"/>
      <c r="F210" s="80"/>
      <c r="G210" s="81"/>
    </row>
    <row r="211" spans="1:7" ht="64.5" customHeight="1">
      <c r="A211" s="63"/>
      <c r="B211" s="144" t="s">
        <v>692</v>
      </c>
      <c r="C211" s="69" t="s">
        <v>89</v>
      </c>
      <c r="D211" s="69" t="s">
        <v>87</v>
      </c>
      <c r="E211" s="69"/>
      <c r="F211" s="80">
        <f>F207/F209</f>
        <v>1500000</v>
      </c>
      <c r="G211" s="80">
        <f>F211</f>
        <v>1500000</v>
      </c>
    </row>
    <row r="212" spans="1:7" s="76" customFormat="1" ht="15" customHeight="1">
      <c r="A212" s="79">
        <v>4</v>
      </c>
      <c r="B212" s="225" t="s">
        <v>30</v>
      </c>
      <c r="C212" s="69"/>
      <c r="D212" s="69"/>
      <c r="E212" s="69"/>
      <c r="F212" s="80"/>
      <c r="G212" s="81"/>
    </row>
    <row r="213" spans="1:7" ht="59.25" customHeight="1">
      <c r="A213" s="63"/>
      <c r="B213" s="144" t="s">
        <v>693</v>
      </c>
      <c r="C213" s="69" t="s">
        <v>88</v>
      </c>
      <c r="D213" s="69" t="s">
        <v>87</v>
      </c>
      <c r="E213" s="69"/>
      <c r="F213" s="81">
        <f>F207/F211*100</f>
        <v>100</v>
      </c>
      <c r="G213" s="81">
        <f>F213</f>
        <v>100</v>
      </c>
    </row>
    <row r="214" spans="1:7" ht="43.5" customHeight="1">
      <c r="A214" s="63"/>
      <c r="B214" s="290" t="s">
        <v>631</v>
      </c>
      <c r="C214" s="290"/>
      <c r="D214" s="290"/>
      <c r="E214" s="290"/>
      <c r="F214" s="80"/>
      <c r="G214" s="81"/>
    </row>
    <row r="215" spans="1:7" s="76" customFormat="1" ht="15" customHeight="1">
      <c r="A215" s="79">
        <v>1</v>
      </c>
      <c r="B215" s="82" t="s">
        <v>27</v>
      </c>
      <c r="C215" s="69"/>
      <c r="D215" s="69"/>
      <c r="E215" s="80"/>
      <c r="F215" s="80"/>
      <c r="G215" s="80"/>
    </row>
    <row r="216" spans="1:7" ht="66.75" customHeight="1">
      <c r="A216" s="63"/>
      <c r="B216" s="144" t="s">
        <v>382</v>
      </c>
      <c r="C216" s="69" t="s">
        <v>89</v>
      </c>
      <c r="D216" s="69" t="s">
        <v>512</v>
      </c>
      <c r="E216" s="80"/>
      <c r="F216" s="80">
        <v>3118157</v>
      </c>
      <c r="G216" s="80">
        <f>F216</f>
        <v>3118157</v>
      </c>
    </row>
    <row r="217" spans="1:7" s="76" customFormat="1" ht="15" customHeight="1">
      <c r="A217" s="79">
        <v>2</v>
      </c>
      <c r="B217" s="225" t="s">
        <v>28</v>
      </c>
      <c r="C217" s="69"/>
      <c r="D217" s="69"/>
      <c r="E217" s="80"/>
      <c r="F217" s="80"/>
      <c r="G217" s="80"/>
    </row>
    <row r="218" spans="1:7" ht="81" customHeight="1">
      <c r="A218" s="63"/>
      <c r="B218" s="144" t="s">
        <v>384</v>
      </c>
      <c r="C218" s="69" t="s">
        <v>180</v>
      </c>
      <c r="D218" s="69" t="s">
        <v>181</v>
      </c>
      <c r="E218" s="69"/>
      <c r="F218" s="81">
        <v>1</v>
      </c>
      <c r="G218" s="81">
        <f>F218</f>
        <v>1</v>
      </c>
    </row>
    <row r="219" spans="1:7" s="76" customFormat="1" ht="15" customHeight="1">
      <c r="A219" s="79">
        <v>3</v>
      </c>
      <c r="B219" s="225" t="s">
        <v>29</v>
      </c>
      <c r="C219" s="69"/>
      <c r="D219" s="69"/>
      <c r="E219" s="69"/>
      <c r="F219" s="80"/>
      <c r="G219" s="81"/>
    </row>
    <row r="220" spans="1:7" ht="83.25" customHeight="1">
      <c r="A220" s="63"/>
      <c r="B220" s="144" t="s">
        <v>385</v>
      </c>
      <c r="C220" s="69" t="s">
        <v>89</v>
      </c>
      <c r="D220" s="69" t="s">
        <v>87</v>
      </c>
      <c r="E220" s="69"/>
      <c r="F220" s="80">
        <f>F216/F218</f>
        <v>3118157</v>
      </c>
      <c r="G220" s="80">
        <f>F220</f>
        <v>3118157</v>
      </c>
    </row>
    <row r="221" spans="1:7" s="76" customFormat="1" ht="15" customHeight="1">
      <c r="A221" s="79">
        <v>4</v>
      </c>
      <c r="B221" s="225" t="s">
        <v>30</v>
      </c>
      <c r="C221" s="69"/>
      <c r="D221" s="69"/>
      <c r="E221" s="69"/>
      <c r="F221" s="80"/>
      <c r="G221" s="81"/>
    </row>
    <row r="222" spans="1:7" ht="66" customHeight="1">
      <c r="A222" s="63"/>
      <c r="B222" s="144" t="s">
        <v>386</v>
      </c>
      <c r="C222" s="69" t="s">
        <v>88</v>
      </c>
      <c r="D222" s="69" t="s">
        <v>87</v>
      </c>
      <c r="E222" s="69"/>
      <c r="F222" s="81">
        <f>F216/F220*100</f>
        <v>100</v>
      </c>
      <c r="G222" s="81">
        <f>F222</f>
        <v>100</v>
      </c>
    </row>
    <row r="223" spans="1:7" ht="37.5" customHeight="1">
      <c r="A223" s="63"/>
      <c r="B223" s="290" t="s">
        <v>632</v>
      </c>
      <c r="C223" s="290"/>
      <c r="D223" s="290"/>
      <c r="E223" s="290"/>
      <c r="F223" s="80"/>
      <c r="G223" s="81"/>
    </row>
    <row r="224" spans="1:7" s="76" customFormat="1" ht="15" customHeight="1">
      <c r="A224" s="79">
        <v>1</v>
      </c>
      <c r="B224" s="82" t="s">
        <v>27</v>
      </c>
      <c r="C224" s="69"/>
      <c r="D224" s="69"/>
      <c r="E224" s="80"/>
      <c r="F224" s="80"/>
      <c r="G224" s="80"/>
    </row>
    <row r="225" spans="1:7" ht="59.25" customHeight="1">
      <c r="A225" s="63"/>
      <c r="B225" s="144" t="s">
        <v>402</v>
      </c>
      <c r="C225" s="69" t="s">
        <v>89</v>
      </c>
      <c r="D225" s="69" t="s">
        <v>512</v>
      </c>
      <c r="E225" s="80"/>
      <c r="F225" s="80">
        <v>100000</v>
      </c>
      <c r="G225" s="80">
        <f>F225</f>
        <v>100000</v>
      </c>
    </row>
    <row r="226" spans="1:7" s="76" customFormat="1" ht="15" customHeight="1">
      <c r="A226" s="79">
        <v>2</v>
      </c>
      <c r="B226" s="225" t="s">
        <v>28</v>
      </c>
      <c r="C226" s="69"/>
      <c r="D226" s="69"/>
      <c r="E226" s="80"/>
      <c r="F226" s="80"/>
      <c r="G226" s="80"/>
    </row>
    <row r="227" spans="1:7" ht="89.25" customHeight="1">
      <c r="A227" s="63"/>
      <c r="B227" s="144" t="s">
        <v>436</v>
      </c>
      <c r="C227" s="69" t="s">
        <v>180</v>
      </c>
      <c r="D227" s="69" t="s">
        <v>181</v>
      </c>
      <c r="E227" s="69"/>
      <c r="F227" s="81">
        <v>1</v>
      </c>
      <c r="G227" s="81">
        <f>F227</f>
        <v>1</v>
      </c>
    </row>
    <row r="228" spans="1:7" s="76" customFormat="1" ht="15" customHeight="1">
      <c r="A228" s="79">
        <v>3</v>
      </c>
      <c r="B228" s="225" t="s">
        <v>29</v>
      </c>
      <c r="C228" s="69"/>
      <c r="D228" s="69"/>
      <c r="E228" s="69"/>
      <c r="F228" s="80"/>
      <c r="G228" s="81"/>
    </row>
    <row r="229" spans="1:7" ht="84.75" customHeight="1">
      <c r="A229" s="63"/>
      <c r="B229" s="144" t="s">
        <v>401</v>
      </c>
      <c r="C229" s="69" t="s">
        <v>89</v>
      </c>
      <c r="D229" s="69" t="s">
        <v>87</v>
      </c>
      <c r="E229" s="69"/>
      <c r="F229" s="80">
        <f>F225/F227</f>
        <v>100000</v>
      </c>
      <c r="G229" s="80">
        <f>F229</f>
        <v>100000</v>
      </c>
    </row>
    <row r="230" spans="1:7" s="76" customFormat="1" ht="15" customHeight="1">
      <c r="A230" s="79">
        <v>4</v>
      </c>
      <c r="B230" s="225" t="s">
        <v>30</v>
      </c>
      <c r="C230" s="69"/>
      <c r="D230" s="69"/>
      <c r="E230" s="69"/>
      <c r="F230" s="80"/>
      <c r="G230" s="81"/>
    </row>
    <row r="231" spans="1:7" ht="78.75" customHeight="1">
      <c r="A231" s="63"/>
      <c r="B231" s="144" t="s">
        <v>404</v>
      </c>
      <c r="C231" s="69" t="s">
        <v>88</v>
      </c>
      <c r="D231" s="69" t="s">
        <v>87</v>
      </c>
      <c r="E231" s="69"/>
      <c r="F231" s="81">
        <f>F225/F229*100</f>
        <v>100</v>
      </c>
      <c r="G231" s="81">
        <f>F231</f>
        <v>100</v>
      </c>
    </row>
    <row r="232" spans="1:7" ht="33.75" customHeight="1">
      <c r="A232" s="63"/>
      <c r="B232" s="285" t="s">
        <v>633</v>
      </c>
      <c r="C232" s="285"/>
      <c r="D232" s="285"/>
      <c r="E232" s="285"/>
      <c r="F232" s="80"/>
      <c r="G232" s="81"/>
    </row>
    <row r="233" spans="1:7" s="76" customFormat="1" ht="15" customHeight="1">
      <c r="A233" s="79">
        <v>1</v>
      </c>
      <c r="B233" s="82" t="s">
        <v>27</v>
      </c>
      <c r="C233" s="69"/>
      <c r="D233" s="69"/>
      <c r="E233" s="80"/>
      <c r="F233" s="80"/>
      <c r="G233" s="80"/>
    </row>
    <row r="234" spans="1:7" ht="70.5" customHeight="1">
      <c r="A234" s="63"/>
      <c r="B234" s="144" t="s">
        <v>405</v>
      </c>
      <c r="C234" s="69" t="s">
        <v>89</v>
      </c>
      <c r="D234" s="69" t="s">
        <v>512</v>
      </c>
      <c r="E234" s="80"/>
      <c r="F234" s="80">
        <v>230000</v>
      </c>
      <c r="G234" s="80">
        <f>F234</f>
        <v>230000</v>
      </c>
    </row>
    <row r="235" spans="1:7" s="76" customFormat="1" ht="15" customHeight="1">
      <c r="A235" s="79">
        <v>2</v>
      </c>
      <c r="B235" s="225" t="s">
        <v>28</v>
      </c>
      <c r="C235" s="69"/>
      <c r="D235" s="69"/>
      <c r="E235" s="80"/>
      <c r="F235" s="80"/>
      <c r="G235" s="80"/>
    </row>
    <row r="236" spans="1:7" ht="85.5" customHeight="1">
      <c r="A236" s="63"/>
      <c r="B236" s="144" t="s">
        <v>406</v>
      </c>
      <c r="C236" s="69" t="s">
        <v>180</v>
      </c>
      <c r="D236" s="69" t="s">
        <v>181</v>
      </c>
      <c r="E236" s="69"/>
      <c r="F236" s="81">
        <v>1</v>
      </c>
      <c r="G236" s="81">
        <f>F236</f>
        <v>1</v>
      </c>
    </row>
    <row r="237" spans="1:7" ht="0.75" customHeight="1">
      <c r="A237" s="63"/>
      <c r="B237" s="144"/>
      <c r="C237" s="69"/>
      <c r="D237" s="69"/>
      <c r="E237" s="69"/>
      <c r="F237" s="81"/>
      <c r="G237" s="81"/>
    </row>
    <row r="238" spans="1:7" s="76" customFormat="1" ht="15" customHeight="1">
      <c r="A238" s="79">
        <v>3</v>
      </c>
      <c r="B238" s="225" t="s">
        <v>29</v>
      </c>
      <c r="C238" s="69"/>
      <c r="D238" s="69"/>
      <c r="E238" s="69"/>
      <c r="F238" s="80"/>
      <c r="G238" s="81"/>
    </row>
    <row r="239" spans="1:7" ht="85.5" customHeight="1">
      <c r="A239" s="63"/>
      <c r="B239" s="144" t="s">
        <v>407</v>
      </c>
      <c r="C239" s="69" t="s">
        <v>89</v>
      </c>
      <c r="D239" s="69" t="s">
        <v>87</v>
      </c>
      <c r="E239" s="69"/>
      <c r="F239" s="80">
        <f>F234</f>
        <v>230000</v>
      </c>
      <c r="G239" s="80">
        <f>F239</f>
        <v>230000</v>
      </c>
    </row>
    <row r="240" spans="1:7" ht="7.5" hidden="1" customHeight="1">
      <c r="A240" s="63"/>
      <c r="B240" s="144"/>
      <c r="C240" s="69"/>
      <c r="D240" s="69"/>
      <c r="E240" s="69"/>
      <c r="F240" s="80"/>
      <c r="G240" s="80"/>
    </row>
    <row r="241" spans="1:7" s="76" customFormat="1" ht="15" customHeight="1">
      <c r="A241" s="79">
        <v>4</v>
      </c>
      <c r="B241" s="225" t="s">
        <v>30</v>
      </c>
      <c r="C241" s="69"/>
      <c r="D241" s="69"/>
      <c r="E241" s="69"/>
      <c r="F241" s="80"/>
      <c r="G241" s="81"/>
    </row>
    <row r="242" spans="1:7" ht="73.5" customHeight="1">
      <c r="A242" s="63"/>
      <c r="B242" s="144" t="s">
        <v>408</v>
      </c>
      <c r="C242" s="69" t="s">
        <v>88</v>
      </c>
      <c r="D242" s="69" t="s">
        <v>87</v>
      </c>
      <c r="E242" s="69"/>
      <c r="F242" s="81">
        <f>F234/(F239+F240)*100</f>
        <v>100</v>
      </c>
      <c r="G242" s="81">
        <f>F242</f>
        <v>100</v>
      </c>
    </row>
    <row r="243" spans="1:7" ht="37.5" customHeight="1">
      <c r="A243" s="63"/>
      <c r="B243" s="290" t="s">
        <v>643</v>
      </c>
      <c r="C243" s="290"/>
      <c r="D243" s="290"/>
      <c r="E243" s="290"/>
      <c r="F243" s="80"/>
      <c r="G243" s="81"/>
    </row>
    <row r="244" spans="1:7" s="76" customFormat="1" ht="15" customHeight="1">
      <c r="A244" s="79">
        <v>1</v>
      </c>
      <c r="B244" s="82" t="s">
        <v>27</v>
      </c>
      <c r="C244" s="69"/>
      <c r="D244" s="69"/>
      <c r="E244" s="80"/>
      <c r="F244" s="80"/>
      <c r="G244" s="80"/>
    </row>
    <row r="245" spans="1:7" ht="88.5" customHeight="1">
      <c r="A245" s="63"/>
      <c r="B245" s="144" t="s">
        <v>410</v>
      </c>
      <c r="C245" s="69" t="s">
        <v>89</v>
      </c>
      <c r="D245" s="69" t="s">
        <v>512</v>
      </c>
      <c r="E245" s="80"/>
      <c r="F245" s="80">
        <v>1474663</v>
      </c>
      <c r="G245" s="80">
        <f>F245</f>
        <v>1474663</v>
      </c>
    </row>
    <row r="246" spans="1:7" s="76" customFormat="1" ht="15" customHeight="1">
      <c r="A246" s="79">
        <v>2</v>
      </c>
      <c r="B246" s="225" t="s">
        <v>28</v>
      </c>
      <c r="C246" s="69"/>
      <c r="D246" s="69"/>
      <c r="E246" s="80"/>
      <c r="F246" s="80"/>
      <c r="G246" s="80"/>
    </row>
    <row r="247" spans="1:7" ht="81.75" customHeight="1">
      <c r="A247" s="63"/>
      <c r="B247" s="144" t="s">
        <v>464</v>
      </c>
      <c r="C247" s="69" t="s">
        <v>97</v>
      </c>
      <c r="D247" s="69" t="s">
        <v>181</v>
      </c>
      <c r="E247" s="69"/>
      <c r="F247" s="81">
        <v>1</v>
      </c>
      <c r="G247" s="81">
        <f>F247</f>
        <v>1</v>
      </c>
    </row>
    <row r="248" spans="1:7" s="76" customFormat="1" ht="15" customHeight="1">
      <c r="A248" s="79">
        <v>3</v>
      </c>
      <c r="B248" s="225" t="s">
        <v>29</v>
      </c>
      <c r="C248" s="69"/>
      <c r="D248" s="69"/>
      <c r="E248" s="69"/>
      <c r="F248" s="80"/>
      <c r="G248" s="81"/>
    </row>
    <row r="249" spans="1:7" ht="89.25" customHeight="1">
      <c r="A249" s="63"/>
      <c r="B249" s="144" t="s">
        <v>465</v>
      </c>
      <c r="C249" s="69" t="s">
        <v>89</v>
      </c>
      <c r="D249" s="69" t="s">
        <v>87</v>
      </c>
      <c r="E249" s="69"/>
      <c r="F249" s="80">
        <f>F245/F247</f>
        <v>1474663</v>
      </c>
      <c r="G249" s="80">
        <f>F249</f>
        <v>1474663</v>
      </c>
    </row>
    <row r="250" spans="1:7" s="76" customFormat="1" ht="15" customHeight="1">
      <c r="A250" s="79">
        <v>4</v>
      </c>
      <c r="B250" s="225" t="s">
        <v>30</v>
      </c>
      <c r="C250" s="69"/>
      <c r="D250" s="69"/>
      <c r="E250" s="69"/>
      <c r="F250" s="80"/>
      <c r="G250" s="81"/>
    </row>
    <row r="251" spans="1:7" ht="87.75" customHeight="1">
      <c r="A251" s="63"/>
      <c r="B251" s="144" t="s">
        <v>413</v>
      </c>
      <c r="C251" s="69" t="s">
        <v>88</v>
      </c>
      <c r="D251" s="69" t="s">
        <v>87</v>
      </c>
      <c r="E251" s="69"/>
      <c r="F251" s="80">
        <v>100</v>
      </c>
      <c r="G251" s="80">
        <f>F251</f>
        <v>100</v>
      </c>
    </row>
    <row r="252" spans="1:7" ht="44.25" customHeight="1">
      <c r="A252" s="63"/>
      <c r="B252" s="285" t="s">
        <v>634</v>
      </c>
      <c r="C252" s="285"/>
      <c r="D252" s="285"/>
      <c r="E252" s="285"/>
      <c r="F252" s="80"/>
      <c r="G252" s="81"/>
    </row>
    <row r="253" spans="1:7" s="76" customFormat="1" ht="15" customHeight="1">
      <c r="A253" s="79">
        <v>1</v>
      </c>
      <c r="B253" s="82" t="s">
        <v>27</v>
      </c>
      <c r="C253" s="69"/>
      <c r="D253" s="69"/>
      <c r="E253" s="80"/>
      <c r="F253" s="80"/>
      <c r="G253" s="80"/>
    </row>
    <row r="254" spans="1:7" ht="63.75" customHeight="1">
      <c r="A254" s="63"/>
      <c r="B254" s="144" t="s">
        <v>414</v>
      </c>
      <c r="C254" s="69" t="s">
        <v>89</v>
      </c>
      <c r="D254" s="69" t="s">
        <v>512</v>
      </c>
      <c r="E254" s="80"/>
      <c r="F254" s="80">
        <v>1650000</v>
      </c>
      <c r="G254" s="80">
        <f>F254</f>
        <v>1650000</v>
      </c>
    </row>
    <row r="255" spans="1:7" s="76" customFormat="1" ht="15" customHeight="1">
      <c r="A255" s="79">
        <v>2</v>
      </c>
      <c r="B255" s="225" t="s">
        <v>28</v>
      </c>
      <c r="C255" s="69"/>
      <c r="D255" s="69"/>
      <c r="E255" s="80"/>
      <c r="F255" s="80"/>
      <c r="G255" s="80"/>
    </row>
    <row r="256" spans="1:7" ht="91.5" hidden="1" customHeight="1">
      <c r="A256" s="63"/>
      <c r="B256" s="144" t="s">
        <v>448</v>
      </c>
      <c r="C256" s="69" t="s">
        <v>180</v>
      </c>
      <c r="D256" s="69" t="s">
        <v>181</v>
      </c>
      <c r="E256" s="69"/>
      <c r="F256" s="81">
        <v>1</v>
      </c>
      <c r="G256" s="81">
        <f>F256</f>
        <v>1</v>
      </c>
    </row>
    <row r="257" spans="1:7" ht="84" customHeight="1">
      <c r="A257" s="63"/>
      <c r="B257" s="144" t="s">
        <v>641</v>
      </c>
      <c r="C257" s="69" t="s">
        <v>97</v>
      </c>
      <c r="D257" s="69" t="s">
        <v>181</v>
      </c>
      <c r="E257" s="69"/>
      <c r="F257" s="81">
        <v>1</v>
      </c>
      <c r="G257" s="81">
        <f>F257</f>
        <v>1</v>
      </c>
    </row>
    <row r="258" spans="1:7" s="76" customFormat="1" ht="15" customHeight="1">
      <c r="A258" s="79">
        <v>3</v>
      </c>
      <c r="B258" s="225" t="s">
        <v>29</v>
      </c>
      <c r="C258" s="69"/>
      <c r="D258" s="69"/>
      <c r="E258" s="69"/>
      <c r="F258" s="80"/>
      <c r="G258" s="81"/>
    </row>
    <row r="259" spans="1:7" ht="97.5" hidden="1" customHeight="1">
      <c r="A259" s="63"/>
      <c r="B259" s="144" t="s">
        <v>443</v>
      </c>
      <c r="C259" s="69" t="s">
        <v>89</v>
      </c>
      <c r="D259" s="69" t="s">
        <v>87</v>
      </c>
      <c r="E259" s="69"/>
      <c r="F259" s="80"/>
      <c r="G259" s="80">
        <f>F259</f>
        <v>0</v>
      </c>
    </row>
    <row r="260" spans="1:7" ht="97.5" customHeight="1">
      <c r="A260" s="63"/>
      <c r="B260" s="144" t="s">
        <v>445</v>
      </c>
      <c r="C260" s="69" t="s">
        <v>89</v>
      </c>
      <c r="D260" s="69" t="s">
        <v>87</v>
      </c>
      <c r="E260" s="69"/>
      <c r="F260" s="80">
        <f>(F254-F259)/F257</f>
        <v>1650000</v>
      </c>
      <c r="G260" s="80">
        <v>1500000</v>
      </c>
    </row>
    <row r="261" spans="1:7" s="76" customFormat="1" ht="15" customHeight="1">
      <c r="A261" s="79">
        <v>4</v>
      </c>
      <c r="B261" s="225" t="s">
        <v>30</v>
      </c>
      <c r="C261" s="69"/>
      <c r="D261" s="69"/>
      <c r="E261" s="69"/>
      <c r="F261" s="80"/>
      <c r="G261" s="81"/>
    </row>
    <row r="262" spans="1:7" ht="77.25" customHeight="1">
      <c r="A262" s="63"/>
      <c r="B262" s="144" t="s">
        <v>415</v>
      </c>
      <c r="C262" s="69" t="s">
        <v>88</v>
      </c>
      <c r="D262" s="69" t="s">
        <v>87</v>
      </c>
      <c r="E262" s="69"/>
      <c r="F262" s="81">
        <f>F254/(F259+F260)*100</f>
        <v>100</v>
      </c>
      <c r="G262" s="81">
        <f>F262</f>
        <v>100</v>
      </c>
    </row>
    <row r="263" spans="1:7" ht="46.5" customHeight="1">
      <c r="A263" s="63"/>
      <c r="B263" s="290" t="s">
        <v>635</v>
      </c>
      <c r="C263" s="290"/>
      <c r="D263" s="290"/>
      <c r="E263" s="290"/>
      <c r="F263" s="80"/>
      <c r="G263" s="81"/>
    </row>
    <row r="264" spans="1:7" s="76" customFormat="1" ht="15" customHeight="1">
      <c r="A264" s="79">
        <v>1</v>
      </c>
      <c r="B264" s="82" t="s">
        <v>27</v>
      </c>
      <c r="C264" s="69"/>
      <c r="D264" s="69"/>
      <c r="E264" s="80"/>
      <c r="F264" s="80"/>
      <c r="G264" s="80"/>
    </row>
    <row r="265" spans="1:7" ht="61.5" customHeight="1">
      <c r="A265" s="63"/>
      <c r="B265" s="144" t="s">
        <v>636</v>
      </c>
      <c r="C265" s="69" t="s">
        <v>89</v>
      </c>
      <c r="D265" s="69" t="s">
        <v>512</v>
      </c>
      <c r="E265" s="80"/>
      <c r="F265" s="80">
        <v>1000000</v>
      </c>
      <c r="G265" s="80">
        <f>F265</f>
        <v>1000000</v>
      </c>
    </row>
    <row r="266" spans="1:7" s="76" customFormat="1" ht="15" customHeight="1">
      <c r="A266" s="79">
        <v>2</v>
      </c>
      <c r="B266" s="225" t="s">
        <v>28</v>
      </c>
      <c r="C266" s="69"/>
      <c r="D266" s="69"/>
      <c r="E266" s="80"/>
      <c r="F266" s="80"/>
      <c r="G266" s="80"/>
    </row>
    <row r="267" spans="1:7" ht="86.25" customHeight="1">
      <c r="A267" s="63"/>
      <c r="B267" s="144" t="s">
        <v>637</v>
      </c>
      <c r="C267" s="69" t="s">
        <v>180</v>
      </c>
      <c r="D267" s="69" t="s">
        <v>181</v>
      </c>
      <c r="E267" s="69"/>
      <c r="F267" s="81">
        <v>1</v>
      </c>
      <c r="G267" s="81">
        <f>F267</f>
        <v>1</v>
      </c>
    </row>
    <row r="268" spans="1:7" s="76" customFormat="1" ht="15" customHeight="1">
      <c r="A268" s="79">
        <v>3</v>
      </c>
      <c r="B268" s="225" t="s">
        <v>29</v>
      </c>
      <c r="C268" s="69"/>
      <c r="D268" s="69"/>
      <c r="E268" s="69"/>
      <c r="F268" s="80"/>
      <c r="G268" s="81"/>
    </row>
    <row r="269" spans="1:7" ht="72" customHeight="1">
      <c r="A269" s="63"/>
      <c r="B269" s="144" t="s">
        <v>639</v>
      </c>
      <c r="C269" s="69" t="s">
        <v>89</v>
      </c>
      <c r="D269" s="69" t="s">
        <v>87</v>
      </c>
      <c r="E269" s="69"/>
      <c r="F269" s="80">
        <v>100000</v>
      </c>
      <c r="G269" s="80">
        <f>F269</f>
        <v>100000</v>
      </c>
    </row>
    <row r="270" spans="1:7" s="76" customFormat="1" ht="15" customHeight="1">
      <c r="A270" s="79">
        <v>4</v>
      </c>
      <c r="B270" s="225" t="s">
        <v>30</v>
      </c>
      <c r="C270" s="69"/>
      <c r="D270" s="69"/>
      <c r="E270" s="69"/>
      <c r="F270" s="80"/>
      <c r="G270" s="81"/>
    </row>
    <row r="271" spans="1:7" ht="64.5" customHeight="1">
      <c r="A271" s="63"/>
      <c r="B271" s="144" t="s">
        <v>638</v>
      </c>
      <c r="C271" s="69" t="s">
        <v>88</v>
      </c>
      <c r="D271" s="69" t="s">
        <v>87</v>
      </c>
      <c r="E271" s="69"/>
      <c r="F271" s="81">
        <v>100</v>
      </c>
      <c r="G271" s="81">
        <f>F271</f>
        <v>100</v>
      </c>
    </row>
    <row r="272" spans="1:7" ht="30.75" customHeight="1">
      <c r="A272" s="35"/>
      <c r="B272" s="289" t="s">
        <v>679</v>
      </c>
      <c r="C272" s="289"/>
      <c r="D272" s="289"/>
      <c r="E272" s="289"/>
      <c r="F272" s="74"/>
      <c r="G272" s="74"/>
    </row>
    <row r="273" spans="1:7" s="76" customFormat="1" ht="15" customHeight="1">
      <c r="A273" s="71">
        <v>1</v>
      </c>
      <c r="B273" s="78" t="s">
        <v>27</v>
      </c>
      <c r="C273" s="73"/>
      <c r="D273" s="73"/>
      <c r="E273" s="77"/>
      <c r="F273" s="74"/>
      <c r="G273" s="74"/>
    </row>
    <row r="274" spans="1:7" ht="53.25" customHeight="1">
      <c r="A274" s="35"/>
      <c r="B274" s="145" t="s">
        <v>678</v>
      </c>
      <c r="C274" s="40" t="s">
        <v>89</v>
      </c>
      <c r="D274" s="69" t="s">
        <v>654</v>
      </c>
      <c r="E274" s="77"/>
      <c r="F274" s="36">
        <f>5000000</f>
        <v>5000000</v>
      </c>
      <c r="G274" s="36">
        <f>F274</f>
        <v>5000000</v>
      </c>
    </row>
    <row r="275" spans="1:7" s="76" customFormat="1" ht="15" customHeight="1">
      <c r="A275" s="71">
        <v>2</v>
      </c>
      <c r="B275" s="72" t="s">
        <v>28</v>
      </c>
      <c r="C275" s="40"/>
      <c r="D275" s="40"/>
      <c r="E275" s="77"/>
      <c r="F275" s="36"/>
      <c r="G275" s="36"/>
    </row>
    <row r="276" spans="1:7" ht="81" customHeight="1">
      <c r="A276" s="35"/>
      <c r="B276" s="145" t="s">
        <v>686</v>
      </c>
      <c r="C276" s="40" t="s">
        <v>180</v>
      </c>
      <c r="D276" s="40" t="s">
        <v>181</v>
      </c>
      <c r="E276" s="73"/>
      <c r="F276" s="41">
        <v>1</v>
      </c>
      <c r="G276" s="41">
        <f>F276</f>
        <v>1</v>
      </c>
    </row>
    <row r="277" spans="1:7" ht="73.5" customHeight="1">
      <c r="A277" s="35"/>
      <c r="B277" s="144" t="s">
        <v>680</v>
      </c>
      <c r="C277" s="40" t="s">
        <v>684</v>
      </c>
      <c r="D277" s="40" t="s">
        <v>181</v>
      </c>
      <c r="E277" s="73"/>
      <c r="F277" s="41">
        <v>6470</v>
      </c>
      <c r="G277" s="41">
        <f>F277</f>
        <v>6470</v>
      </c>
    </row>
    <row r="278" spans="1:7" s="76" customFormat="1" ht="15" customHeight="1">
      <c r="A278" s="71">
        <v>3</v>
      </c>
      <c r="B278" s="72" t="s">
        <v>29</v>
      </c>
      <c r="C278" s="40"/>
      <c r="D278" s="40"/>
      <c r="E278" s="73"/>
      <c r="F278" s="36"/>
      <c r="G278" s="41"/>
    </row>
    <row r="279" spans="1:7" ht="80.25" customHeight="1">
      <c r="A279" s="35"/>
      <c r="B279" s="144" t="s">
        <v>664</v>
      </c>
      <c r="C279" s="40" t="s">
        <v>89</v>
      </c>
      <c r="D279" s="40" t="s">
        <v>87</v>
      </c>
      <c r="E279" s="73"/>
      <c r="F279" s="36">
        <v>100000</v>
      </c>
      <c r="G279" s="36">
        <f>F279</f>
        <v>100000</v>
      </c>
    </row>
    <row r="280" spans="1:7" ht="66" customHeight="1">
      <c r="A280" s="35"/>
      <c r="B280" s="144" t="s">
        <v>681</v>
      </c>
      <c r="C280" s="40" t="s">
        <v>89</v>
      </c>
      <c r="D280" s="40" t="s">
        <v>87</v>
      </c>
      <c r="E280" s="73"/>
      <c r="F280" s="36">
        <f>(F274-F279)/F277</f>
        <v>757.34157650695522</v>
      </c>
      <c r="G280" s="36">
        <f>F280</f>
        <v>757.34157650695522</v>
      </c>
    </row>
    <row r="281" spans="1:7" s="76" customFormat="1" ht="15" customHeight="1">
      <c r="A281" s="71">
        <v>4</v>
      </c>
      <c r="B281" s="72" t="s">
        <v>30</v>
      </c>
      <c r="C281" s="40"/>
      <c r="D281" s="40"/>
      <c r="E281" s="73"/>
      <c r="F281" s="36"/>
      <c r="G281" s="41"/>
    </row>
    <row r="282" spans="1:7" ht="62.25" customHeight="1">
      <c r="A282" s="35"/>
      <c r="B282" s="145" t="s">
        <v>685</v>
      </c>
      <c r="C282" s="146" t="s">
        <v>88</v>
      </c>
      <c r="D282" s="40" t="s">
        <v>87</v>
      </c>
      <c r="E282" s="73"/>
      <c r="F282" s="36">
        <v>100</v>
      </c>
      <c r="G282" s="36">
        <v>100</v>
      </c>
    </row>
    <row r="283" spans="1:7" ht="44.25" customHeight="1">
      <c r="A283" s="63"/>
      <c r="B283" s="336" t="s">
        <v>699</v>
      </c>
      <c r="C283" s="336"/>
      <c r="D283" s="336"/>
      <c r="E283" s="336"/>
      <c r="F283" s="80"/>
      <c r="G283" s="81"/>
    </row>
    <row r="284" spans="1:7" s="76" customFormat="1" ht="15" customHeight="1">
      <c r="A284" s="79">
        <v>1</v>
      </c>
      <c r="B284" s="82" t="s">
        <v>27</v>
      </c>
      <c r="C284" s="69"/>
      <c r="D284" s="69"/>
      <c r="E284" s="80"/>
      <c r="F284" s="80"/>
      <c r="G284" s="80"/>
    </row>
    <row r="285" spans="1:7" ht="81.75" customHeight="1">
      <c r="A285" s="63"/>
      <c r="B285" s="144" t="s">
        <v>700</v>
      </c>
      <c r="C285" s="69" t="s">
        <v>89</v>
      </c>
      <c r="D285" s="69" t="s">
        <v>689</v>
      </c>
      <c r="E285" s="80"/>
      <c r="F285" s="80">
        <v>155632</v>
      </c>
      <c r="G285" s="80">
        <f>F285</f>
        <v>155632</v>
      </c>
    </row>
    <row r="286" spans="1:7" s="76" customFormat="1" ht="15" customHeight="1">
      <c r="A286" s="79">
        <v>2</v>
      </c>
      <c r="B286" s="225" t="s">
        <v>28</v>
      </c>
      <c r="C286" s="69"/>
      <c r="D286" s="69"/>
      <c r="E286" s="80"/>
      <c r="F286" s="80"/>
      <c r="G286" s="80"/>
    </row>
    <row r="287" spans="1:7" ht="103.5" customHeight="1">
      <c r="A287" s="63"/>
      <c r="B287" s="144" t="s">
        <v>701</v>
      </c>
      <c r="C287" s="69" t="s">
        <v>180</v>
      </c>
      <c r="D287" s="69" t="s">
        <v>181</v>
      </c>
      <c r="E287" s="69"/>
      <c r="F287" s="81">
        <v>1</v>
      </c>
      <c r="G287" s="81">
        <f>F287</f>
        <v>1</v>
      </c>
    </row>
    <row r="288" spans="1:7" s="76" customFormat="1" ht="15" customHeight="1">
      <c r="A288" s="79">
        <v>3</v>
      </c>
      <c r="B288" s="225" t="s">
        <v>29</v>
      </c>
      <c r="C288" s="69"/>
      <c r="D288" s="69"/>
      <c r="E288" s="69"/>
      <c r="F288" s="80"/>
      <c r="G288" s="81"/>
    </row>
    <row r="289" spans="1:7" ht="102" customHeight="1">
      <c r="A289" s="63"/>
      <c r="B289" s="251" t="s">
        <v>702</v>
      </c>
      <c r="C289" s="69" t="s">
        <v>89</v>
      </c>
      <c r="D289" s="69" t="s">
        <v>87</v>
      </c>
      <c r="E289" s="69"/>
      <c r="F289" s="80">
        <f>F285</f>
        <v>155632</v>
      </c>
      <c r="G289" s="80">
        <f>F289</f>
        <v>155632</v>
      </c>
    </row>
    <row r="290" spans="1:7" s="76" customFormat="1" ht="15" customHeight="1">
      <c r="A290" s="79">
        <v>4</v>
      </c>
      <c r="B290" s="225" t="s">
        <v>30</v>
      </c>
      <c r="C290" s="69"/>
      <c r="D290" s="69"/>
      <c r="E290" s="69"/>
      <c r="F290" s="80"/>
      <c r="G290" s="81"/>
    </row>
    <row r="291" spans="1:7" ht="88.5" customHeight="1">
      <c r="A291" s="63"/>
      <c r="B291" s="144" t="s">
        <v>703</v>
      </c>
      <c r="C291" s="69" t="s">
        <v>88</v>
      </c>
      <c r="D291" s="69" t="s">
        <v>87</v>
      </c>
      <c r="E291" s="69"/>
      <c r="F291" s="81">
        <f>F285/(F289)*100</f>
        <v>100</v>
      </c>
      <c r="G291" s="81">
        <f>F291</f>
        <v>100</v>
      </c>
    </row>
    <row r="292" spans="1:7" ht="38.25" hidden="1" customHeight="1">
      <c r="A292" s="63"/>
      <c r="B292" s="336" t="s">
        <v>704</v>
      </c>
      <c r="C292" s="336"/>
      <c r="D292" s="336"/>
      <c r="E292" s="336"/>
      <c r="F292" s="80"/>
      <c r="G292" s="81"/>
    </row>
    <row r="293" spans="1:7" s="76" customFormat="1" ht="15" hidden="1" customHeight="1">
      <c r="A293" s="79">
        <v>1</v>
      </c>
      <c r="B293" s="82" t="s">
        <v>27</v>
      </c>
      <c r="C293" s="69"/>
      <c r="D293" s="69"/>
      <c r="E293" s="80"/>
      <c r="F293" s="80"/>
      <c r="G293" s="80"/>
    </row>
    <row r="294" spans="1:7" ht="90" hidden="1" customHeight="1">
      <c r="A294" s="63"/>
      <c r="B294" s="144" t="s">
        <v>603</v>
      </c>
      <c r="C294" s="69" t="s">
        <v>89</v>
      </c>
      <c r="D294" s="69" t="s">
        <v>689</v>
      </c>
      <c r="E294" s="80"/>
      <c r="F294" s="80"/>
      <c r="G294" s="80"/>
    </row>
    <row r="295" spans="1:7" s="76" customFormat="1" ht="15" hidden="1" customHeight="1">
      <c r="A295" s="79">
        <v>2</v>
      </c>
      <c r="B295" s="225" t="s">
        <v>28</v>
      </c>
      <c r="C295" s="69"/>
      <c r="D295" s="69"/>
      <c r="E295" s="80"/>
      <c r="F295" s="80"/>
      <c r="G295" s="80"/>
    </row>
    <row r="296" spans="1:7" ht="108" hidden="1" customHeight="1">
      <c r="A296" s="63"/>
      <c r="B296" s="144" t="s">
        <v>705</v>
      </c>
      <c r="C296" s="69" t="s">
        <v>180</v>
      </c>
      <c r="D296" s="69" t="s">
        <v>181</v>
      </c>
      <c r="E296" s="69"/>
      <c r="F296" s="81"/>
      <c r="G296" s="81"/>
    </row>
    <row r="297" spans="1:7" s="76" customFormat="1" ht="15" hidden="1" customHeight="1">
      <c r="A297" s="79">
        <v>3</v>
      </c>
      <c r="B297" s="225" t="s">
        <v>29</v>
      </c>
      <c r="C297" s="69"/>
      <c r="D297" s="69"/>
      <c r="E297" s="69"/>
      <c r="F297" s="80"/>
      <c r="G297" s="81"/>
    </row>
    <row r="298" spans="1:7" ht="105.75" hidden="1" customHeight="1">
      <c r="A298" s="63"/>
      <c r="B298" s="144" t="s">
        <v>706</v>
      </c>
      <c r="C298" s="69" t="s">
        <v>89</v>
      </c>
      <c r="D298" s="69" t="s">
        <v>87</v>
      </c>
      <c r="E298" s="69"/>
      <c r="F298" s="80"/>
      <c r="G298" s="80"/>
    </row>
    <row r="299" spans="1:7" s="76" customFormat="1" ht="15" hidden="1" customHeight="1">
      <c r="A299" s="79">
        <v>4</v>
      </c>
      <c r="B299" s="225" t="s">
        <v>30</v>
      </c>
      <c r="C299" s="69"/>
      <c r="D299" s="69"/>
      <c r="E299" s="69"/>
      <c r="F299" s="80"/>
      <c r="G299" s="81"/>
    </row>
    <row r="300" spans="1:7" ht="88.5" hidden="1" customHeight="1">
      <c r="A300" s="63"/>
      <c r="B300" s="144" t="s">
        <v>707</v>
      </c>
      <c r="C300" s="69" t="s">
        <v>88</v>
      </c>
      <c r="D300" s="69" t="s">
        <v>87</v>
      </c>
      <c r="E300" s="69"/>
      <c r="F300" s="81"/>
      <c r="G300" s="81"/>
    </row>
    <row r="301" spans="1:7" ht="46.5" customHeight="1">
      <c r="A301" s="63"/>
      <c r="B301" s="336" t="s">
        <v>727</v>
      </c>
      <c r="C301" s="336"/>
      <c r="D301" s="336"/>
      <c r="E301" s="336"/>
      <c r="F301" s="80"/>
      <c r="G301" s="81"/>
    </row>
    <row r="302" spans="1:7" s="76" customFormat="1" ht="15" customHeight="1">
      <c r="A302" s="79">
        <v>1</v>
      </c>
      <c r="B302" s="82" t="s">
        <v>27</v>
      </c>
      <c r="C302" s="69"/>
      <c r="D302" s="69"/>
      <c r="E302" s="80"/>
      <c r="F302" s="80"/>
      <c r="G302" s="80"/>
    </row>
    <row r="303" spans="1:7" ht="89.25" customHeight="1">
      <c r="A303" s="63"/>
      <c r="B303" s="144" t="s">
        <v>708</v>
      </c>
      <c r="C303" s="69" t="s">
        <v>89</v>
      </c>
      <c r="D303" s="69" t="s">
        <v>689</v>
      </c>
      <c r="E303" s="80"/>
      <c r="F303" s="80">
        <v>177906</v>
      </c>
      <c r="G303" s="80">
        <f>F303</f>
        <v>177906</v>
      </c>
    </row>
    <row r="304" spans="1:7" s="76" customFormat="1" ht="15" customHeight="1">
      <c r="A304" s="79">
        <v>2</v>
      </c>
      <c r="B304" s="225" t="s">
        <v>28</v>
      </c>
      <c r="C304" s="69"/>
      <c r="D304" s="69"/>
      <c r="E304" s="80"/>
      <c r="F304" s="80"/>
      <c r="G304" s="80"/>
    </row>
    <row r="305" spans="1:7" ht="105" customHeight="1">
      <c r="A305" s="63"/>
      <c r="B305" s="144" t="s">
        <v>709</v>
      </c>
      <c r="C305" s="69" t="s">
        <v>180</v>
      </c>
      <c r="D305" s="69" t="s">
        <v>181</v>
      </c>
      <c r="E305" s="69"/>
      <c r="F305" s="81">
        <v>1</v>
      </c>
      <c r="G305" s="81">
        <f>F305</f>
        <v>1</v>
      </c>
    </row>
    <row r="306" spans="1:7" s="76" customFormat="1" ht="15" customHeight="1">
      <c r="A306" s="79">
        <v>3</v>
      </c>
      <c r="B306" s="225" t="s">
        <v>29</v>
      </c>
      <c r="C306" s="69"/>
      <c r="D306" s="69"/>
      <c r="E306" s="69"/>
      <c r="F306" s="80"/>
      <c r="G306" s="81"/>
    </row>
    <row r="307" spans="1:7" ht="93.75" customHeight="1">
      <c r="A307" s="63"/>
      <c r="B307" s="144" t="s">
        <v>711</v>
      </c>
      <c r="C307" s="69" t="s">
        <v>89</v>
      </c>
      <c r="D307" s="69" t="s">
        <v>87</v>
      </c>
      <c r="E307" s="69"/>
      <c r="F307" s="80">
        <f>F303</f>
        <v>177906</v>
      </c>
      <c r="G307" s="80">
        <f>F307</f>
        <v>177906</v>
      </c>
    </row>
    <row r="308" spans="1:7" s="76" customFormat="1" ht="15" customHeight="1">
      <c r="A308" s="79">
        <v>4</v>
      </c>
      <c r="B308" s="225" t="s">
        <v>30</v>
      </c>
      <c r="C308" s="69"/>
      <c r="D308" s="69"/>
      <c r="E308" s="69"/>
      <c r="F308" s="80"/>
      <c r="G308" s="81"/>
    </row>
    <row r="309" spans="1:7" ht="81.75" customHeight="1">
      <c r="A309" s="63"/>
      <c r="B309" s="144" t="s">
        <v>710</v>
      </c>
      <c r="C309" s="69" t="s">
        <v>88</v>
      </c>
      <c r="D309" s="69" t="s">
        <v>87</v>
      </c>
      <c r="E309" s="69"/>
      <c r="F309" s="81">
        <f>F303/(F307)*100</f>
        <v>100</v>
      </c>
      <c r="G309" s="81">
        <f>F309</f>
        <v>100</v>
      </c>
    </row>
    <row r="310" spans="1:7" ht="42.75" customHeight="1">
      <c r="A310" s="63"/>
      <c r="B310" s="336" t="s">
        <v>728</v>
      </c>
      <c r="C310" s="336"/>
      <c r="D310" s="336"/>
      <c r="E310" s="336"/>
      <c r="F310" s="80"/>
      <c r="G310" s="81"/>
    </row>
    <row r="311" spans="1:7" s="76" customFormat="1" ht="15" customHeight="1">
      <c r="A311" s="79">
        <v>1</v>
      </c>
      <c r="B311" s="82" t="s">
        <v>27</v>
      </c>
      <c r="C311" s="69"/>
      <c r="D311" s="69"/>
      <c r="E311" s="80"/>
      <c r="F311" s="80"/>
      <c r="G311" s="80"/>
    </row>
    <row r="312" spans="1:7" ht="83.25" customHeight="1">
      <c r="A312" s="63"/>
      <c r="B312" s="144" t="s">
        <v>712</v>
      </c>
      <c r="C312" s="69" t="s">
        <v>89</v>
      </c>
      <c r="D312" s="69" t="s">
        <v>689</v>
      </c>
      <c r="E312" s="80"/>
      <c r="F312" s="80">
        <v>100000</v>
      </c>
      <c r="G312" s="80">
        <f>F312</f>
        <v>100000</v>
      </c>
    </row>
    <row r="313" spans="1:7" s="76" customFormat="1" ht="15" customHeight="1">
      <c r="A313" s="79">
        <v>2</v>
      </c>
      <c r="B313" s="225" t="s">
        <v>28</v>
      </c>
      <c r="C313" s="69"/>
      <c r="D313" s="69"/>
      <c r="E313" s="80"/>
      <c r="F313" s="80"/>
      <c r="G313" s="80"/>
    </row>
    <row r="314" spans="1:7" ht="110.25" customHeight="1">
      <c r="A314" s="63"/>
      <c r="B314" s="144" t="s">
        <v>713</v>
      </c>
      <c r="C314" s="69" t="s">
        <v>180</v>
      </c>
      <c r="D314" s="69" t="s">
        <v>181</v>
      </c>
      <c r="E314" s="69"/>
      <c r="F314" s="81">
        <v>1</v>
      </c>
      <c r="G314" s="81">
        <f>F314</f>
        <v>1</v>
      </c>
    </row>
    <row r="315" spans="1:7" s="76" customFormat="1" ht="15" customHeight="1">
      <c r="A315" s="79">
        <v>3</v>
      </c>
      <c r="B315" s="225" t="s">
        <v>29</v>
      </c>
      <c r="C315" s="69"/>
      <c r="D315" s="69"/>
      <c r="E315" s="69"/>
      <c r="F315" s="80"/>
      <c r="G315" s="81"/>
    </row>
    <row r="316" spans="1:7" ht="93.75" customHeight="1">
      <c r="A316" s="63"/>
      <c r="B316" s="251" t="s">
        <v>714</v>
      </c>
      <c r="C316" s="69" t="s">
        <v>89</v>
      </c>
      <c r="D316" s="69" t="s">
        <v>87</v>
      </c>
      <c r="E316" s="69"/>
      <c r="F316" s="80">
        <f>F312</f>
        <v>100000</v>
      </c>
      <c r="G316" s="80">
        <f>F316</f>
        <v>100000</v>
      </c>
    </row>
    <row r="317" spans="1:7" s="76" customFormat="1" ht="15" customHeight="1">
      <c r="A317" s="79">
        <v>4</v>
      </c>
      <c r="B317" s="225" t="s">
        <v>30</v>
      </c>
      <c r="C317" s="69"/>
      <c r="D317" s="69"/>
      <c r="E317" s="69"/>
      <c r="F317" s="80"/>
      <c r="G317" s="81"/>
    </row>
    <row r="318" spans="1:7" ht="81.75" customHeight="1">
      <c r="A318" s="63"/>
      <c r="B318" s="144" t="s">
        <v>715</v>
      </c>
      <c r="C318" s="69" t="s">
        <v>88</v>
      </c>
      <c r="D318" s="69" t="s">
        <v>87</v>
      </c>
      <c r="E318" s="69"/>
      <c r="F318" s="81">
        <f>F312/(F316)*100</f>
        <v>100</v>
      </c>
      <c r="G318" s="81">
        <f>F318</f>
        <v>100</v>
      </c>
    </row>
    <row r="319" spans="1:7" s="240" customFormat="1" ht="19.5" customHeight="1">
      <c r="A319" s="237"/>
      <c r="B319" s="333" t="s">
        <v>350</v>
      </c>
      <c r="C319" s="334"/>
      <c r="D319" s="335"/>
      <c r="E319" s="238"/>
      <c r="F319" s="239">
        <f>F322+F331+F340+F349+F358+F367+F376+F385</f>
        <v>21406518</v>
      </c>
      <c r="G319" s="239">
        <f>G322+G331+G340+G349+G358+G367</f>
        <v>20406518</v>
      </c>
    </row>
    <row r="320" spans="1:7" ht="33.75" customHeight="1">
      <c r="A320" s="35"/>
      <c r="B320" s="289" t="s">
        <v>667</v>
      </c>
      <c r="C320" s="289"/>
      <c r="D320" s="289"/>
      <c r="E320" s="289"/>
      <c r="F320" s="74"/>
      <c r="G320" s="74"/>
    </row>
    <row r="321" spans="1:7" s="76" customFormat="1" ht="15" customHeight="1">
      <c r="A321" s="71">
        <v>1</v>
      </c>
      <c r="B321" s="78" t="s">
        <v>27</v>
      </c>
      <c r="C321" s="73"/>
      <c r="D321" s="73"/>
      <c r="E321" s="77"/>
      <c r="F321" s="74"/>
      <c r="G321" s="74"/>
    </row>
    <row r="322" spans="1:7" ht="52.5" customHeight="1">
      <c r="A322" s="35"/>
      <c r="B322" s="145" t="s">
        <v>351</v>
      </c>
      <c r="C322" s="40" t="s">
        <v>89</v>
      </c>
      <c r="D322" s="69" t="s">
        <v>512</v>
      </c>
      <c r="E322" s="77"/>
      <c r="F322" s="36">
        <f>100000</f>
        <v>100000</v>
      </c>
      <c r="G322" s="36">
        <f>F322</f>
        <v>100000</v>
      </c>
    </row>
    <row r="323" spans="1:7" s="76" customFormat="1" ht="15" customHeight="1">
      <c r="A323" s="71">
        <v>2</v>
      </c>
      <c r="B323" s="72" t="s">
        <v>28</v>
      </c>
      <c r="C323" s="40"/>
      <c r="D323" s="40"/>
      <c r="E323" s="77"/>
      <c r="F323" s="36"/>
      <c r="G323" s="36"/>
    </row>
    <row r="324" spans="1:7" ht="68.25" customHeight="1">
      <c r="A324" s="35"/>
      <c r="B324" s="145" t="s">
        <v>352</v>
      </c>
      <c r="C324" s="40" t="s">
        <v>180</v>
      </c>
      <c r="D324" s="40" t="s">
        <v>181</v>
      </c>
      <c r="E324" s="73"/>
      <c r="F324" s="41">
        <v>1</v>
      </c>
      <c r="G324" s="41">
        <f>F324</f>
        <v>1</v>
      </c>
    </row>
    <row r="325" spans="1:7" s="76" customFormat="1" ht="15" customHeight="1">
      <c r="A325" s="71">
        <v>3</v>
      </c>
      <c r="B325" s="72" t="s">
        <v>29</v>
      </c>
      <c r="C325" s="40"/>
      <c r="D325" s="40"/>
      <c r="E325" s="73"/>
      <c r="F325" s="36"/>
      <c r="G325" s="41"/>
    </row>
    <row r="326" spans="1:7" ht="74.25" customHeight="1">
      <c r="A326" s="35"/>
      <c r="B326" s="145" t="s">
        <v>354</v>
      </c>
      <c r="C326" s="40" t="s">
        <v>89</v>
      </c>
      <c r="D326" s="40" t="s">
        <v>87</v>
      </c>
      <c r="E326" s="73"/>
      <c r="F326" s="36">
        <f>F322/F324</f>
        <v>100000</v>
      </c>
      <c r="G326" s="36">
        <f>F326</f>
        <v>100000</v>
      </c>
    </row>
    <row r="327" spans="1:7" s="76" customFormat="1" ht="15" customHeight="1">
      <c r="A327" s="71">
        <v>4</v>
      </c>
      <c r="B327" s="72" t="s">
        <v>30</v>
      </c>
      <c r="C327" s="40"/>
      <c r="D327" s="40"/>
      <c r="E327" s="73"/>
      <c r="F327" s="36"/>
      <c r="G327" s="41"/>
    </row>
    <row r="328" spans="1:7" ht="55.5" customHeight="1">
      <c r="A328" s="35"/>
      <c r="B328" s="145" t="s">
        <v>353</v>
      </c>
      <c r="C328" s="146" t="s">
        <v>88</v>
      </c>
      <c r="D328" s="40" t="s">
        <v>87</v>
      </c>
      <c r="E328" s="73"/>
      <c r="F328" s="36">
        <v>100</v>
      </c>
      <c r="G328" s="36">
        <v>100</v>
      </c>
    </row>
    <row r="329" spans="1:7" ht="20.25" customHeight="1">
      <c r="A329" s="35"/>
      <c r="B329" s="289" t="s">
        <v>668</v>
      </c>
      <c r="C329" s="289"/>
      <c r="D329" s="289"/>
      <c r="E329" s="289"/>
      <c r="F329" s="74"/>
      <c r="G329" s="74"/>
    </row>
    <row r="330" spans="1:7" s="76" customFormat="1" ht="15" customHeight="1">
      <c r="A330" s="71">
        <v>1</v>
      </c>
      <c r="B330" s="78" t="s">
        <v>27</v>
      </c>
      <c r="C330" s="73"/>
      <c r="D330" s="73"/>
      <c r="E330" s="77"/>
      <c r="F330" s="74"/>
      <c r="G330" s="74"/>
    </row>
    <row r="331" spans="1:7" ht="42" customHeight="1">
      <c r="A331" s="35"/>
      <c r="B331" s="145" t="s">
        <v>438</v>
      </c>
      <c r="C331" s="40" t="s">
        <v>89</v>
      </c>
      <c r="D331" s="69" t="s">
        <v>512</v>
      </c>
      <c r="E331" s="77"/>
      <c r="F331" s="36">
        <v>15000000</v>
      </c>
      <c r="G331" s="36">
        <f>F331</f>
        <v>15000000</v>
      </c>
    </row>
    <row r="332" spans="1:7" s="76" customFormat="1" ht="15" customHeight="1">
      <c r="A332" s="71">
        <v>2</v>
      </c>
      <c r="B332" s="72" t="s">
        <v>28</v>
      </c>
      <c r="C332" s="40"/>
      <c r="D332" s="40"/>
      <c r="E332" s="77"/>
      <c r="F332" s="36"/>
      <c r="G332" s="36"/>
    </row>
    <row r="333" spans="1:7" ht="57" customHeight="1">
      <c r="A333" s="35"/>
      <c r="B333" s="145" t="s">
        <v>549</v>
      </c>
      <c r="C333" s="40" t="s">
        <v>180</v>
      </c>
      <c r="D333" s="40" t="s">
        <v>181</v>
      </c>
      <c r="E333" s="73"/>
      <c r="F333" s="41">
        <v>1</v>
      </c>
      <c r="G333" s="41">
        <f>F333</f>
        <v>1</v>
      </c>
    </row>
    <row r="334" spans="1:7" s="76" customFormat="1" ht="15" customHeight="1">
      <c r="A334" s="71">
        <v>3</v>
      </c>
      <c r="B334" s="72" t="s">
        <v>29</v>
      </c>
      <c r="C334" s="40"/>
      <c r="D334" s="40"/>
      <c r="E334" s="73"/>
      <c r="F334" s="36"/>
      <c r="G334" s="41"/>
    </row>
    <row r="335" spans="1:7" ht="51" customHeight="1">
      <c r="A335" s="35"/>
      <c r="B335" s="145" t="s">
        <v>550</v>
      </c>
      <c r="C335" s="40" t="s">
        <v>89</v>
      </c>
      <c r="D335" s="40" t="s">
        <v>87</v>
      </c>
      <c r="E335" s="73"/>
      <c r="F335" s="36">
        <f>F331/F333</f>
        <v>15000000</v>
      </c>
      <c r="G335" s="36">
        <f>F335</f>
        <v>15000000</v>
      </c>
    </row>
    <row r="336" spans="1:7" s="76" customFormat="1" ht="15" customHeight="1">
      <c r="A336" s="71">
        <v>4</v>
      </c>
      <c r="B336" s="72" t="s">
        <v>30</v>
      </c>
      <c r="C336" s="40"/>
      <c r="D336" s="40"/>
      <c r="E336" s="73"/>
      <c r="F336" s="36"/>
      <c r="G336" s="41"/>
    </row>
    <row r="337" spans="1:7" ht="50.25" customHeight="1">
      <c r="A337" s="35"/>
      <c r="B337" s="145" t="s">
        <v>442</v>
      </c>
      <c r="C337" s="146" t="s">
        <v>88</v>
      </c>
      <c r="D337" s="40" t="s">
        <v>87</v>
      </c>
      <c r="E337" s="73"/>
      <c r="F337" s="36">
        <v>100</v>
      </c>
      <c r="G337" s="36">
        <v>100</v>
      </c>
    </row>
    <row r="338" spans="1:7" ht="27" customHeight="1">
      <c r="A338" s="35"/>
      <c r="B338" s="279" t="s">
        <v>669</v>
      </c>
      <c r="C338" s="280"/>
      <c r="D338" s="280"/>
      <c r="E338" s="280"/>
      <c r="F338" s="281"/>
      <c r="G338" s="74"/>
    </row>
    <row r="339" spans="1:7" s="76" customFormat="1" ht="15" customHeight="1">
      <c r="A339" s="71">
        <v>1</v>
      </c>
      <c r="B339" s="78" t="s">
        <v>27</v>
      </c>
      <c r="C339" s="73"/>
      <c r="D339" s="73"/>
      <c r="E339" s="77"/>
      <c r="F339" s="74"/>
      <c r="G339" s="74"/>
    </row>
    <row r="340" spans="1:7" ht="54.75" customHeight="1">
      <c r="A340" s="35"/>
      <c r="B340" s="145" t="s">
        <v>552</v>
      </c>
      <c r="C340" s="40" t="s">
        <v>89</v>
      </c>
      <c r="D340" s="69" t="s">
        <v>512</v>
      </c>
      <c r="E340" s="77"/>
      <c r="F340" s="36">
        <v>500000</v>
      </c>
      <c r="G340" s="36">
        <f>F340</f>
        <v>500000</v>
      </c>
    </row>
    <row r="341" spans="1:7" s="76" customFormat="1" ht="15" customHeight="1">
      <c r="A341" s="71">
        <v>2</v>
      </c>
      <c r="B341" s="72" t="s">
        <v>28</v>
      </c>
      <c r="C341" s="40"/>
      <c r="D341" s="40"/>
      <c r="E341" s="77"/>
      <c r="F341" s="36"/>
      <c r="G341" s="36"/>
    </row>
    <row r="342" spans="1:7" ht="74.25" customHeight="1">
      <c r="A342" s="35"/>
      <c r="B342" s="145" t="s">
        <v>554</v>
      </c>
      <c r="C342" s="40" t="s">
        <v>180</v>
      </c>
      <c r="D342" s="40" t="s">
        <v>181</v>
      </c>
      <c r="E342" s="73"/>
      <c r="F342" s="41">
        <v>1</v>
      </c>
      <c r="G342" s="41">
        <f>F342</f>
        <v>1</v>
      </c>
    </row>
    <row r="343" spans="1:7" s="76" customFormat="1" ht="15" customHeight="1">
      <c r="A343" s="71">
        <v>3</v>
      </c>
      <c r="B343" s="72" t="s">
        <v>29</v>
      </c>
      <c r="C343" s="40"/>
      <c r="D343" s="40"/>
      <c r="E343" s="73"/>
      <c r="F343" s="36"/>
      <c r="G343" s="41"/>
    </row>
    <row r="344" spans="1:7" ht="75" customHeight="1">
      <c r="A344" s="35"/>
      <c r="B344" s="145" t="s">
        <v>555</v>
      </c>
      <c r="C344" s="40" t="s">
        <v>89</v>
      </c>
      <c r="D344" s="40" t="s">
        <v>87</v>
      </c>
      <c r="E344" s="73"/>
      <c r="F344" s="36">
        <f>F340/F342</f>
        <v>500000</v>
      </c>
      <c r="G344" s="36">
        <f>F344</f>
        <v>500000</v>
      </c>
    </row>
    <row r="345" spans="1:7" s="76" customFormat="1" ht="15" customHeight="1">
      <c r="A345" s="71">
        <v>4</v>
      </c>
      <c r="B345" s="72" t="s">
        <v>30</v>
      </c>
      <c r="C345" s="40"/>
      <c r="D345" s="40"/>
      <c r="E345" s="73"/>
      <c r="F345" s="36"/>
      <c r="G345" s="41"/>
    </row>
    <row r="346" spans="1:7" ht="60.75" customHeight="1">
      <c r="A346" s="35"/>
      <c r="B346" s="145" t="s">
        <v>553</v>
      </c>
      <c r="C346" s="146" t="s">
        <v>88</v>
      </c>
      <c r="D346" s="40" t="s">
        <v>87</v>
      </c>
      <c r="E346" s="73"/>
      <c r="F346" s="36">
        <v>100</v>
      </c>
      <c r="G346" s="36">
        <v>100</v>
      </c>
    </row>
    <row r="347" spans="1:7" ht="27" customHeight="1">
      <c r="A347" s="35"/>
      <c r="B347" s="279" t="s">
        <v>672</v>
      </c>
      <c r="C347" s="280"/>
      <c r="D347" s="280"/>
      <c r="E347" s="280"/>
      <c r="F347" s="281"/>
      <c r="G347" s="74"/>
    </row>
    <row r="348" spans="1:7" s="76" customFormat="1" ht="15" customHeight="1">
      <c r="A348" s="71">
        <v>1</v>
      </c>
      <c r="B348" s="78" t="s">
        <v>27</v>
      </c>
      <c r="C348" s="73"/>
      <c r="D348" s="73"/>
      <c r="E348" s="77"/>
      <c r="F348" s="74"/>
      <c r="G348" s="74"/>
    </row>
    <row r="349" spans="1:7" ht="109.5" customHeight="1">
      <c r="A349" s="35"/>
      <c r="B349" s="145" t="s">
        <v>683</v>
      </c>
      <c r="C349" s="40" t="s">
        <v>89</v>
      </c>
      <c r="D349" s="69" t="s">
        <v>654</v>
      </c>
      <c r="E349" s="77"/>
      <c r="F349" s="36">
        <v>500000</v>
      </c>
      <c r="G349" s="36">
        <f>F349</f>
        <v>500000</v>
      </c>
    </row>
    <row r="350" spans="1:7" s="76" customFormat="1" ht="15" customHeight="1">
      <c r="A350" s="71">
        <v>2</v>
      </c>
      <c r="B350" s="72" t="s">
        <v>28</v>
      </c>
      <c r="C350" s="40"/>
      <c r="D350" s="40"/>
      <c r="E350" s="77"/>
      <c r="F350" s="36"/>
      <c r="G350" s="36"/>
    </row>
    <row r="351" spans="1:7" ht="119.25" customHeight="1">
      <c r="A351" s="35"/>
      <c r="B351" s="145" t="s">
        <v>682</v>
      </c>
      <c r="C351" s="40" t="s">
        <v>180</v>
      </c>
      <c r="D351" s="40" t="s">
        <v>181</v>
      </c>
      <c r="E351" s="73"/>
      <c r="F351" s="41">
        <v>1</v>
      </c>
      <c r="G351" s="41">
        <f>F351</f>
        <v>1</v>
      </c>
    </row>
    <row r="352" spans="1:7" s="76" customFormat="1" ht="15" customHeight="1">
      <c r="A352" s="71">
        <v>3</v>
      </c>
      <c r="B352" s="72" t="s">
        <v>29</v>
      </c>
      <c r="C352" s="40"/>
      <c r="D352" s="40"/>
      <c r="E352" s="73"/>
      <c r="F352" s="36"/>
      <c r="G352" s="41"/>
    </row>
    <row r="353" spans="1:7" ht="114" customHeight="1">
      <c r="A353" s="35"/>
      <c r="B353" s="145" t="s">
        <v>675</v>
      </c>
      <c r="C353" s="40" t="s">
        <v>89</v>
      </c>
      <c r="D353" s="40" t="s">
        <v>87</v>
      </c>
      <c r="E353" s="73"/>
      <c r="F353" s="36">
        <f>F349/F351</f>
        <v>500000</v>
      </c>
      <c r="G353" s="36">
        <f>F353</f>
        <v>500000</v>
      </c>
    </row>
    <row r="354" spans="1:7" s="76" customFormat="1" ht="11.25" customHeight="1">
      <c r="A354" s="71">
        <v>4</v>
      </c>
      <c r="B354" s="72" t="s">
        <v>30</v>
      </c>
      <c r="C354" s="40"/>
      <c r="D354" s="40"/>
      <c r="E354" s="73"/>
      <c r="F354" s="36"/>
      <c r="G354" s="41"/>
    </row>
    <row r="355" spans="1:7" ht="93.75" customHeight="1">
      <c r="A355" s="35"/>
      <c r="B355" s="145" t="s">
        <v>676</v>
      </c>
      <c r="C355" s="146" t="s">
        <v>88</v>
      </c>
      <c r="D355" s="40" t="s">
        <v>87</v>
      </c>
      <c r="E355" s="73"/>
      <c r="F355" s="36">
        <v>100</v>
      </c>
      <c r="G355" s="36">
        <v>100</v>
      </c>
    </row>
    <row r="356" spans="1:7" ht="19.5" customHeight="1">
      <c r="A356" s="35"/>
      <c r="B356" s="279" t="s">
        <v>670</v>
      </c>
      <c r="C356" s="280"/>
      <c r="D356" s="280"/>
      <c r="E356" s="280"/>
      <c r="F356" s="281"/>
      <c r="G356" s="74"/>
    </row>
    <row r="357" spans="1:7" s="76" customFormat="1" ht="15" customHeight="1">
      <c r="A357" s="71">
        <v>1</v>
      </c>
      <c r="B357" s="78" t="s">
        <v>27</v>
      </c>
      <c r="C357" s="73"/>
      <c r="D357" s="73"/>
      <c r="E357" s="77"/>
      <c r="F357" s="74"/>
      <c r="G357" s="74"/>
    </row>
    <row r="358" spans="1:7" ht="49.5" customHeight="1">
      <c r="A358" s="35"/>
      <c r="B358" s="145" t="s">
        <v>562</v>
      </c>
      <c r="C358" s="40" t="s">
        <v>89</v>
      </c>
      <c r="D358" s="69" t="s">
        <v>512</v>
      </c>
      <c r="E358" s="77"/>
      <c r="F358" s="36">
        <v>500000</v>
      </c>
      <c r="G358" s="36">
        <f>F358</f>
        <v>500000</v>
      </c>
    </row>
    <row r="359" spans="1:7" s="76" customFormat="1" ht="15" customHeight="1">
      <c r="A359" s="71">
        <v>2</v>
      </c>
      <c r="B359" s="72" t="s">
        <v>28</v>
      </c>
      <c r="C359" s="40"/>
      <c r="D359" s="40"/>
      <c r="E359" s="77"/>
      <c r="F359" s="36"/>
      <c r="G359" s="36"/>
    </row>
    <row r="360" spans="1:7" ht="68.25" customHeight="1">
      <c r="A360" s="35"/>
      <c r="B360" s="145" t="s">
        <v>563</v>
      </c>
      <c r="C360" s="40" t="s">
        <v>180</v>
      </c>
      <c r="D360" s="40" t="s">
        <v>181</v>
      </c>
      <c r="E360" s="73"/>
      <c r="F360" s="41">
        <v>1</v>
      </c>
      <c r="G360" s="41">
        <f>F360</f>
        <v>1</v>
      </c>
    </row>
    <row r="361" spans="1:7" s="76" customFormat="1" ht="15" customHeight="1">
      <c r="A361" s="71">
        <v>3</v>
      </c>
      <c r="B361" s="72" t="s">
        <v>29</v>
      </c>
      <c r="C361" s="40"/>
      <c r="D361" s="40"/>
      <c r="E361" s="73"/>
      <c r="F361" s="36"/>
      <c r="G361" s="41"/>
    </row>
    <row r="362" spans="1:7" ht="66.75" customHeight="1">
      <c r="A362" s="35"/>
      <c r="B362" s="145" t="s">
        <v>564</v>
      </c>
      <c r="C362" s="40" t="s">
        <v>89</v>
      </c>
      <c r="D362" s="40" t="s">
        <v>87</v>
      </c>
      <c r="E362" s="73"/>
      <c r="F362" s="36">
        <f>F358/F360</f>
        <v>500000</v>
      </c>
      <c r="G362" s="36">
        <f>F362</f>
        <v>500000</v>
      </c>
    </row>
    <row r="363" spans="1:7" s="76" customFormat="1" ht="15" customHeight="1">
      <c r="A363" s="71">
        <v>4</v>
      </c>
      <c r="B363" s="72" t="s">
        <v>30</v>
      </c>
      <c r="C363" s="40"/>
      <c r="D363" s="40"/>
      <c r="E363" s="73"/>
      <c r="F363" s="36"/>
      <c r="G363" s="41"/>
    </row>
    <row r="364" spans="1:7" ht="58.5" customHeight="1">
      <c r="A364" s="35"/>
      <c r="B364" s="145" t="s">
        <v>565</v>
      </c>
      <c r="C364" s="146" t="s">
        <v>88</v>
      </c>
      <c r="D364" s="40" t="s">
        <v>87</v>
      </c>
      <c r="E364" s="73"/>
      <c r="F364" s="36">
        <v>100</v>
      </c>
      <c r="G364" s="36">
        <v>100</v>
      </c>
    </row>
    <row r="365" spans="1:7" ht="31.5" customHeight="1">
      <c r="A365" s="35"/>
      <c r="B365" s="337" t="s">
        <v>671</v>
      </c>
      <c r="C365" s="338"/>
      <c r="D365" s="338"/>
      <c r="E365" s="338"/>
      <c r="F365" s="339"/>
      <c r="G365" s="74"/>
    </row>
    <row r="366" spans="1:7" s="76" customFormat="1" ht="15" customHeight="1">
      <c r="A366" s="71">
        <v>1</v>
      </c>
      <c r="B366" s="78" t="s">
        <v>27</v>
      </c>
      <c r="C366" s="73"/>
      <c r="D366" s="73"/>
      <c r="E366" s="77"/>
      <c r="F366" s="74"/>
      <c r="G366" s="74"/>
    </row>
    <row r="367" spans="1:7" ht="82.5" customHeight="1">
      <c r="A367" s="35"/>
      <c r="B367" s="145" t="s">
        <v>717</v>
      </c>
      <c r="C367" s="40" t="s">
        <v>89</v>
      </c>
      <c r="D367" s="155" t="s">
        <v>689</v>
      </c>
      <c r="E367" s="77"/>
      <c r="F367" s="164">
        <f>8806518-5000000</f>
        <v>3806518</v>
      </c>
      <c r="G367" s="36">
        <f>F367</f>
        <v>3806518</v>
      </c>
    </row>
    <row r="368" spans="1:7" s="76" customFormat="1" ht="15" customHeight="1">
      <c r="A368" s="71">
        <v>2</v>
      </c>
      <c r="B368" s="72" t="s">
        <v>28</v>
      </c>
      <c r="C368" s="40"/>
      <c r="D368" s="40"/>
      <c r="E368" s="77"/>
      <c r="F368" s="36"/>
      <c r="G368" s="36"/>
    </row>
    <row r="369" spans="1:7" ht="95.25" customHeight="1">
      <c r="A369" s="35"/>
      <c r="B369" s="145" t="s">
        <v>485</v>
      </c>
      <c r="C369" s="40" t="s">
        <v>180</v>
      </c>
      <c r="D369" s="40" t="s">
        <v>181</v>
      </c>
      <c r="E369" s="73"/>
      <c r="F369" s="41">
        <v>1</v>
      </c>
      <c r="G369" s="41">
        <f>F369</f>
        <v>1</v>
      </c>
    </row>
    <row r="370" spans="1:7" s="76" customFormat="1" ht="15" customHeight="1">
      <c r="A370" s="71">
        <v>3</v>
      </c>
      <c r="B370" s="72" t="s">
        <v>29</v>
      </c>
      <c r="C370" s="40"/>
      <c r="D370" s="40"/>
      <c r="E370" s="73"/>
      <c r="F370" s="36"/>
      <c r="G370" s="41"/>
    </row>
    <row r="371" spans="1:7" ht="94.5" customHeight="1">
      <c r="A371" s="35"/>
      <c r="B371" s="145" t="s">
        <v>486</v>
      </c>
      <c r="C371" s="40" t="s">
        <v>89</v>
      </c>
      <c r="D371" s="40" t="s">
        <v>87</v>
      </c>
      <c r="E371" s="73"/>
      <c r="F371" s="36">
        <f>F367/F369</f>
        <v>3806518</v>
      </c>
      <c r="G371" s="36">
        <f>F371</f>
        <v>3806518</v>
      </c>
    </row>
    <row r="372" spans="1:7" s="76" customFormat="1" ht="15" customHeight="1">
      <c r="A372" s="71">
        <v>4</v>
      </c>
      <c r="B372" s="72" t="s">
        <v>30</v>
      </c>
      <c r="C372" s="40"/>
      <c r="D372" s="40"/>
      <c r="E372" s="73"/>
      <c r="F372" s="36"/>
      <c r="G372" s="41"/>
    </row>
    <row r="373" spans="1:7" ht="88.5" customHeight="1">
      <c r="A373" s="35"/>
      <c r="B373" s="145" t="s">
        <v>487</v>
      </c>
      <c r="C373" s="146" t="s">
        <v>88</v>
      </c>
      <c r="D373" s="40" t="s">
        <v>87</v>
      </c>
      <c r="E373" s="73"/>
      <c r="F373" s="36">
        <v>100</v>
      </c>
      <c r="G373" s="36">
        <v>100</v>
      </c>
    </row>
    <row r="374" spans="1:7" ht="31.5" customHeight="1">
      <c r="A374" s="35"/>
      <c r="B374" s="337" t="s">
        <v>716</v>
      </c>
      <c r="C374" s="338"/>
      <c r="D374" s="338"/>
      <c r="E374" s="338"/>
      <c r="F374" s="339"/>
      <c r="G374" s="74"/>
    </row>
    <row r="375" spans="1:7" s="76" customFormat="1" ht="15" customHeight="1">
      <c r="A375" s="71">
        <v>1</v>
      </c>
      <c r="B375" s="78" t="s">
        <v>27</v>
      </c>
      <c r="C375" s="73"/>
      <c r="D375" s="73"/>
      <c r="E375" s="77"/>
      <c r="F375" s="74"/>
      <c r="G375" s="74"/>
    </row>
    <row r="376" spans="1:7" ht="47.25" customHeight="1">
      <c r="A376" s="35"/>
      <c r="B376" s="145" t="s">
        <v>718</v>
      </c>
      <c r="C376" s="40" t="s">
        <v>89</v>
      </c>
      <c r="D376" s="155" t="s">
        <v>689</v>
      </c>
      <c r="E376" s="77"/>
      <c r="F376" s="164">
        <v>500000</v>
      </c>
      <c r="G376" s="36">
        <f>F376</f>
        <v>500000</v>
      </c>
    </row>
    <row r="377" spans="1:7" s="76" customFormat="1" ht="15" customHeight="1">
      <c r="A377" s="71">
        <v>2</v>
      </c>
      <c r="B377" s="72" t="s">
        <v>28</v>
      </c>
      <c r="C377" s="40"/>
      <c r="D377" s="40"/>
      <c r="E377" s="77"/>
      <c r="F377" s="36"/>
      <c r="G377" s="36"/>
    </row>
    <row r="378" spans="1:7" ht="64.5" customHeight="1">
      <c r="A378" s="35"/>
      <c r="B378" s="145" t="s">
        <v>719</v>
      </c>
      <c r="C378" s="40" t="s">
        <v>180</v>
      </c>
      <c r="D378" s="40" t="s">
        <v>181</v>
      </c>
      <c r="E378" s="73"/>
      <c r="F378" s="41">
        <v>1</v>
      </c>
      <c r="G378" s="41">
        <f>F378</f>
        <v>1</v>
      </c>
    </row>
    <row r="379" spans="1:7" s="76" customFormat="1" ht="15" customHeight="1">
      <c r="A379" s="71">
        <v>3</v>
      </c>
      <c r="B379" s="72" t="s">
        <v>29</v>
      </c>
      <c r="C379" s="40"/>
      <c r="D379" s="40"/>
      <c r="E379" s="73"/>
      <c r="F379" s="36"/>
      <c r="G379" s="41"/>
    </row>
    <row r="380" spans="1:7" ht="57" customHeight="1">
      <c r="A380" s="35"/>
      <c r="B380" s="145" t="s">
        <v>720</v>
      </c>
      <c r="C380" s="40" t="s">
        <v>89</v>
      </c>
      <c r="D380" s="40" t="s">
        <v>87</v>
      </c>
      <c r="E380" s="73"/>
      <c r="F380" s="36">
        <f>F376/F378</f>
        <v>500000</v>
      </c>
      <c r="G380" s="36">
        <f>F380</f>
        <v>500000</v>
      </c>
    </row>
    <row r="381" spans="1:7" s="76" customFormat="1" ht="15" customHeight="1">
      <c r="A381" s="71">
        <v>4</v>
      </c>
      <c r="B381" s="72" t="s">
        <v>30</v>
      </c>
      <c r="C381" s="40"/>
      <c r="D381" s="40"/>
      <c r="E381" s="73"/>
      <c r="F381" s="36"/>
      <c r="G381" s="41"/>
    </row>
    <row r="382" spans="1:7" ht="47.25" customHeight="1">
      <c r="A382" s="35"/>
      <c r="B382" s="145" t="s">
        <v>726</v>
      </c>
      <c r="C382" s="146" t="s">
        <v>88</v>
      </c>
      <c r="D382" s="40" t="s">
        <v>87</v>
      </c>
      <c r="E382" s="73"/>
      <c r="F382" s="36">
        <v>100</v>
      </c>
      <c r="G382" s="36">
        <v>100</v>
      </c>
    </row>
    <row r="383" spans="1:7" ht="31.5" customHeight="1">
      <c r="A383" s="35"/>
      <c r="B383" s="337" t="s">
        <v>722</v>
      </c>
      <c r="C383" s="338"/>
      <c r="D383" s="338"/>
      <c r="E383" s="338"/>
      <c r="F383" s="339"/>
      <c r="G383" s="74"/>
    </row>
    <row r="384" spans="1:7" s="76" customFormat="1" ht="15" customHeight="1">
      <c r="A384" s="71">
        <v>1</v>
      </c>
      <c r="B384" s="78" t="s">
        <v>27</v>
      </c>
      <c r="C384" s="73"/>
      <c r="D384" s="73"/>
      <c r="E384" s="77"/>
      <c r="F384" s="74"/>
      <c r="G384" s="74"/>
    </row>
    <row r="385" spans="1:8" ht="47.25" customHeight="1">
      <c r="A385" s="35"/>
      <c r="B385" s="145" t="s">
        <v>721</v>
      </c>
      <c r="C385" s="40" t="s">
        <v>89</v>
      </c>
      <c r="D385" s="155" t="s">
        <v>689</v>
      </c>
      <c r="E385" s="77"/>
      <c r="F385" s="164">
        <v>500000</v>
      </c>
      <c r="G385" s="36">
        <f>F385</f>
        <v>500000</v>
      </c>
    </row>
    <row r="386" spans="1:8" s="76" customFormat="1" ht="15" customHeight="1">
      <c r="A386" s="71">
        <v>2</v>
      </c>
      <c r="B386" s="72" t="s">
        <v>28</v>
      </c>
      <c r="C386" s="40"/>
      <c r="D386" s="40"/>
      <c r="E386" s="77"/>
      <c r="F386" s="36"/>
      <c r="G386" s="36"/>
    </row>
    <row r="387" spans="1:8" ht="64.5" customHeight="1">
      <c r="A387" s="35"/>
      <c r="B387" s="145" t="s">
        <v>723</v>
      </c>
      <c r="C387" s="40" t="s">
        <v>180</v>
      </c>
      <c r="D387" s="40" t="s">
        <v>181</v>
      </c>
      <c r="E387" s="73"/>
      <c r="F387" s="41">
        <v>1</v>
      </c>
      <c r="G387" s="41">
        <f>F387</f>
        <v>1</v>
      </c>
    </row>
    <row r="388" spans="1:8" s="76" customFormat="1" ht="15" customHeight="1">
      <c r="A388" s="71">
        <v>3</v>
      </c>
      <c r="B388" s="72" t="s">
        <v>29</v>
      </c>
      <c r="C388" s="40"/>
      <c r="D388" s="40"/>
      <c r="E388" s="73"/>
      <c r="F388" s="36"/>
      <c r="G388" s="41"/>
    </row>
    <row r="389" spans="1:8" ht="66" customHeight="1">
      <c r="A389" s="35"/>
      <c r="B389" s="145" t="s">
        <v>724</v>
      </c>
      <c r="C389" s="40" t="s">
        <v>89</v>
      </c>
      <c r="D389" s="40" t="s">
        <v>87</v>
      </c>
      <c r="E389" s="73"/>
      <c r="F389" s="36">
        <f>F385/F387</f>
        <v>500000</v>
      </c>
      <c r="G389" s="36">
        <f>F389</f>
        <v>500000</v>
      </c>
    </row>
    <row r="390" spans="1:8" s="76" customFormat="1" ht="15" customHeight="1">
      <c r="A390" s="71">
        <v>4</v>
      </c>
      <c r="B390" s="72" t="s">
        <v>30</v>
      </c>
      <c r="C390" s="40"/>
      <c r="D390" s="40"/>
      <c r="E390" s="73"/>
      <c r="F390" s="36"/>
      <c r="G390" s="41"/>
    </row>
    <row r="391" spans="1:8" ht="55.5" customHeight="1">
      <c r="A391" s="35"/>
      <c r="B391" s="145" t="s">
        <v>725</v>
      </c>
      <c r="C391" s="146" t="s">
        <v>88</v>
      </c>
      <c r="D391" s="40" t="s">
        <v>87</v>
      </c>
      <c r="E391" s="73"/>
      <c r="F391" s="36">
        <v>100</v>
      </c>
      <c r="G391" s="36">
        <v>100</v>
      </c>
    </row>
    <row r="392" spans="1:8" ht="19.5" customHeight="1">
      <c r="A392" s="176"/>
      <c r="B392" s="177"/>
      <c r="C392" s="178"/>
      <c r="D392" s="179"/>
      <c r="E392" s="180"/>
      <c r="F392" s="181"/>
      <c r="G392" s="181"/>
    </row>
    <row r="393" spans="1:8" ht="23.25" customHeight="1">
      <c r="A393" s="282"/>
      <c r="B393" s="282"/>
      <c r="C393" s="282"/>
      <c r="D393" s="18"/>
    </row>
    <row r="394" spans="1:8" s="58" customFormat="1" ht="33" customHeight="1">
      <c r="A394" s="283" t="s">
        <v>315</v>
      </c>
      <c r="B394" s="283"/>
      <c r="C394" s="283"/>
      <c r="D394" s="97"/>
      <c r="E394" s="98"/>
      <c r="F394" s="284" t="s">
        <v>316</v>
      </c>
      <c r="G394" s="284"/>
    </row>
    <row r="395" spans="1:8" s="58" customFormat="1" ht="22.5" customHeight="1">
      <c r="A395" s="99"/>
      <c r="B395" s="100"/>
      <c r="D395" s="233" t="s">
        <v>31</v>
      </c>
      <c r="F395" s="275" t="s">
        <v>302</v>
      </c>
      <c r="G395" s="275"/>
    </row>
    <row r="396" spans="1:8" s="58" customFormat="1" ht="15.75" customHeight="1">
      <c r="A396" s="276" t="s">
        <v>32</v>
      </c>
      <c r="B396" s="276"/>
      <c r="C396" s="100"/>
      <c r="D396" s="100"/>
    </row>
    <row r="397" spans="1:8" s="58" customFormat="1" ht="18" customHeight="1">
      <c r="A397" s="165" t="s">
        <v>303</v>
      </c>
      <c r="B397" s="165"/>
      <c r="C397" s="165"/>
      <c r="D397" s="100"/>
    </row>
    <row r="398" spans="1:8" s="58" customFormat="1" ht="33" customHeight="1">
      <c r="A398" s="277" t="s">
        <v>304</v>
      </c>
      <c r="B398" s="276"/>
      <c r="C398" s="276"/>
      <c r="D398" s="97"/>
      <c r="E398" s="98"/>
      <c r="F398" s="278" t="s">
        <v>305</v>
      </c>
      <c r="G398" s="278"/>
    </row>
    <row r="399" spans="1:8" s="58" customFormat="1" ht="15" customHeight="1">
      <c r="B399" s="100"/>
      <c r="C399" s="100"/>
      <c r="D399" s="233" t="s">
        <v>31</v>
      </c>
      <c r="F399" s="275" t="s">
        <v>52</v>
      </c>
      <c r="G399" s="275"/>
    </row>
    <row r="400" spans="1:8" s="58" customFormat="1" ht="11.25" customHeight="1">
      <c r="A400" s="101" t="s">
        <v>306</v>
      </c>
      <c r="B400" s="101"/>
      <c r="C400" s="101"/>
      <c r="D400" s="101"/>
      <c r="E400" s="101"/>
      <c r="F400" s="101"/>
      <c r="G400" s="101"/>
      <c r="H400" s="101"/>
    </row>
    <row r="401" spans="1:2" s="58" customFormat="1" ht="3" hidden="1" customHeight="1">
      <c r="A401" s="102"/>
      <c r="B401" s="58" t="s">
        <v>83</v>
      </c>
    </row>
    <row r="402" spans="1:2" ht="12" customHeight="1">
      <c r="A402" s="33" t="s">
        <v>51</v>
      </c>
    </row>
  </sheetData>
  <mergeCells count="107">
    <mergeCell ref="F395:G395"/>
    <mergeCell ref="A396:B396"/>
    <mergeCell ref="A398:C398"/>
    <mergeCell ref="F398:G398"/>
    <mergeCell ref="F399:G399"/>
    <mergeCell ref="B283:E283"/>
    <mergeCell ref="B292:E292"/>
    <mergeCell ref="B301:E301"/>
    <mergeCell ref="B310:E310"/>
    <mergeCell ref="B374:F374"/>
    <mergeCell ref="B338:F338"/>
    <mergeCell ref="B347:F347"/>
    <mergeCell ref="B356:F356"/>
    <mergeCell ref="B365:F365"/>
    <mergeCell ref="A393:C393"/>
    <mergeCell ref="A394:C394"/>
    <mergeCell ref="F394:G394"/>
    <mergeCell ref="B383:F383"/>
    <mergeCell ref="B252:E252"/>
    <mergeCell ref="B263:E263"/>
    <mergeCell ref="B272:E272"/>
    <mergeCell ref="B319:D319"/>
    <mergeCell ref="B320:E320"/>
    <mergeCell ref="B329:E329"/>
    <mergeCell ref="B196:E196"/>
    <mergeCell ref="B205:E205"/>
    <mergeCell ref="B214:E214"/>
    <mergeCell ref="B223:E223"/>
    <mergeCell ref="B232:E232"/>
    <mergeCell ref="B243:E243"/>
    <mergeCell ref="B142:E142"/>
    <mergeCell ref="B151:E151"/>
    <mergeCell ref="B160:E160"/>
    <mergeCell ref="B169:E169"/>
    <mergeCell ref="B178:E178"/>
    <mergeCell ref="B187:E187"/>
    <mergeCell ref="B96:C96"/>
    <mergeCell ref="B97:E97"/>
    <mergeCell ref="B106:E106"/>
    <mergeCell ref="B115:E115"/>
    <mergeCell ref="B124:E124"/>
    <mergeCell ref="B133:E133"/>
    <mergeCell ref="B75:G75"/>
    <mergeCell ref="A80:B80"/>
    <mergeCell ref="B82:G82"/>
    <mergeCell ref="B86:E86"/>
    <mergeCell ref="B87:E87"/>
    <mergeCell ref="B68:C68"/>
    <mergeCell ref="B69:C69"/>
    <mergeCell ref="B70:C70"/>
    <mergeCell ref="B71:C71"/>
    <mergeCell ref="B72:C72"/>
    <mergeCell ref="A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6:G36"/>
    <mergeCell ref="B37:G37"/>
    <mergeCell ref="E39:E40"/>
    <mergeCell ref="B41:C41"/>
    <mergeCell ref="B42:C42"/>
    <mergeCell ref="B43:C43"/>
    <mergeCell ref="B24:G26"/>
    <mergeCell ref="B27:G27"/>
    <mergeCell ref="B29:G29"/>
    <mergeCell ref="B30:G30"/>
    <mergeCell ref="C33:G33"/>
    <mergeCell ref="B34:G34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  <mergeCell ref="D19:F19"/>
    <mergeCell ref="A20:C20"/>
    <mergeCell ref="D20:E20"/>
  </mergeCells>
  <pageMargins left="0.19685039370078741" right="0.15748031496062992" top="0.35433070866141736" bottom="0.27559055118110237" header="0.31496062992125984" footer="0.19685039370078741"/>
  <pageSetup paperSize="9" orientation="landscape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57"/>
  <sheetViews>
    <sheetView view="pageBreakPreview" topLeftCell="A13" zoomScaleNormal="120" zoomScaleSheetLayoutView="100" workbookViewId="0">
      <selection activeCell="C35" sqref="C35"/>
    </sheetView>
  </sheetViews>
  <sheetFormatPr defaultColWidth="21.625" defaultRowHeight="15"/>
  <cols>
    <col min="1" max="1" width="6.125" style="16" customWidth="1"/>
    <col min="2" max="2" width="34.75" style="16" customWidth="1"/>
    <col min="3" max="3" width="15.375" style="16" customWidth="1"/>
    <col min="4" max="4" width="17.875" style="16" customWidth="1"/>
    <col min="5" max="5" width="20.375" style="16" customWidth="1"/>
    <col min="6" max="6" width="22.25" style="16" customWidth="1"/>
    <col min="7" max="7" width="20.75" style="16" customWidth="1"/>
    <col min="8" max="16384" width="21.625" style="16"/>
  </cols>
  <sheetData>
    <row r="1" spans="1:10">
      <c r="F1" s="321" t="s">
        <v>72</v>
      </c>
      <c r="G1" s="322"/>
    </row>
    <row r="2" spans="1:10">
      <c r="F2" s="322"/>
      <c r="G2" s="322"/>
    </row>
    <row r="3" spans="1:10" ht="32.25" customHeight="1">
      <c r="F3" s="322"/>
      <c r="G3" s="322"/>
    </row>
    <row r="4" spans="1:10" ht="15.75">
      <c r="A4" s="15"/>
      <c r="E4" s="15" t="s">
        <v>0</v>
      </c>
    </row>
    <row r="5" spans="1:10" ht="15.75">
      <c r="A5" s="15"/>
      <c r="E5" s="323" t="s">
        <v>100</v>
      </c>
      <c r="F5" s="323"/>
      <c r="G5" s="323"/>
    </row>
    <row r="6" spans="1:10" ht="15.75">
      <c r="A6" s="15"/>
      <c r="B6" s="15"/>
      <c r="E6" s="324" t="s">
        <v>85</v>
      </c>
      <c r="F6" s="324"/>
      <c r="G6" s="324"/>
    </row>
    <row r="7" spans="1:10" ht="15" customHeight="1">
      <c r="A7" s="15"/>
      <c r="E7" s="325" t="s">
        <v>1</v>
      </c>
      <c r="F7" s="325"/>
      <c r="G7" s="325"/>
    </row>
    <row r="8" spans="1:10" ht="9.75" customHeight="1">
      <c r="A8" s="15"/>
      <c r="B8" s="15"/>
      <c r="E8" s="326"/>
      <c r="F8" s="326"/>
      <c r="G8" s="326"/>
    </row>
    <row r="9" spans="1:10" ht="9" customHeight="1">
      <c r="A9" s="15"/>
      <c r="E9" s="325"/>
      <c r="F9" s="325"/>
      <c r="G9" s="325"/>
    </row>
    <row r="10" spans="1:10" ht="15.75">
      <c r="A10" s="15"/>
      <c r="E10" s="295" t="s">
        <v>101</v>
      </c>
      <c r="F10" s="295"/>
      <c r="G10" s="295"/>
    </row>
    <row r="11" spans="1:10" ht="12" customHeight="1"/>
    <row r="12" spans="1:10" ht="10.5" customHeight="1">
      <c r="J12" s="16" t="s">
        <v>83</v>
      </c>
    </row>
    <row r="13" spans="1:10" ht="15.75">
      <c r="A13" s="318" t="s">
        <v>2</v>
      </c>
      <c r="B13" s="318"/>
      <c r="C13" s="318"/>
      <c r="D13" s="318"/>
      <c r="E13" s="318"/>
      <c r="F13" s="318"/>
      <c r="G13" s="318"/>
    </row>
    <row r="14" spans="1:10" ht="15.75">
      <c r="A14" s="318" t="s">
        <v>505</v>
      </c>
      <c r="B14" s="318"/>
      <c r="C14" s="318"/>
      <c r="D14" s="318"/>
      <c r="E14" s="318"/>
      <c r="F14" s="318"/>
      <c r="G14" s="318"/>
    </row>
    <row r="15" spans="1:10" ht="7.5" customHeight="1"/>
    <row r="16" spans="1:10" ht="9" hidden="1" customHeight="1"/>
    <row r="17" spans="1:7" ht="35.25" customHeight="1">
      <c r="A17" s="50" t="s">
        <v>73</v>
      </c>
      <c r="B17" s="50">
        <v>3100000</v>
      </c>
      <c r="C17" s="50"/>
      <c r="D17" s="319" t="s">
        <v>84</v>
      </c>
      <c r="E17" s="319"/>
      <c r="F17" s="319"/>
      <c r="G17" s="214">
        <v>31692820</v>
      </c>
    </row>
    <row r="18" spans="1:7" ht="28.5" customHeight="1">
      <c r="A18" s="275" t="s">
        <v>81</v>
      </c>
      <c r="B18" s="275"/>
      <c r="C18" s="275"/>
      <c r="D18" s="320" t="s">
        <v>1</v>
      </c>
      <c r="E18" s="320"/>
      <c r="F18" s="52" t="s">
        <v>83</v>
      </c>
      <c r="G18" s="53" t="s">
        <v>74</v>
      </c>
    </row>
    <row r="19" spans="1:7" ht="19.5" customHeight="1">
      <c r="A19" s="54" t="s">
        <v>75</v>
      </c>
      <c r="B19" s="54">
        <v>3110000</v>
      </c>
      <c r="C19" s="54"/>
      <c r="D19" s="315" t="s">
        <v>85</v>
      </c>
      <c r="E19" s="315"/>
      <c r="F19" s="315"/>
      <c r="G19" s="214">
        <v>31692820</v>
      </c>
    </row>
    <row r="20" spans="1:7" ht="15.75" customHeight="1">
      <c r="A20" s="275" t="s">
        <v>77</v>
      </c>
      <c r="B20" s="275"/>
      <c r="C20" s="275"/>
      <c r="D20" s="316" t="s">
        <v>33</v>
      </c>
      <c r="E20" s="316"/>
      <c r="F20" s="52"/>
      <c r="G20" s="53" t="s">
        <v>74</v>
      </c>
    </row>
    <row r="21" spans="1:7" ht="28.5" customHeight="1">
      <c r="A21" s="55" t="s">
        <v>76</v>
      </c>
      <c r="B21" s="56">
        <v>3117370</v>
      </c>
      <c r="C21" s="56">
        <v>7370</v>
      </c>
      <c r="D21" s="212" t="s">
        <v>90</v>
      </c>
      <c r="E21" s="317" t="s">
        <v>91</v>
      </c>
      <c r="F21" s="317"/>
      <c r="G21" s="212" t="s">
        <v>99</v>
      </c>
    </row>
    <row r="22" spans="1:7" ht="33" customHeight="1">
      <c r="A22" s="58"/>
      <c r="B22" s="59" t="s">
        <v>77</v>
      </c>
      <c r="C22" s="93" t="s">
        <v>78</v>
      </c>
      <c r="D22" s="52" t="s">
        <v>79</v>
      </c>
      <c r="E22" s="275" t="s">
        <v>82</v>
      </c>
      <c r="F22" s="275"/>
      <c r="G22" s="210" t="s">
        <v>80</v>
      </c>
    </row>
    <row r="23" spans="1:7" ht="37.5" customHeight="1">
      <c r="A23" s="61" t="s">
        <v>7</v>
      </c>
      <c r="B23" s="276" t="s">
        <v>648</v>
      </c>
      <c r="C23" s="276"/>
      <c r="D23" s="276"/>
      <c r="E23" s="276"/>
      <c r="F23" s="276"/>
      <c r="G23" s="276"/>
    </row>
    <row r="24" spans="1:7" ht="126.75" customHeight="1">
      <c r="A24" s="61" t="s">
        <v>8</v>
      </c>
      <c r="B24" s="309" t="s">
        <v>677</v>
      </c>
      <c r="C24" s="309"/>
      <c r="D24" s="309"/>
      <c r="E24" s="309"/>
      <c r="F24" s="309"/>
      <c r="G24" s="309"/>
    </row>
    <row r="25" spans="1:7" ht="31.5" hidden="1" customHeight="1">
      <c r="A25" s="61"/>
      <c r="B25" s="309"/>
      <c r="C25" s="309"/>
      <c r="D25" s="309"/>
      <c r="E25" s="309"/>
      <c r="F25" s="309"/>
      <c r="G25" s="309"/>
    </row>
    <row r="26" spans="1:7" ht="12.75" customHeight="1">
      <c r="B26" s="309"/>
      <c r="C26" s="309"/>
      <c r="D26" s="309"/>
      <c r="E26" s="309"/>
      <c r="F26" s="309"/>
      <c r="G26" s="309"/>
    </row>
    <row r="27" spans="1:7" ht="19.5" customHeight="1">
      <c r="A27" s="18" t="s">
        <v>9</v>
      </c>
      <c r="B27" s="295" t="s">
        <v>46</v>
      </c>
      <c r="C27" s="295"/>
      <c r="D27" s="295"/>
      <c r="E27" s="295"/>
      <c r="F27" s="295"/>
      <c r="G27" s="295"/>
    </row>
    <row r="28" spans="1:7" ht="4.5" customHeight="1">
      <c r="A28" s="19"/>
    </row>
    <row r="29" spans="1:7" ht="19.5" customHeight="1">
      <c r="A29" s="215" t="s">
        <v>11</v>
      </c>
      <c r="B29" s="304" t="s">
        <v>47</v>
      </c>
      <c r="C29" s="304"/>
      <c r="D29" s="304"/>
      <c r="E29" s="304"/>
      <c r="F29" s="304"/>
      <c r="G29" s="304"/>
    </row>
    <row r="30" spans="1:7" ht="24" customHeight="1">
      <c r="A30" s="215">
        <v>1</v>
      </c>
      <c r="B30" s="310" t="s">
        <v>93</v>
      </c>
      <c r="C30" s="311"/>
      <c r="D30" s="311"/>
      <c r="E30" s="311"/>
      <c r="F30" s="311"/>
      <c r="G30" s="312"/>
    </row>
    <row r="32" spans="1:7" ht="3" customHeight="1">
      <c r="A32" s="19"/>
    </row>
    <row r="33" spans="1:8" ht="19.5" customHeight="1">
      <c r="A33" s="20" t="s">
        <v>10</v>
      </c>
      <c r="B33" s="21" t="s">
        <v>86</v>
      </c>
      <c r="C33" s="313" t="s">
        <v>92</v>
      </c>
      <c r="D33" s="314"/>
      <c r="E33" s="314"/>
      <c r="F33" s="314"/>
      <c r="G33" s="314"/>
    </row>
    <row r="34" spans="1:8" ht="19.5" customHeight="1">
      <c r="A34" s="18" t="s">
        <v>13</v>
      </c>
      <c r="B34" s="295" t="s">
        <v>48</v>
      </c>
      <c r="C34" s="295"/>
      <c r="D34" s="295"/>
      <c r="E34" s="295"/>
      <c r="F34" s="295"/>
      <c r="G34" s="295"/>
    </row>
    <row r="35" spans="1:8" ht="4.5" customHeight="1">
      <c r="A35" s="18"/>
      <c r="B35" s="213"/>
      <c r="C35" s="213"/>
      <c r="D35" s="213"/>
      <c r="E35" s="213"/>
      <c r="F35" s="213"/>
      <c r="G35" s="213"/>
    </row>
    <row r="36" spans="1:8" ht="18.75" customHeight="1">
      <c r="A36" s="215" t="s">
        <v>11</v>
      </c>
      <c r="B36" s="304" t="s">
        <v>12</v>
      </c>
      <c r="C36" s="304"/>
      <c r="D36" s="304"/>
      <c r="E36" s="304"/>
      <c r="F36" s="304"/>
      <c r="G36" s="304"/>
    </row>
    <row r="37" spans="1:8" ht="15.75">
      <c r="A37" s="215">
        <v>1</v>
      </c>
      <c r="B37" s="302" t="s">
        <v>94</v>
      </c>
      <c r="C37" s="302"/>
      <c r="D37" s="302"/>
      <c r="E37" s="302"/>
      <c r="F37" s="302"/>
      <c r="G37" s="302"/>
    </row>
    <row r="38" spans="1:8" ht="8.25" customHeight="1">
      <c r="A38" s="18"/>
      <c r="B38" s="213"/>
      <c r="C38" s="213"/>
      <c r="D38" s="213"/>
      <c r="E38" s="213"/>
      <c r="F38" s="213"/>
      <c r="G38" s="213"/>
    </row>
    <row r="39" spans="1:8" ht="15.75">
      <c r="A39" s="18" t="s">
        <v>19</v>
      </c>
      <c r="B39" s="22" t="s">
        <v>15</v>
      </c>
      <c r="C39" s="213"/>
      <c r="D39" s="213"/>
      <c r="E39" s="305" t="s">
        <v>49</v>
      </c>
      <c r="F39" s="213"/>
      <c r="G39" s="213"/>
    </row>
    <row r="40" spans="1:8" ht="8.25" customHeight="1">
      <c r="A40" s="19"/>
      <c r="E40" s="306"/>
    </row>
    <row r="41" spans="1:8" ht="23.25" customHeight="1">
      <c r="A41" s="215" t="s">
        <v>11</v>
      </c>
      <c r="B41" s="307" t="s">
        <v>15</v>
      </c>
      <c r="C41" s="301"/>
      <c r="D41" s="215" t="s">
        <v>16</v>
      </c>
      <c r="E41" s="215" t="s">
        <v>17</v>
      </c>
      <c r="F41" s="215" t="s">
        <v>18</v>
      </c>
    </row>
    <row r="42" spans="1:8" ht="12" customHeight="1">
      <c r="A42" s="217">
        <v>1</v>
      </c>
      <c r="B42" s="308">
        <v>2</v>
      </c>
      <c r="C42" s="294"/>
      <c r="D42" s="217">
        <v>3</v>
      </c>
      <c r="E42" s="217">
        <v>4</v>
      </c>
      <c r="F42" s="217">
        <v>5</v>
      </c>
    </row>
    <row r="43" spans="1:8" ht="34.5" customHeight="1">
      <c r="A43" s="215"/>
      <c r="B43" s="303" t="s">
        <v>506</v>
      </c>
      <c r="C43" s="301"/>
      <c r="E43" s="43">
        <f>F86</f>
        <v>800000</v>
      </c>
      <c r="F43" s="43">
        <f>E43+D43</f>
        <v>800000</v>
      </c>
      <c r="H43" s="44" t="e">
        <f>F43-#REF!</f>
        <v>#REF!</v>
      </c>
    </row>
    <row r="44" spans="1:8" ht="69.75" hidden="1" customHeight="1">
      <c r="A44" s="23" t="s">
        <v>102</v>
      </c>
      <c r="B44" s="302" t="s">
        <v>645</v>
      </c>
      <c r="C44" s="301"/>
      <c r="D44" s="24"/>
      <c r="E44" s="25">
        <v>300000</v>
      </c>
      <c r="F44" s="25">
        <f t="shared" ref="F44" si="0">E44</f>
        <v>300000</v>
      </c>
      <c r="H44" s="44" t="e">
        <f>F44-#REF!</f>
        <v>#REF!</v>
      </c>
    </row>
    <row r="45" spans="1:8" ht="34.5" customHeight="1">
      <c r="A45" s="215"/>
      <c r="B45" s="303" t="s">
        <v>504</v>
      </c>
      <c r="C45" s="301"/>
      <c r="D45" s="152"/>
      <c r="E45" s="43">
        <f>F105</f>
        <v>23672820</v>
      </c>
      <c r="F45" s="43">
        <f>E45+D45</f>
        <v>23672820</v>
      </c>
      <c r="G45" s="44"/>
      <c r="H45" s="44" t="e">
        <f>F45-#REF!</f>
        <v>#REF!</v>
      </c>
    </row>
    <row r="46" spans="1:8" ht="68.25" hidden="1" customHeight="1">
      <c r="A46" s="153" t="s">
        <v>248</v>
      </c>
      <c r="B46" s="302" t="s">
        <v>522</v>
      </c>
      <c r="C46" s="301"/>
      <c r="D46" s="152"/>
      <c r="E46" s="25">
        <v>200000</v>
      </c>
      <c r="F46" s="25">
        <f t="shared" ref="F46:F55" si="1">E46</f>
        <v>200000</v>
      </c>
      <c r="H46" s="44" t="e">
        <f>F46-#REF!</f>
        <v>#REF!</v>
      </c>
    </row>
    <row r="47" spans="1:8" ht="62.25" hidden="1" customHeight="1">
      <c r="A47" s="153" t="s">
        <v>249</v>
      </c>
      <c r="B47" s="302" t="s">
        <v>523</v>
      </c>
      <c r="C47" s="301"/>
      <c r="D47" s="152"/>
      <c r="E47" s="25">
        <v>200000</v>
      </c>
      <c r="F47" s="25">
        <f t="shared" si="1"/>
        <v>200000</v>
      </c>
      <c r="H47" s="44" t="e">
        <f>F47-#REF!</f>
        <v>#REF!</v>
      </c>
    </row>
    <row r="48" spans="1:8" ht="72.75" hidden="1" customHeight="1">
      <c r="A48" s="153" t="s">
        <v>250</v>
      </c>
      <c r="B48" s="302" t="s">
        <v>524</v>
      </c>
      <c r="C48" s="301"/>
      <c r="D48" s="152"/>
      <c r="E48" s="25">
        <v>200000</v>
      </c>
      <c r="F48" s="25">
        <f t="shared" si="1"/>
        <v>200000</v>
      </c>
      <c r="H48" s="44" t="e">
        <f>F48-#REF!</f>
        <v>#REF!</v>
      </c>
    </row>
    <row r="49" spans="1:8" ht="64.5" hidden="1" customHeight="1">
      <c r="A49" s="153" t="s">
        <v>251</v>
      </c>
      <c r="B49" s="302" t="s">
        <v>525</v>
      </c>
      <c r="C49" s="301"/>
      <c r="D49" s="152"/>
      <c r="E49" s="25">
        <v>200000</v>
      </c>
      <c r="F49" s="25">
        <f t="shared" si="1"/>
        <v>200000</v>
      </c>
      <c r="H49" s="44" t="e">
        <f>F49-#REF!</f>
        <v>#REF!</v>
      </c>
    </row>
    <row r="50" spans="1:8" ht="75" hidden="1" customHeight="1">
      <c r="A50" s="153" t="s">
        <v>252</v>
      </c>
      <c r="B50" s="302" t="s">
        <v>526</v>
      </c>
      <c r="C50" s="301"/>
      <c r="D50" s="152"/>
      <c r="E50" s="25">
        <v>200000</v>
      </c>
      <c r="F50" s="25">
        <f t="shared" si="1"/>
        <v>200000</v>
      </c>
      <c r="H50" s="44"/>
    </row>
    <row r="51" spans="1:8" ht="57.75" hidden="1" customHeight="1">
      <c r="A51" s="153" t="s">
        <v>253</v>
      </c>
      <c r="B51" s="302" t="s">
        <v>527</v>
      </c>
      <c r="C51" s="301"/>
      <c r="D51" s="152"/>
      <c r="E51" s="25">
        <v>300000</v>
      </c>
      <c r="F51" s="25">
        <f t="shared" si="1"/>
        <v>300000</v>
      </c>
      <c r="H51" s="44" t="e">
        <f>F51-#REF!</f>
        <v>#REF!</v>
      </c>
    </row>
    <row r="52" spans="1:8" ht="81.75" hidden="1" customHeight="1">
      <c r="A52" s="153" t="s">
        <v>254</v>
      </c>
      <c r="B52" s="302" t="s">
        <v>528</v>
      </c>
      <c r="C52" s="301"/>
      <c r="D52" s="24"/>
      <c r="E52" s="25">
        <v>2000000</v>
      </c>
      <c r="F52" s="25">
        <f t="shared" si="1"/>
        <v>2000000</v>
      </c>
      <c r="H52" s="44" t="e">
        <f>F52-#REF!</f>
        <v>#REF!</v>
      </c>
    </row>
    <row r="53" spans="1:8" ht="74.25" hidden="1" customHeight="1">
      <c r="A53" s="153" t="s">
        <v>255</v>
      </c>
      <c r="B53" s="302" t="s">
        <v>529</v>
      </c>
      <c r="C53" s="301"/>
      <c r="D53" s="24"/>
      <c r="E53" s="25">
        <v>200000</v>
      </c>
      <c r="F53" s="25">
        <f t="shared" si="1"/>
        <v>200000</v>
      </c>
      <c r="H53" s="44" t="e">
        <f>F53-#REF!</f>
        <v>#REF!</v>
      </c>
    </row>
    <row r="54" spans="1:8" ht="77.25" hidden="1" customHeight="1">
      <c r="A54" s="153" t="s">
        <v>513</v>
      </c>
      <c r="B54" s="302" t="s">
        <v>530</v>
      </c>
      <c r="C54" s="301"/>
      <c r="D54" s="24"/>
      <c r="E54" s="25">
        <v>6000000</v>
      </c>
      <c r="F54" s="25">
        <f t="shared" si="1"/>
        <v>6000000</v>
      </c>
      <c r="H54" s="44" t="e">
        <f>F54-#REF!</f>
        <v>#REF!</v>
      </c>
    </row>
    <row r="55" spans="1:8" ht="60" hidden="1" customHeight="1">
      <c r="A55" s="153" t="s">
        <v>514</v>
      </c>
      <c r="B55" s="302" t="s">
        <v>531</v>
      </c>
      <c r="C55" s="301"/>
      <c r="D55" s="24"/>
      <c r="E55" s="25">
        <v>200000</v>
      </c>
      <c r="F55" s="25">
        <f t="shared" si="1"/>
        <v>200000</v>
      </c>
      <c r="H55" s="44" t="e">
        <f>F55-#REF!</f>
        <v>#REF!</v>
      </c>
    </row>
    <row r="56" spans="1:8" ht="54.75" hidden="1" customHeight="1">
      <c r="A56" s="153" t="s">
        <v>515</v>
      </c>
      <c r="B56" s="302" t="s">
        <v>532</v>
      </c>
      <c r="C56" s="301"/>
      <c r="D56" s="24"/>
      <c r="E56" s="25">
        <v>200000</v>
      </c>
      <c r="F56" s="25">
        <f>E56</f>
        <v>200000</v>
      </c>
      <c r="H56" s="44" t="e">
        <f>F56-#REF!</f>
        <v>#REF!</v>
      </c>
    </row>
    <row r="57" spans="1:8" ht="41.25" hidden="1" customHeight="1">
      <c r="A57" s="153" t="s">
        <v>516</v>
      </c>
      <c r="B57" s="302" t="s">
        <v>533</v>
      </c>
      <c r="C57" s="301" t="s">
        <v>449</v>
      </c>
      <c r="D57" s="24"/>
      <c r="E57" s="25">
        <v>700000</v>
      </c>
      <c r="F57" s="25">
        <f t="shared" ref="F57:F64" si="2">E57</f>
        <v>700000</v>
      </c>
      <c r="H57" s="44" t="e">
        <f>F57-#REF!</f>
        <v>#REF!</v>
      </c>
    </row>
    <row r="58" spans="1:8" ht="48" hidden="1" customHeight="1">
      <c r="A58" s="153" t="s">
        <v>256</v>
      </c>
      <c r="B58" s="302" t="s">
        <v>534</v>
      </c>
      <c r="C58" s="301"/>
      <c r="D58" s="24"/>
      <c r="E58" s="25">
        <v>500000</v>
      </c>
      <c r="F58" s="25">
        <f t="shared" si="2"/>
        <v>500000</v>
      </c>
      <c r="H58" s="44"/>
    </row>
    <row r="59" spans="1:8" ht="61.5" hidden="1" customHeight="1">
      <c r="A59" s="153" t="s">
        <v>257</v>
      </c>
      <c r="B59" s="302" t="s">
        <v>363</v>
      </c>
      <c r="C59" s="301"/>
      <c r="D59" s="24"/>
      <c r="E59" s="25">
        <v>3118157</v>
      </c>
      <c r="F59" s="25">
        <f>E59</f>
        <v>3118157</v>
      </c>
      <c r="H59" s="44"/>
    </row>
    <row r="60" spans="1:8" ht="64.5" hidden="1" customHeight="1">
      <c r="A60" s="153" t="s">
        <v>517</v>
      </c>
      <c r="B60" s="302" t="s">
        <v>367</v>
      </c>
      <c r="C60" s="301"/>
      <c r="D60" s="24"/>
      <c r="E60" s="25">
        <f>F234</f>
        <v>100000</v>
      </c>
      <c r="F60" s="25">
        <f t="shared" si="2"/>
        <v>100000</v>
      </c>
      <c r="H60" s="44"/>
    </row>
    <row r="61" spans="1:8" ht="51" hidden="1" customHeight="1">
      <c r="A61" s="153" t="s">
        <v>518</v>
      </c>
      <c r="B61" s="302" t="s">
        <v>368</v>
      </c>
      <c r="C61" s="301"/>
      <c r="D61" s="24"/>
      <c r="E61" s="25">
        <v>230000</v>
      </c>
      <c r="F61" s="25">
        <f t="shared" si="2"/>
        <v>230000</v>
      </c>
      <c r="H61" s="44"/>
    </row>
    <row r="62" spans="1:8" ht="55.5" hidden="1" customHeight="1">
      <c r="A62" s="153" t="s">
        <v>519</v>
      </c>
      <c r="B62" s="302" t="s">
        <v>535</v>
      </c>
      <c r="C62" s="301"/>
      <c r="D62" s="24"/>
      <c r="E62" s="25">
        <v>1474663</v>
      </c>
      <c r="F62" s="25">
        <f t="shared" si="2"/>
        <v>1474663</v>
      </c>
      <c r="H62" s="44"/>
    </row>
    <row r="63" spans="1:8" ht="59.25" hidden="1" customHeight="1">
      <c r="A63" s="153" t="s">
        <v>520</v>
      </c>
      <c r="B63" s="302" t="s">
        <v>370</v>
      </c>
      <c r="C63" s="301"/>
      <c r="D63" s="24"/>
      <c r="E63" s="25">
        <v>1650000</v>
      </c>
      <c r="F63" s="25">
        <f t="shared" si="2"/>
        <v>1650000</v>
      </c>
      <c r="H63" s="44"/>
    </row>
    <row r="64" spans="1:8" ht="53.25" hidden="1" customHeight="1">
      <c r="A64" s="153" t="s">
        <v>521</v>
      </c>
      <c r="B64" s="302" t="s">
        <v>536</v>
      </c>
      <c r="C64" s="301"/>
      <c r="D64" s="24"/>
      <c r="E64" s="25">
        <v>1000000</v>
      </c>
      <c r="F64" s="25">
        <f t="shared" si="2"/>
        <v>1000000</v>
      </c>
      <c r="H64" s="44"/>
    </row>
    <row r="65" spans="1:9" ht="35.25" customHeight="1">
      <c r="A65" s="215"/>
      <c r="B65" s="291" t="s">
        <v>350</v>
      </c>
      <c r="C65" s="292"/>
      <c r="D65" s="152"/>
      <c r="E65" s="43">
        <f>F292</f>
        <v>25406518</v>
      </c>
      <c r="F65" s="43">
        <f>E65+D65</f>
        <v>25406518</v>
      </c>
      <c r="H65" s="44" t="e">
        <f>F65-#REF!</f>
        <v>#REF!</v>
      </c>
    </row>
    <row r="66" spans="1:9" ht="36.75" hidden="1" customHeight="1">
      <c r="A66" s="23" t="s">
        <v>258</v>
      </c>
      <c r="B66" s="300" t="s">
        <v>537</v>
      </c>
      <c r="C66" s="301"/>
      <c r="D66" s="24"/>
      <c r="E66" s="25">
        <v>5000000</v>
      </c>
      <c r="F66" s="25">
        <f t="shared" ref="F66:F67" si="3">E66</f>
        <v>5000000</v>
      </c>
      <c r="H66" s="44"/>
    </row>
    <row r="67" spans="1:9" ht="49.5" hidden="1" customHeight="1">
      <c r="A67" s="23" t="s">
        <v>301</v>
      </c>
      <c r="B67" s="300" t="s">
        <v>355</v>
      </c>
      <c r="C67" s="301"/>
      <c r="D67" s="24"/>
      <c r="E67" s="25">
        <v>100000</v>
      </c>
      <c r="F67" s="25">
        <f t="shared" si="3"/>
        <v>100000</v>
      </c>
      <c r="H67" s="44"/>
    </row>
    <row r="68" spans="1:9" ht="31.5" hidden="1" customHeight="1">
      <c r="A68" s="23" t="s">
        <v>372</v>
      </c>
      <c r="B68" s="300" t="s">
        <v>430</v>
      </c>
      <c r="C68" s="301"/>
      <c r="D68" s="24"/>
      <c r="E68" s="25">
        <v>15000000</v>
      </c>
      <c r="F68" s="25">
        <f>G304</f>
        <v>15000000</v>
      </c>
      <c r="H68" s="44"/>
    </row>
    <row r="69" spans="1:9" ht="47.25" hidden="1" customHeight="1">
      <c r="A69" s="23" t="s">
        <v>373</v>
      </c>
      <c r="B69" s="300" t="s">
        <v>538</v>
      </c>
      <c r="C69" s="301"/>
      <c r="D69" s="24"/>
      <c r="E69" s="25">
        <v>500000</v>
      </c>
      <c r="F69" s="25">
        <f>G313</f>
        <v>500000</v>
      </c>
      <c r="H69" s="44"/>
    </row>
    <row r="70" spans="1:9" ht="42.75" hidden="1" customHeight="1">
      <c r="A70" s="23" t="s">
        <v>374</v>
      </c>
      <c r="B70" s="300" t="s">
        <v>539</v>
      </c>
      <c r="C70" s="301"/>
      <c r="E70" s="25">
        <v>500000</v>
      </c>
      <c r="F70" s="25">
        <f>E70</f>
        <v>500000</v>
      </c>
      <c r="H70" s="44"/>
    </row>
    <row r="71" spans="1:9" ht="36" hidden="1" customHeight="1">
      <c r="A71" s="23" t="s">
        <v>375</v>
      </c>
      <c r="B71" s="300" t="s">
        <v>540</v>
      </c>
      <c r="C71" s="301"/>
      <c r="D71" s="152"/>
      <c r="E71" s="25">
        <v>500000</v>
      </c>
      <c r="F71" s="25">
        <f>E71</f>
        <v>500000</v>
      </c>
      <c r="H71" s="44" t="e">
        <f>F67-#REF!</f>
        <v>#REF!</v>
      </c>
    </row>
    <row r="72" spans="1:9" ht="69" hidden="1" customHeight="1">
      <c r="A72" s="23" t="s">
        <v>376</v>
      </c>
      <c r="B72" s="300" t="s">
        <v>475</v>
      </c>
      <c r="C72" s="301"/>
      <c r="D72" s="24"/>
      <c r="E72" s="25">
        <f>F340</f>
        <v>8806518</v>
      </c>
      <c r="F72" s="25">
        <f>G340</f>
        <v>8806518</v>
      </c>
      <c r="H72" s="44"/>
    </row>
    <row r="73" spans="1:9" ht="15" customHeight="1">
      <c r="A73" s="293" t="s">
        <v>18</v>
      </c>
      <c r="B73" s="293"/>
      <c r="C73" s="294"/>
      <c r="D73" s="26"/>
      <c r="E73" s="26">
        <f>E65+E45+E43</f>
        <v>49879338</v>
      </c>
      <c r="F73" s="26">
        <f>F65+F45+F43</f>
        <v>49879338</v>
      </c>
      <c r="G73" s="44"/>
      <c r="H73" s="44" t="e">
        <f>F73-#REF!</f>
        <v>#REF!</v>
      </c>
      <c r="I73" s="44"/>
    </row>
    <row r="74" spans="1:9" ht="10.5" customHeight="1">
      <c r="A74" s="19"/>
      <c r="H74" s="44" t="e">
        <f>F74-#REF!</f>
        <v>#REF!</v>
      </c>
    </row>
    <row r="75" spans="1:9" ht="15.75" customHeight="1">
      <c r="A75" s="19" t="s">
        <v>22</v>
      </c>
      <c r="B75" s="295" t="s">
        <v>20</v>
      </c>
      <c r="C75" s="295"/>
      <c r="D75" s="295"/>
      <c r="E75" s="295"/>
      <c r="F75" s="295"/>
      <c r="G75" s="295"/>
    </row>
    <row r="76" spans="1:9" ht="14.25" customHeight="1">
      <c r="A76" s="19"/>
      <c r="E76" s="27" t="s">
        <v>14</v>
      </c>
    </row>
    <row r="77" spans="1:9" ht="25.5">
      <c r="A77" s="215" t="s">
        <v>11</v>
      </c>
      <c r="B77" s="217" t="s">
        <v>21</v>
      </c>
      <c r="C77" s="215" t="s">
        <v>16</v>
      </c>
      <c r="D77" s="215" t="s">
        <v>17</v>
      </c>
      <c r="E77" s="215" t="s">
        <v>18</v>
      </c>
    </row>
    <row r="78" spans="1:9" ht="11.25" customHeight="1">
      <c r="A78" s="217">
        <v>1</v>
      </c>
      <c r="B78" s="217">
        <v>2</v>
      </c>
      <c r="C78" s="217">
        <v>3</v>
      </c>
      <c r="D78" s="217">
        <v>4</v>
      </c>
      <c r="E78" s="217">
        <v>5</v>
      </c>
    </row>
    <row r="79" spans="1:9" ht="23.25" customHeight="1">
      <c r="A79" s="215"/>
      <c r="B79" s="28"/>
      <c r="C79" s="29"/>
      <c r="D79" s="215"/>
      <c r="E79" s="29"/>
    </row>
    <row r="80" spans="1:9" ht="19.5" customHeight="1">
      <c r="A80" s="293" t="s">
        <v>18</v>
      </c>
      <c r="B80" s="293"/>
      <c r="C80" s="30"/>
      <c r="D80" s="30"/>
      <c r="E80" s="30"/>
    </row>
    <row r="81" spans="1:7" ht="16.5" customHeight="1">
      <c r="A81" s="19"/>
    </row>
    <row r="82" spans="1:7" ht="16.5" customHeight="1">
      <c r="A82" s="18" t="s">
        <v>50</v>
      </c>
      <c r="B82" s="295" t="s">
        <v>23</v>
      </c>
      <c r="C82" s="295"/>
      <c r="D82" s="295"/>
      <c r="E82" s="295"/>
      <c r="F82" s="295"/>
      <c r="G82" s="295"/>
    </row>
    <row r="83" spans="1:7" ht="9.75" customHeight="1">
      <c r="A83" s="19"/>
    </row>
    <row r="84" spans="1:7" ht="25.5" customHeight="1">
      <c r="A84" s="215" t="s">
        <v>11</v>
      </c>
      <c r="B84" s="215" t="s">
        <v>24</v>
      </c>
      <c r="C84" s="216" t="s">
        <v>25</v>
      </c>
      <c r="D84" s="216" t="s">
        <v>26</v>
      </c>
      <c r="E84" s="215" t="s">
        <v>16</v>
      </c>
      <c r="F84" s="215" t="s">
        <v>17</v>
      </c>
      <c r="G84" s="215" t="s">
        <v>18</v>
      </c>
    </row>
    <row r="85" spans="1:7">
      <c r="A85" s="217">
        <v>1</v>
      </c>
      <c r="B85" s="217">
        <v>2</v>
      </c>
      <c r="C85" s="217">
        <v>3</v>
      </c>
      <c r="D85" s="217">
        <v>4</v>
      </c>
      <c r="E85" s="217">
        <v>5</v>
      </c>
      <c r="F85" s="217">
        <v>6</v>
      </c>
      <c r="G85" s="217">
        <v>7</v>
      </c>
    </row>
    <row r="86" spans="1:7" ht="30" customHeight="1">
      <c r="A86" s="215"/>
      <c r="B86" s="291" t="s">
        <v>511</v>
      </c>
      <c r="C86" s="296"/>
      <c r="D86" s="296"/>
      <c r="E86" s="292"/>
      <c r="F86" s="204">
        <f>F89+F98</f>
        <v>800000</v>
      </c>
      <c r="G86" s="204">
        <f>F86</f>
        <v>800000</v>
      </c>
    </row>
    <row r="87" spans="1:7" ht="62.25" customHeight="1">
      <c r="A87" s="218"/>
      <c r="B87" s="297" t="s">
        <v>646</v>
      </c>
      <c r="C87" s="298"/>
      <c r="D87" s="298"/>
      <c r="E87" s="299"/>
      <c r="F87" s="86"/>
      <c r="G87" s="86"/>
    </row>
    <row r="88" spans="1:7" s="76" customFormat="1" ht="15" customHeight="1">
      <c r="A88" s="83">
        <v>1</v>
      </c>
      <c r="B88" s="84" t="s">
        <v>27</v>
      </c>
      <c r="C88" s="87" t="s">
        <v>83</v>
      </c>
      <c r="D88" s="87" t="s">
        <v>83</v>
      </c>
      <c r="E88" s="85"/>
      <c r="F88" s="86"/>
      <c r="G88" s="86"/>
    </row>
    <row r="89" spans="1:7" ht="81.75" customHeight="1">
      <c r="A89" s="218"/>
      <c r="B89" s="142" t="s">
        <v>507</v>
      </c>
      <c r="C89" s="17" t="s">
        <v>96</v>
      </c>
      <c r="D89" s="69" t="s">
        <v>512</v>
      </c>
      <c r="E89" s="85"/>
      <c r="F89" s="67">
        <f>E44</f>
        <v>300000</v>
      </c>
      <c r="G89" s="67">
        <f>F89</f>
        <v>300000</v>
      </c>
    </row>
    <row r="90" spans="1:7" s="76" customFormat="1" ht="18" customHeight="1">
      <c r="A90" s="83">
        <v>2</v>
      </c>
      <c r="B90" s="84" t="s">
        <v>28</v>
      </c>
      <c r="C90" s="87" t="s">
        <v>83</v>
      </c>
      <c r="D90" s="87" t="s">
        <v>83</v>
      </c>
      <c r="E90" s="85"/>
      <c r="F90" s="147"/>
      <c r="G90" s="147"/>
    </row>
    <row r="91" spans="1:7" ht="111" customHeight="1">
      <c r="A91" s="218"/>
      <c r="B91" s="142" t="s">
        <v>510</v>
      </c>
      <c r="C91" s="17" t="s">
        <v>97</v>
      </c>
      <c r="D91" s="17" t="s">
        <v>181</v>
      </c>
      <c r="E91" s="85"/>
      <c r="F91" s="147">
        <v>1</v>
      </c>
      <c r="G91" s="147">
        <f>F91</f>
        <v>1</v>
      </c>
    </row>
    <row r="92" spans="1:7" s="76" customFormat="1" ht="18" customHeight="1">
      <c r="A92" s="83">
        <v>3</v>
      </c>
      <c r="B92" s="84" t="s">
        <v>29</v>
      </c>
      <c r="C92" s="87"/>
      <c r="D92" s="87"/>
      <c r="E92" s="85"/>
      <c r="F92" s="147"/>
      <c r="G92" s="147"/>
    </row>
    <row r="93" spans="1:7" ht="108.75" customHeight="1">
      <c r="A93" s="218"/>
      <c r="B93" s="143" t="s">
        <v>508</v>
      </c>
      <c r="C93" s="17" t="s">
        <v>89</v>
      </c>
      <c r="D93" s="17" t="s">
        <v>87</v>
      </c>
      <c r="E93" s="85"/>
      <c r="F93" s="67">
        <f>F89/F91</f>
        <v>300000</v>
      </c>
      <c r="G93" s="67">
        <f>F93</f>
        <v>300000</v>
      </c>
    </row>
    <row r="94" spans="1:7" s="76" customFormat="1" ht="19.5" customHeight="1">
      <c r="A94" s="83">
        <v>2</v>
      </c>
      <c r="B94" s="84" t="s">
        <v>30</v>
      </c>
      <c r="C94" s="87"/>
      <c r="D94" s="87"/>
      <c r="E94" s="85"/>
      <c r="F94" s="147"/>
      <c r="G94" s="147"/>
    </row>
    <row r="95" spans="1:7" ht="95.25" customHeight="1">
      <c r="A95" s="218"/>
      <c r="B95" s="143" t="s">
        <v>509</v>
      </c>
      <c r="C95" s="17" t="s">
        <v>88</v>
      </c>
      <c r="D95" s="17" t="s">
        <v>87</v>
      </c>
      <c r="E95" s="85"/>
      <c r="F95" s="147">
        <v>100</v>
      </c>
      <c r="G95" s="147">
        <f>F95</f>
        <v>100</v>
      </c>
    </row>
    <row r="96" spans="1:7" ht="30" customHeight="1">
      <c r="A96" s="218"/>
      <c r="B96" s="342" t="s">
        <v>649</v>
      </c>
      <c r="C96" s="342"/>
      <c r="D96" s="342"/>
      <c r="E96" s="85"/>
      <c r="F96" s="147"/>
      <c r="G96" s="147"/>
    </row>
    <row r="97" spans="1:7" s="76" customFormat="1" ht="15" customHeight="1">
      <c r="A97" s="83">
        <v>1</v>
      </c>
      <c r="B97" s="157" t="s">
        <v>27</v>
      </c>
      <c r="C97" s="17"/>
      <c r="D97" s="17"/>
      <c r="E97" s="85"/>
      <c r="F97" s="147"/>
      <c r="G97" s="147"/>
    </row>
    <row r="98" spans="1:7" ht="37.5" customHeight="1">
      <c r="A98" s="218"/>
      <c r="B98" s="142" t="s">
        <v>650</v>
      </c>
      <c r="C98" s="17" t="s">
        <v>96</v>
      </c>
      <c r="D98" s="17" t="s">
        <v>654</v>
      </c>
      <c r="E98" s="85"/>
      <c r="F98" s="67">
        <v>500000</v>
      </c>
      <c r="G98" s="67">
        <f>F98</f>
        <v>500000</v>
      </c>
    </row>
    <row r="99" spans="1:7" s="76" customFormat="1" ht="15" customHeight="1">
      <c r="A99" s="83">
        <v>2</v>
      </c>
      <c r="B99" s="157" t="s">
        <v>28</v>
      </c>
      <c r="C99" s="17"/>
      <c r="D99" s="17"/>
      <c r="E99" s="85"/>
      <c r="F99" s="147"/>
      <c r="G99" s="147"/>
    </row>
    <row r="100" spans="1:7" ht="48" customHeight="1">
      <c r="A100" s="218"/>
      <c r="B100" s="142" t="s">
        <v>651</v>
      </c>
      <c r="C100" s="17" t="s">
        <v>97</v>
      </c>
      <c r="D100" s="17" t="s">
        <v>105</v>
      </c>
      <c r="E100" s="85"/>
      <c r="F100" s="147">
        <v>1</v>
      </c>
      <c r="G100" s="147">
        <f>F100</f>
        <v>1</v>
      </c>
    </row>
    <row r="101" spans="1:7" s="76" customFormat="1" ht="15" customHeight="1">
      <c r="A101" s="83">
        <v>3</v>
      </c>
      <c r="B101" s="157" t="s">
        <v>29</v>
      </c>
      <c r="C101" s="17"/>
      <c r="D101" s="17"/>
      <c r="E101" s="85"/>
      <c r="F101" s="147"/>
      <c r="G101" s="147"/>
    </row>
    <row r="102" spans="1:7" ht="48" customHeight="1">
      <c r="A102" s="218"/>
      <c r="B102" s="142" t="s">
        <v>652</v>
      </c>
      <c r="C102" s="17" t="s">
        <v>89</v>
      </c>
      <c r="D102" s="17" t="s">
        <v>87</v>
      </c>
      <c r="E102" s="85"/>
      <c r="F102" s="67">
        <f>F98/F100</f>
        <v>500000</v>
      </c>
      <c r="G102" s="67">
        <f>F102</f>
        <v>500000</v>
      </c>
    </row>
    <row r="103" spans="1:7" s="76" customFormat="1" ht="15" customHeight="1">
      <c r="A103" s="83">
        <v>4</v>
      </c>
      <c r="B103" s="157" t="s">
        <v>30</v>
      </c>
      <c r="C103" s="17"/>
      <c r="D103" s="17"/>
      <c r="E103" s="85"/>
      <c r="F103" s="147"/>
      <c r="G103" s="147"/>
    </row>
    <row r="104" spans="1:7" ht="45" customHeight="1">
      <c r="A104" s="218"/>
      <c r="B104" s="158" t="s">
        <v>653</v>
      </c>
      <c r="C104" s="17" t="s">
        <v>88</v>
      </c>
      <c r="D104" s="17" t="s">
        <v>87</v>
      </c>
      <c r="E104" s="85"/>
      <c r="F104" s="147">
        <v>100</v>
      </c>
      <c r="G104" s="147">
        <f>F104</f>
        <v>100</v>
      </c>
    </row>
    <row r="105" spans="1:7" s="205" customFormat="1" ht="20.25" customHeight="1">
      <c r="A105" s="206"/>
      <c r="B105" s="340" t="s">
        <v>504</v>
      </c>
      <c r="C105" s="341"/>
      <c r="D105" s="207"/>
      <c r="E105" s="207"/>
      <c r="F105" s="208">
        <f>F108+F117+F126+F135+F144+F153+F162+F171+F180+F189+F198+F207+F216+F225+F234+F243+F254+F263+F274+F283</f>
        <v>23672820</v>
      </c>
      <c r="G105" s="208">
        <f>G108+G117+G126+G135+G144+G153+G162+G171+G180+G189+G198+G207+G216+G225+G234+G243+G254+G263+G274+G283</f>
        <v>23672820</v>
      </c>
    </row>
    <row r="106" spans="1:7" ht="48" customHeight="1">
      <c r="A106" s="63"/>
      <c r="B106" s="290" t="s">
        <v>567</v>
      </c>
      <c r="C106" s="290"/>
      <c r="D106" s="290"/>
      <c r="E106" s="290"/>
      <c r="F106" s="80"/>
      <c r="G106" s="81"/>
    </row>
    <row r="107" spans="1:7" s="76" customFormat="1" ht="15" customHeight="1">
      <c r="A107" s="79">
        <v>1</v>
      </c>
      <c r="B107" s="82" t="s">
        <v>27</v>
      </c>
      <c r="C107" s="69"/>
      <c r="D107" s="69"/>
      <c r="E107" s="80"/>
      <c r="F107" s="80"/>
      <c r="G107" s="80"/>
    </row>
    <row r="108" spans="1:7" ht="100.5" customHeight="1">
      <c r="A108" s="63"/>
      <c r="B108" s="144" t="s">
        <v>568</v>
      </c>
      <c r="C108" s="69" t="s">
        <v>89</v>
      </c>
      <c r="D108" s="69" t="s">
        <v>512</v>
      </c>
      <c r="E108" s="80"/>
      <c r="F108" s="80">
        <v>200000</v>
      </c>
      <c r="G108" s="80">
        <f>F108</f>
        <v>200000</v>
      </c>
    </row>
    <row r="109" spans="1:7" s="76" customFormat="1" ht="15" customHeight="1">
      <c r="A109" s="79">
        <v>2</v>
      </c>
      <c r="B109" s="219" t="s">
        <v>28</v>
      </c>
      <c r="C109" s="69"/>
      <c r="D109" s="69"/>
      <c r="E109" s="80"/>
      <c r="F109" s="80"/>
      <c r="G109" s="80"/>
    </row>
    <row r="110" spans="1:7" ht="115.5" customHeight="1">
      <c r="A110" s="63"/>
      <c r="B110" s="144" t="s">
        <v>569</v>
      </c>
      <c r="C110" s="69" t="s">
        <v>180</v>
      </c>
      <c r="D110" s="69" t="s">
        <v>181</v>
      </c>
      <c r="E110" s="69"/>
      <c r="F110" s="81">
        <v>1</v>
      </c>
      <c r="G110" s="81">
        <f>F110</f>
        <v>1</v>
      </c>
    </row>
    <row r="111" spans="1:7" s="76" customFormat="1" ht="15" customHeight="1">
      <c r="A111" s="79">
        <v>3</v>
      </c>
      <c r="B111" s="219" t="s">
        <v>29</v>
      </c>
      <c r="C111" s="69"/>
      <c r="D111" s="69"/>
      <c r="E111" s="69"/>
      <c r="F111" s="80"/>
      <c r="G111" s="81"/>
    </row>
    <row r="112" spans="1:7" ht="108.75" customHeight="1">
      <c r="A112" s="63"/>
      <c r="B112" s="144" t="s">
        <v>570</v>
      </c>
      <c r="C112" s="69" t="s">
        <v>89</v>
      </c>
      <c r="D112" s="69" t="s">
        <v>87</v>
      </c>
      <c r="E112" s="69"/>
      <c r="F112" s="80">
        <f>F108/F110</f>
        <v>200000</v>
      </c>
      <c r="G112" s="80">
        <f>F112</f>
        <v>200000</v>
      </c>
    </row>
    <row r="113" spans="1:7" s="76" customFormat="1" ht="15" customHeight="1">
      <c r="A113" s="79">
        <v>4</v>
      </c>
      <c r="B113" s="219" t="s">
        <v>30</v>
      </c>
      <c r="C113" s="69"/>
      <c r="D113" s="69"/>
      <c r="E113" s="69"/>
      <c r="F113" s="80"/>
      <c r="G113" s="81"/>
    </row>
    <row r="114" spans="1:7" ht="111" customHeight="1">
      <c r="A114" s="63"/>
      <c r="B114" s="145" t="s">
        <v>571</v>
      </c>
      <c r="C114" s="69" t="s">
        <v>88</v>
      </c>
      <c r="D114" s="69" t="s">
        <v>87</v>
      </c>
      <c r="E114" s="69"/>
      <c r="F114" s="81">
        <f>F108/F112*100</f>
        <v>100</v>
      </c>
      <c r="G114" s="81">
        <f>F114</f>
        <v>100</v>
      </c>
    </row>
    <row r="115" spans="1:7" ht="58.5" customHeight="1">
      <c r="A115" s="63"/>
      <c r="B115" s="290" t="s">
        <v>572</v>
      </c>
      <c r="C115" s="290"/>
      <c r="D115" s="290"/>
      <c r="E115" s="290"/>
      <c r="F115" s="80"/>
      <c r="G115" s="81"/>
    </row>
    <row r="116" spans="1:7" s="76" customFormat="1" ht="15" customHeight="1">
      <c r="A116" s="79">
        <v>1</v>
      </c>
      <c r="B116" s="82" t="s">
        <v>27</v>
      </c>
      <c r="C116" s="69"/>
      <c r="D116" s="69"/>
      <c r="E116" s="80"/>
      <c r="F116" s="80"/>
      <c r="G116" s="80"/>
    </row>
    <row r="117" spans="1:7" ht="91.5" customHeight="1">
      <c r="A117" s="63"/>
      <c r="B117" s="144" t="s">
        <v>573</v>
      </c>
      <c r="C117" s="69" t="s">
        <v>89</v>
      </c>
      <c r="D117" s="69" t="s">
        <v>512</v>
      </c>
      <c r="E117" s="80"/>
      <c r="F117" s="80">
        <v>200000</v>
      </c>
      <c r="G117" s="80">
        <f>F117</f>
        <v>200000</v>
      </c>
    </row>
    <row r="118" spans="1:7" s="76" customFormat="1" ht="15" customHeight="1">
      <c r="A118" s="79">
        <v>2</v>
      </c>
      <c r="B118" s="219" t="s">
        <v>28</v>
      </c>
      <c r="C118" s="69"/>
      <c r="D118" s="69"/>
      <c r="E118" s="80"/>
      <c r="F118" s="80"/>
      <c r="G118" s="80"/>
    </row>
    <row r="119" spans="1:7" ht="106.5" customHeight="1">
      <c r="A119" s="63"/>
      <c r="B119" s="144" t="s">
        <v>584</v>
      </c>
      <c r="C119" s="69" t="s">
        <v>180</v>
      </c>
      <c r="D119" s="69" t="s">
        <v>181</v>
      </c>
      <c r="E119" s="69"/>
      <c r="F119" s="81">
        <v>1</v>
      </c>
      <c r="G119" s="81">
        <f>F119</f>
        <v>1</v>
      </c>
    </row>
    <row r="120" spans="1:7" s="76" customFormat="1" ht="15" customHeight="1">
      <c r="A120" s="79">
        <v>3</v>
      </c>
      <c r="B120" s="219" t="s">
        <v>29</v>
      </c>
      <c r="C120" s="69"/>
      <c r="D120" s="69"/>
      <c r="E120" s="69"/>
      <c r="F120" s="80"/>
      <c r="G120" s="81"/>
    </row>
    <row r="121" spans="1:7" ht="106.5" customHeight="1">
      <c r="A121" s="63"/>
      <c r="B121" s="144" t="s">
        <v>574</v>
      </c>
      <c r="C121" s="69" t="s">
        <v>89</v>
      </c>
      <c r="D121" s="69" t="s">
        <v>87</v>
      </c>
      <c r="E121" s="69"/>
      <c r="F121" s="80">
        <f>F117/F119</f>
        <v>200000</v>
      </c>
      <c r="G121" s="80">
        <f>F121</f>
        <v>200000</v>
      </c>
    </row>
    <row r="122" spans="1:7" s="76" customFormat="1" ht="15" customHeight="1">
      <c r="A122" s="79">
        <v>4</v>
      </c>
      <c r="B122" s="219" t="s">
        <v>30</v>
      </c>
      <c r="C122" s="69"/>
      <c r="D122" s="69"/>
      <c r="E122" s="69"/>
      <c r="F122" s="80"/>
      <c r="G122" s="81"/>
    </row>
    <row r="123" spans="1:7" ht="107.25" customHeight="1">
      <c r="A123" s="63"/>
      <c r="B123" s="145" t="s">
        <v>575</v>
      </c>
      <c r="C123" s="69" t="s">
        <v>88</v>
      </c>
      <c r="D123" s="69" t="s">
        <v>87</v>
      </c>
      <c r="E123" s="69"/>
      <c r="F123" s="81">
        <f>F117/F121*100</f>
        <v>100</v>
      </c>
      <c r="G123" s="81">
        <f>F123</f>
        <v>100</v>
      </c>
    </row>
    <row r="124" spans="1:7" ht="45" customHeight="1">
      <c r="A124" s="63"/>
      <c r="B124" s="290" t="s">
        <v>576</v>
      </c>
      <c r="C124" s="290"/>
      <c r="D124" s="290"/>
      <c r="E124" s="290"/>
      <c r="F124" s="80"/>
      <c r="G124" s="81"/>
    </row>
    <row r="125" spans="1:7" s="76" customFormat="1" ht="15" customHeight="1">
      <c r="A125" s="79">
        <v>1</v>
      </c>
      <c r="B125" s="82" t="s">
        <v>27</v>
      </c>
      <c r="C125" s="69"/>
      <c r="D125" s="69"/>
      <c r="E125" s="80"/>
      <c r="F125" s="80"/>
      <c r="G125" s="80"/>
    </row>
    <row r="126" spans="1:7" ht="82.5" customHeight="1">
      <c r="A126" s="63"/>
      <c r="B126" s="144" t="s">
        <v>583</v>
      </c>
      <c r="C126" s="69" t="s">
        <v>89</v>
      </c>
      <c r="D126" s="69" t="s">
        <v>512</v>
      </c>
      <c r="E126" s="80"/>
      <c r="F126" s="80">
        <v>200000</v>
      </c>
      <c r="G126" s="80">
        <f>F126</f>
        <v>200000</v>
      </c>
    </row>
    <row r="127" spans="1:7" s="76" customFormat="1" ht="15" customHeight="1">
      <c r="A127" s="79">
        <v>2</v>
      </c>
      <c r="B127" s="219" t="s">
        <v>28</v>
      </c>
      <c r="C127" s="69"/>
      <c r="D127" s="69"/>
      <c r="E127" s="80"/>
      <c r="F127" s="80"/>
      <c r="G127" s="80"/>
    </row>
    <row r="128" spans="1:7" ht="105.75" customHeight="1">
      <c r="A128" s="63"/>
      <c r="B128" s="144" t="s">
        <v>582</v>
      </c>
      <c r="C128" s="69" t="s">
        <v>180</v>
      </c>
      <c r="D128" s="69" t="s">
        <v>181</v>
      </c>
      <c r="E128" s="69"/>
      <c r="F128" s="81">
        <v>1</v>
      </c>
      <c r="G128" s="81">
        <f>F128</f>
        <v>1</v>
      </c>
    </row>
    <row r="129" spans="1:7" s="76" customFormat="1" ht="15" customHeight="1">
      <c r="A129" s="79">
        <v>3</v>
      </c>
      <c r="B129" s="219" t="s">
        <v>29</v>
      </c>
      <c r="C129" s="69"/>
      <c r="D129" s="69"/>
      <c r="E129" s="69"/>
      <c r="F129" s="80"/>
      <c r="G129" s="81"/>
    </row>
    <row r="130" spans="1:7" ht="106.5" customHeight="1">
      <c r="A130" s="63"/>
      <c r="B130" s="144" t="s">
        <v>577</v>
      </c>
      <c r="C130" s="69" t="s">
        <v>89</v>
      </c>
      <c r="D130" s="69" t="s">
        <v>87</v>
      </c>
      <c r="E130" s="69"/>
      <c r="F130" s="80">
        <f>F126/F128</f>
        <v>200000</v>
      </c>
      <c r="G130" s="80">
        <f>F130</f>
        <v>200000</v>
      </c>
    </row>
    <row r="131" spans="1:7" s="76" customFormat="1" ht="15" customHeight="1">
      <c r="A131" s="79">
        <v>4</v>
      </c>
      <c r="B131" s="219" t="s">
        <v>30</v>
      </c>
      <c r="C131" s="69"/>
      <c r="D131" s="69"/>
      <c r="E131" s="69"/>
      <c r="F131" s="80"/>
      <c r="G131" s="81"/>
    </row>
    <row r="132" spans="1:7" ht="90" customHeight="1">
      <c r="A132" s="63"/>
      <c r="B132" s="145" t="s">
        <v>581</v>
      </c>
      <c r="C132" s="69" t="s">
        <v>88</v>
      </c>
      <c r="D132" s="69" t="s">
        <v>87</v>
      </c>
      <c r="E132" s="69"/>
      <c r="F132" s="81">
        <f>F126/F130*100</f>
        <v>100</v>
      </c>
      <c r="G132" s="81">
        <f>F132</f>
        <v>100</v>
      </c>
    </row>
    <row r="133" spans="1:7" ht="48.75" customHeight="1">
      <c r="A133" s="63"/>
      <c r="B133" s="290" t="s">
        <v>592</v>
      </c>
      <c r="C133" s="290"/>
      <c r="D133" s="290"/>
      <c r="E133" s="290"/>
      <c r="F133" s="80"/>
      <c r="G133" s="81"/>
    </row>
    <row r="134" spans="1:7" s="76" customFormat="1" ht="15" customHeight="1">
      <c r="A134" s="79">
        <v>1</v>
      </c>
      <c r="B134" s="82" t="s">
        <v>27</v>
      </c>
      <c r="C134" s="69"/>
      <c r="D134" s="69"/>
      <c r="E134" s="80"/>
      <c r="F134" s="80"/>
      <c r="G134" s="80"/>
    </row>
    <row r="135" spans="1:7" ht="88.5" customHeight="1">
      <c r="A135" s="63"/>
      <c r="B135" s="144" t="s">
        <v>593</v>
      </c>
      <c r="C135" s="69" t="s">
        <v>89</v>
      </c>
      <c r="D135" s="69" t="s">
        <v>512</v>
      </c>
      <c r="E135" s="80"/>
      <c r="F135" s="80">
        <v>200000</v>
      </c>
      <c r="G135" s="80">
        <f>F135</f>
        <v>200000</v>
      </c>
    </row>
    <row r="136" spans="1:7" s="76" customFormat="1" ht="15" customHeight="1">
      <c r="A136" s="79">
        <v>2</v>
      </c>
      <c r="B136" s="219" t="s">
        <v>28</v>
      </c>
      <c r="C136" s="69"/>
      <c r="D136" s="69"/>
      <c r="E136" s="80"/>
      <c r="F136" s="80"/>
      <c r="G136" s="80"/>
    </row>
    <row r="137" spans="1:7" ht="102.75" customHeight="1">
      <c r="A137" s="63"/>
      <c r="B137" s="144" t="s">
        <v>594</v>
      </c>
      <c r="C137" s="69" t="s">
        <v>180</v>
      </c>
      <c r="D137" s="69" t="s">
        <v>181</v>
      </c>
      <c r="E137" s="69"/>
      <c r="F137" s="81">
        <v>1</v>
      </c>
      <c r="G137" s="81">
        <f>F137</f>
        <v>1</v>
      </c>
    </row>
    <row r="138" spans="1:7" s="76" customFormat="1" ht="15" customHeight="1">
      <c r="A138" s="79">
        <v>3</v>
      </c>
      <c r="B138" s="219" t="s">
        <v>29</v>
      </c>
      <c r="C138" s="69"/>
      <c r="D138" s="69"/>
      <c r="E138" s="69"/>
      <c r="F138" s="80"/>
      <c r="G138" s="81"/>
    </row>
    <row r="139" spans="1:7" ht="108.75" customHeight="1">
      <c r="A139" s="63"/>
      <c r="B139" s="144" t="s">
        <v>595</v>
      </c>
      <c r="C139" s="69" t="s">
        <v>89</v>
      </c>
      <c r="D139" s="69" t="s">
        <v>87</v>
      </c>
      <c r="E139" s="69"/>
      <c r="F139" s="80">
        <f>F135/F137</f>
        <v>200000</v>
      </c>
      <c r="G139" s="80">
        <f>F139</f>
        <v>200000</v>
      </c>
    </row>
    <row r="140" spans="1:7" s="76" customFormat="1" ht="15" customHeight="1">
      <c r="A140" s="79">
        <v>4</v>
      </c>
      <c r="B140" s="219" t="s">
        <v>30</v>
      </c>
      <c r="C140" s="69"/>
      <c r="D140" s="69"/>
      <c r="E140" s="69"/>
      <c r="F140" s="80"/>
      <c r="G140" s="81"/>
    </row>
    <row r="141" spans="1:7" ht="90" customHeight="1">
      <c r="A141" s="63"/>
      <c r="B141" s="145" t="s">
        <v>596</v>
      </c>
      <c r="C141" s="69" t="s">
        <v>88</v>
      </c>
      <c r="D141" s="69" t="s">
        <v>87</v>
      </c>
      <c r="E141" s="69"/>
      <c r="F141" s="81">
        <f>F135/F139*100</f>
        <v>100</v>
      </c>
      <c r="G141" s="81">
        <f>F141</f>
        <v>100</v>
      </c>
    </row>
    <row r="142" spans="1:7" ht="51" customHeight="1">
      <c r="A142" s="63"/>
      <c r="B142" s="290" t="s">
        <v>591</v>
      </c>
      <c r="C142" s="290"/>
      <c r="D142" s="290"/>
      <c r="E142" s="290"/>
      <c r="F142" s="80"/>
      <c r="G142" s="81"/>
    </row>
    <row r="143" spans="1:7" s="76" customFormat="1" ht="15" customHeight="1">
      <c r="A143" s="79">
        <v>1</v>
      </c>
      <c r="B143" s="82" t="s">
        <v>27</v>
      </c>
      <c r="C143" s="69"/>
      <c r="D143" s="69"/>
      <c r="E143" s="80"/>
      <c r="F143" s="80"/>
      <c r="G143" s="80"/>
    </row>
    <row r="144" spans="1:7" ht="91.5" customHeight="1">
      <c r="A144" s="63"/>
      <c r="B144" s="144" t="s">
        <v>590</v>
      </c>
      <c r="C144" s="69" t="s">
        <v>89</v>
      </c>
      <c r="D144" s="69" t="s">
        <v>512</v>
      </c>
      <c r="E144" s="80"/>
      <c r="F144" s="80">
        <v>200000</v>
      </c>
      <c r="G144" s="80">
        <f>F144</f>
        <v>200000</v>
      </c>
    </row>
    <row r="145" spans="1:7" s="76" customFormat="1" ht="15" customHeight="1">
      <c r="A145" s="79">
        <v>2</v>
      </c>
      <c r="B145" s="219" t="s">
        <v>28</v>
      </c>
      <c r="C145" s="69"/>
      <c r="D145" s="69"/>
      <c r="E145" s="80"/>
      <c r="F145" s="80"/>
      <c r="G145" s="80"/>
    </row>
    <row r="146" spans="1:7" ht="104.25" customHeight="1">
      <c r="A146" s="63"/>
      <c r="B146" s="144" t="s">
        <v>578</v>
      </c>
      <c r="C146" s="69" t="s">
        <v>180</v>
      </c>
      <c r="D146" s="69" t="s">
        <v>181</v>
      </c>
      <c r="E146" s="69"/>
      <c r="F146" s="81">
        <v>1</v>
      </c>
      <c r="G146" s="81">
        <f>F146</f>
        <v>1</v>
      </c>
    </row>
    <row r="147" spans="1:7" s="76" customFormat="1" ht="15" customHeight="1">
      <c r="A147" s="79">
        <v>3</v>
      </c>
      <c r="B147" s="219" t="s">
        <v>29</v>
      </c>
      <c r="C147" s="69"/>
      <c r="D147" s="69"/>
      <c r="E147" s="69"/>
      <c r="F147" s="80"/>
      <c r="G147" s="81"/>
    </row>
    <row r="148" spans="1:7" ht="111" customHeight="1">
      <c r="A148" s="63"/>
      <c r="B148" s="144" t="s">
        <v>579</v>
      </c>
      <c r="C148" s="69" t="s">
        <v>89</v>
      </c>
      <c r="D148" s="69" t="s">
        <v>87</v>
      </c>
      <c r="E148" s="69"/>
      <c r="F148" s="80">
        <f>F144/F146</f>
        <v>200000</v>
      </c>
      <c r="G148" s="80">
        <f>F148</f>
        <v>200000</v>
      </c>
    </row>
    <row r="149" spans="1:7" s="76" customFormat="1" ht="15" customHeight="1">
      <c r="A149" s="79">
        <v>4</v>
      </c>
      <c r="B149" s="219" t="s">
        <v>30</v>
      </c>
      <c r="C149" s="69"/>
      <c r="D149" s="69"/>
      <c r="E149" s="69"/>
      <c r="F149" s="80"/>
      <c r="G149" s="81"/>
    </row>
    <row r="150" spans="1:7" ht="107.25" customHeight="1">
      <c r="A150" s="63"/>
      <c r="B150" s="145" t="s">
        <v>580</v>
      </c>
      <c r="C150" s="69" t="s">
        <v>88</v>
      </c>
      <c r="D150" s="69" t="s">
        <v>87</v>
      </c>
      <c r="E150" s="69"/>
      <c r="F150" s="81">
        <f>F144/F148*100</f>
        <v>100</v>
      </c>
      <c r="G150" s="81">
        <f>F150</f>
        <v>100</v>
      </c>
    </row>
    <row r="151" spans="1:7" ht="39" customHeight="1">
      <c r="A151" s="63"/>
      <c r="B151" s="290" t="s">
        <v>585</v>
      </c>
      <c r="C151" s="290"/>
      <c r="D151" s="290"/>
      <c r="E151" s="290"/>
      <c r="F151" s="80"/>
      <c r="G151" s="81"/>
    </row>
    <row r="152" spans="1:7" s="76" customFormat="1" ht="15" customHeight="1">
      <c r="A152" s="79">
        <v>1</v>
      </c>
      <c r="B152" s="82" t="s">
        <v>27</v>
      </c>
      <c r="C152" s="69"/>
      <c r="D152" s="69"/>
      <c r="E152" s="80"/>
      <c r="F152" s="80"/>
      <c r="G152" s="80"/>
    </row>
    <row r="153" spans="1:7" ht="65.25" customHeight="1">
      <c r="A153" s="63"/>
      <c r="B153" s="144" t="s">
        <v>586</v>
      </c>
      <c r="C153" s="69" t="s">
        <v>89</v>
      </c>
      <c r="D153" s="69" t="s">
        <v>512</v>
      </c>
      <c r="E153" s="80"/>
      <c r="F153" s="80">
        <v>300000</v>
      </c>
      <c r="G153" s="80">
        <f>F153</f>
        <v>300000</v>
      </c>
    </row>
    <row r="154" spans="1:7" s="76" customFormat="1" ht="15" customHeight="1">
      <c r="A154" s="79">
        <v>2</v>
      </c>
      <c r="B154" s="219" t="s">
        <v>28</v>
      </c>
      <c r="C154" s="69"/>
      <c r="D154" s="69"/>
      <c r="E154" s="80"/>
      <c r="F154" s="80"/>
      <c r="G154" s="80"/>
    </row>
    <row r="155" spans="1:7" ht="104.25" customHeight="1">
      <c r="A155" s="63"/>
      <c r="B155" s="144" t="s">
        <v>587</v>
      </c>
      <c r="C155" s="69" t="s">
        <v>180</v>
      </c>
      <c r="D155" s="69" t="s">
        <v>181</v>
      </c>
      <c r="E155" s="69"/>
      <c r="F155" s="81">
        <v>1</v>
      </c>
      <c r="G155" s="81">
        <f>F155</f>
        <v>1</v>
      </c>
    </row>
    <row r="156" spans="1:7" s="76" customFormat="1" ht="15" customHeight="1">
      <c r="A156" s="79">
        <v>3</v>
      </c>
      <c r="B156" s="219" t="s">
        <v>29</v>
      </c>
      <c r="C156" s="69"/>
      <c r="D156" s="69"/>
      <c r="E156" s="69"/>
      <c r="F156" s="80"/>
      <c r="G156" s="81"/>
    </row>
    <row r="157" spans="1:7" ht="85.5" customHeight="1">
      <c r="A157" s="63"/>
      <c r="B157" s="144" t="s">
        <v>588</v>
      </c>
      <c r="C157" s="69" t="s">
        <v>89</v>
      </c>
      <c r="D157" s="69" t="s">
        <v>87</v>
      </c>
      <c r="E157" s="69"/>
      <c r="F157" s="80">
        <f>F153/F155</f>
        <v>300000</v>
      </c>
      <c r="G157" s="80">
        <f>F157</f>
        <v>300000</v>
      </c>
    </row>
    <row r="158" spans="1:7" s="76" customFormat="1" ht="15" customHeight="1">
      <c r="A158" s="79">
        <v>4</v>
      </c>
      <c r="B158" s="219" t="s">
        <v>30</v>
      </c>
      <c r="C158" s="69"/>
      <c r="D158" s="69"/>
      <c r="E158" s="69"/>
      <c r="F158" s="80"/>
      <c r="G158" s="81"/>
    </row>
    <row r="159" spans="1:7" ht="75" customHeight="1">
      <c r="A159" s="63"/>
      <c r="B159" s="144" t="s">
        <v>589</v>
      </c>
      <c r="C159" s="69" t="s">
        <v>88</v>
      </c>
      <c r="D159" s="69" t="s">
        <v>87</v>
      </c>
      <c r="E159" s="69"/>
      <c r="F159" s="81">
        <f>F153/F157*100</f>
        <v>100</v>
      </c>
      <c r="G159" s="81">
        <f>F159</f>
        <v>100</v>
      </c>
    </row>
    <row r="160" spans="1:7" ht="53.25" customHeight="1">
      <c r="A160" s="63"/>
      <c r="B160" s="290" t="s">
        <v>597</v>
      </c>
      <c r="C160" s="290"/>
      <c r="D160" s="290"/>
      <c r="E160" s="290"/>
      <c r="F160" s="80"/>
      <c r="G160" s="81"/>
    </row>
    <row r="161" spans="1:7" s="76" customFormat="1" ht="15" customHeight="1">
      <c r="A161" s="79">
        <v>1</v>
      </c>
      <c r="B161" s="82" t="s">
        <v>27</v>
      </c>
      <c r="C161" s="69"/>
      <c r="D161" s="69"/>
      <c r="E161" s="80"/>
      <c r="F161" s="80"/>
      <c r="G161" s="80"/>
    </row>
    <row r="162" spans="1:7" ht="93" customHeight="1">
      <c r="A162" s="63"/>
      <c r="B162" s="144" t="s">
        <v>598</v>
      </c>
      <c r="C162" s="69" t="s">
        <v>89</v>
      </c>
      <c r="D162" s="69" t="s">
        <v>512</v>
      </c>
      <c r="E162" s="80"/>
      <c r="F162" s="80">
        <v>2000000</v>
      </c>
      <c r="G162" s="80">
        <f>F162</f>
        <v>2000000</v>
      </c>
    </row>
    <row r="163" spans="1:7" s="76" customFormat="1" ht="15" customHeight="1">
      <c r="A163" s="79">
        <v>2</v>
      </c>
      <c r="B163" s="219" t="s">
        <v>28</v>
      </c>
      <c r="C163" s="69"/>
      <c r="D163" s="69"/>
      <c r="E163" s="80"/>
      <c r="F163" s="80"/>
      <c r="G163" s="80"/>
    </row>
    <row r="164" spans="1:7" ht="118.5" customHeight="1">
      <c r="A164" s="63"/>
      <c r="B164" s="144" t="s">
        <v>599</v>
      </c>
      <c r="C164" s="69" t="s">
        <v>180</v>
      </c>
      <c r="D164" s="69" t="s">
        <v>181</v>
      </c>
      <c r="E164" s="69"/>
      <c r="F164" s="81">
        <v>1</v>
      </c>
      <c r="G164" s="81">
        <f>F164</f>
        <v>1</v>
      </c>
    </row>
    <row r="165" spans="1:7" s="76" customFormat="1" ht="15" customHeight="1">
      <c r="A165" s="79">
        <v>3</v>
      </c>
      <c r="B165" s="219" t="s">
        <v>29</v>
      </c>
      <c r="C165" s="69"/>
      <c r="D165" s="69"/>
      <c r="E165" s="69"/>
      <c r="F165" s="80"/>
      <c r="G165" s="81"/>
    </row>
    <row r="166" spans="1:7" ht="111" customHeight="1">
      <c r="A166" s="63"/>
      <c r="B166" s="144" t="s">
        <v>600</v>
      </c>
      <c r="C166" s="69" t="s">
        <v>89</v>
      </c>
      <c r="D166" s="69" t="s">
        <v>87</v>
      </c>
      <c r="E166" s="69"/>
      <c r="F166" s="80">
        <f>F162/F164</f>
        <v>2000000</v>
      </c>
      <c r="G166" s="80">
        <f>F166</f>
        <v>2000000</v>
      </c>
    </row>
    <row r="167" spans="1:7" s="76" customFormat="1" ht="15" customHeight="1">
      <c r="A167" s="79">
        <v>4</v>
      </c>
      <c r="B167" s="219" t="s">
        <v>30</v>
      </c>
      <c r="C167" s="69"/>
      <c r="D167" s="69"/>
      <c r="E167" s="69"/>
      <c r="F167" s="80"/>
      <c r="G167" s="81"/>
    </row>
    <row r="168" spans="1:7" ht="108" customHeight="1">
      <c r="A168" s="63"/>
      <c r="B168" s="144" t="s">
        <v>601</v>
      </c>
      <c r="C168" s="69" t="s">
        <v>88</v>
      </c>
      <c r="D168" s="69" t="s">
        <v>87</v>
      </c>
      <c r="E168" s="69"/>
      <c r="F168" s="81">
        <f>F162/F166*100</f>
        <v>100</v>
      </c>
      <c r="G168" s="81">
        <f>F168</f>
        <v>100</v>
      </c>
    </row>
    <row r="169" spans="1:7" ht="49.5" customHeight="1">
      <c r="A169" s="63"/>
      <c r="B169" s="290" t="s">
        <v>602</v>
      </c>
      <c r="C169" s="290"/>
      <c r="D169" s="290"/>
      <c r="E169" s="290"/>
      <c r="F169" s="80"/>
      <c r="G169" s="81"/>
    </row>
    <row r="170" spans="1:7" s="76" customFormat="1" ht="15" customHeight="1">
      <c r="A170" s="79">
        <v>1</v>
      </c>
      <c r="B170" s="82" t="s">
        <v>27</v>
      </c>
      <c r="C170" s="69"/>
      <c r="D170" s="69"/>
      <c r="E170" s="80"/>
      <c r="F170" s="80"/>
      <c r="G170" s="80"/>
    </row>
    <row r="171" spans="1:7" ht="88.5" customHeight="1">
      <c r="A171" s="63"/>
      <c r="B171" s="144" t="s">
        <v>603</v>
      </c>
      <c r="C171" s="69" t="s">
        <v>89</v>
      </c>
      <c r="D171" s="69" t="s">
        <v>512</v>
      </c>
      <c r="E171" s="80"/>
      <c r="F171" s="80">
        <v>200000</v>
      </c>
      <c r="G171" s="80">
        <f>F171</f>
        <v>200000</v>
      </c>
    </row>
    <row r="172" spans="1:7" s="76" customFormat="1" ht="15" customHeight="1">
      <c r="A172" s="79">
        <v>2</v>
      </c>
      <c r="B172" s="219" t="s">
        <v>28</v>
      </c>
      <c r="C172" s="69"/>
      <c r="D172" s="69"/>
      <c r="E172" s="80"/>
      <c r="F172" s="80"/>
      <c r="G172" s="80"/>
    </row>
    <row r="173" spans="1:7" ht="106.5" customHeight="1">
      <c r="A173" s="63"/>
      <c r="B173" s="144" t="s">
        <v>606</v>
      </c>
      <c r="C173" s="69" t="s">
        <v>180</v>
      </c>
      <c r="D173" s="69" t="s">
        <v>181</v>
      </c>
      <c r="E173" s="69"/>
      <c r="F173" s="81">
        <v>1</v>
      </c>
      <c r="G173" s="81">
        <f>F173</f>
        <v>1</v>
      </c>
    </row>
    <row r="174" spans="1:7" s="76" customFormat="1" ht="15" customHeight="1">
      <c r="A174" s="79">
        <v>3</v>
      </c>
      <c r="B174" s="219" t="s">
        <v>29</v>
      </c>
      <c r="C174" s="69"/>
      <c r="D174" s="69"/>
      <c r="E174" s="69"/>
      <c r="F174" s="80"/>
      <c r="G174" s="81"/>
    </row>
    <row r="175" spans="1:7" ht="105" customHeight="1">
      <c r="A175" s="63"/>
      <c r="B175" s="144" t="s">
        <v>605</v>
      </c>
      <c r="C175" s="69" t="s">
        <v>89</v>
      </c>
      <c r="D175" s="69" t="s">
        <v>87</v>
      </c>
      <c r="E175" s="69"/>
      <c r="F175" s="80">
        <f>F171/F173</f>
        <v>200000</v>
      </c>
      <c r="G175" s="80">
        <f>F175</f>
        <v>200000</v>
      </c>
    </row>
    <row r="176" spans="1:7" s="76" customFormat="1" ht="15" customHeight="1">
      <c r="A176" s="79">
        <v>4</v>
      </c>
      <c r="B176" s="219" t="s">
        <v>30</v>
      </c>
      <c r="C176" s="69"/>
      <c r="D176" s="69"/>
      <c r="E176" s="69"/>
      <c r="F176" s="80"/>
      <c r="G176" s="81"/>
    </row>
    <row r="177" spans="1:7" ht="91.5" customHeight="1">
      <c r="A177" s="63"/>
      <c r="B177" s="144" t="s">
        <v>604</v>
      </c>
      <c r="C177" s="69" t="s">
        <v>88</v>
      </c>
      <c r="D177" s="69" t="s">
        <v>87</v>
      </c>
      <c r="E177" s="69"/>
      <c r="F177" s="81">
        <f>F171/F175*100</f>
        <v>100</v>
      </c>
      <c r="G177" s="81">
        <f>F177</f>
        <v>100</v>
      </c>
    </row>
    <row r="178" spans="1:7" ht="48" customHeight="1">
      <c r="A178" s="63"/>
      <c r="B178" s="290" t="s">
        <v>607</v>
      </c>
      <c r="C178" s="290"/>
      <c r="D178" s="290"/>
      <c r="E178" s="290"/>
      <c r="F178" s="80"/>
      <c r="G178" s="81"/>
    </row>
    <row r="179" spans="1:7" s="76" customFormat="1" ht="15" customHeight="1">
      <c r="A179" s="79">
        <v>1</v>
      </c>
      <c r="B179" s="82" t="s">
        <v>27</v>
      </c>
      <c r="C179" s="69"/>
      <c r="D179" s="69"/>
      <c r="E179" s="80"/>
      <c r="F179" s="80"/>
      <c r="G179" s="80"/>
    </row>
    <row r="180" spans="1:7" ht="91.5" customHeight="1">
      <c r="A180" s="63"/>
      <c r="B180" s="144" t="s">
        <v>608</v>
      </c>
      <c r="C180" s="69" t="s">
        <v>89</v>
      </c>
      <c r="D180" s="69" t="s">
        <v>512</v>
      </c>
      <c r="E180" s="80"/>
      <c r="F180" s="80">
        <v>6000000</v>
      </c>
      <c r="G180" s="80">
        <f>F180</f>
        <v>6000000</v>
      </c>
    </row>
    <row r="181" spans="1:7" s="76" customFormat="1" ht="15" customHeight="1">
      <c r="A181" s="79">
        <v>2</v>
      </c>
      <c r="B181" s="219" t="s">
        <v>28</v>
      </c>
      <c r="C181" s="69"/>
      <c r="D181" s="69"/>
      <c r="E181" s="80"/>
      <c r="F181" s="80"/>
      <c r="G181" s="80"/>
    </row>
    <row r="182" spans="1:7" ht="117" customHeight="1">
      <c r="A182" s="63"/>
      <c r="B182" s="144" t="s">
        <v>609</v>
      </c>
      <c r="C182" s="69" t="s">
        <v>180</v>
      </c>
      <c r="D182" s="69" t="s">
        <v>181</v>
      </c>
      <c r="E182" s="69"/>
      <c r="F182" s="81">
        <v>1</v>
      </c>
      <c r="G182" s="81">
        <f>F182</f>
        <v>1</v>
      </c>
    </row>
    <row r="183" spans="1:7" s="76" customFormat="1" ht="15" customHeight="1">
      <c r="A183" s="79">
        <v>3</v>
      </c>
      <c r="B183" s="219" t="s">
        <v>29</v>
      </c>
      <c r="C183" s="69"/>
      <c r="D183" s="69"/>
      <c r="E183" s="69"/>
      <c r="F183" s="80"/>
      <c r="G183" s="81"/>
    </row>
    <row r="184" spans="1:7" ht="108" customHeight="1">
      <c r="A184" s="63"/>
      <c r="B184" s="144" t="s">
        <v>610</v>
      </c>
      <c r="C184" s="69" t="s">
        <v>89</v>
      </c>
      <c r="D184" s="69" t="s">
        <v>87</v>
      </c>
      <c r="E184" s="69"/>
      <c r="F184" s="80">
        <f>F180/F182</f>
        <v>6000000</v>
      </c>
      <c r="G184" s="80">
        <f>F184</f>
        <v>6000000</v>
      </c>
    </row>
    <row r="185" spans="1:7" s="76" customFormat="1" ht="15" customHeight="1">
      <c r="A185" s="79">
        <v>4</v>
      </c>
      <c r="B185" s="219" t="s">
        <v>30</v>
      </c>
      <c r="C185" s="69"/>
      <c r="D185" s="69"/>
      <c r="E185" s="69"/>
      <c r="F185" s="80"/>
      <c r="G185" s="81"/>
    </row>
    <row r="186" spans="1:7" ht="91.5" customHeight="1">
      <c r="A186" s="63"/>
      <c r="B186" s="144" t="s">
        <v>611</v>
      </c>
      <c r="C186" s="69" t="s">
        <v>88</v>
      </c>
      <c r="D186" s="69" t="s">
        <v>87</v>
      </c>
      <c r="E186" s="69"/>
      <c r="F186" s="81">
        <f>F180/F184*100</f>
        <v>100</v>
      </c>
      <c r="G186" s="81">
        <f>F186</f>
        <v>100</v>
      </c>
    </row>
    <row r="187" spans="1:7" ht="48" customHeight="1">
      <c r="A187" s="63"/>
      <c r="B187" s="290" t="s">
        <v>612</v>
      </c>
      <c r="C187" s="290"/>
      <c r="D187" s="290"/>
      <c r="E187" s="290"/>
      <c r="F187" s="80"/>
      <c r="G187" s="81"/>
    </row>
    <row r="188" spans="1:7" s="76" customFormat="1" ht="15" customHeight="1">
      <c r="A188" s="79">
        <v>1</v>
      </c>
      <c r="B188" s="82" t="s">
        <v>27</v>
      </c>
      <c r="C188" s="69"/>
      <c r="D188" s="69"/>
      <c r="E188" s="80"/>
      <c r="F188" s="80"/>
      <c r="G188" s="80"/>
    </row>
    <row r="189" spans="1:7" ht="91.5" customHeight="1">
      <c r="A189" s="63"/>
      <c r="B189" s="144" t="s">
        <v>613</v>
      </c>
      <c r="C189" s="69" t="s">
        <v>89</v>
      </c>
      <c r="D189" s="69" t="s">
        <v>512</v>
      </c>
      <c r="E189" s="80"/>
      <c r="F189" s="80">
        <v>200000</v>
      </c>
      <c r="G189" s="80">
        <f>F189</f>
        <v>200000</v>
      </c>
    </row>
    <row r="190" spans="1:7" s="76" customFormat="1" ht="15" customHeight="1">
      <c r="A190" s="79">
        <v>2</v>
      </c>
      <c r="B190" s="219" t="s">
        <v>28</v>
      </c>
      <c r="C190" s="69"/>
      <c r="D190" s="69"/>
      <c r="E190" s="80"/>
      <c r="F190" s="80"/>
      <c r="G190" s="80"/>
    </row>
    <row r="191" spans="1:7" ht="117" customHeight="1">
      <c r="A191" s="63"/>
      <c r="B191" s="144" t="s">
        <v>614</v>
      </c>
      <c r="C191" s="69" t="s">
        <v>180</v>
      </c>
      <c r="D191" s="69" t="s">
        <v>181</v>
      </c>
      <c r="E191" s="69"/>
      <c r="F191" s="81">
        <v>1</v>
      </c>
      <c r="G191" s="81">
        <f>F191</f>
        <v>1</v>
      </c>
    </row>
    <row r="192" spans="1:7" s="76" customFormat="1" ht="15" customHeight="1">
      <c r="A192" s="79">
        <v>3</v>
      </c>
      <c r="B192" s="219" t="s">
        <v>29</v>
      </c>
      <c r="C192" s="69"/>
      <c r="D192" s="69"/>
      <c r="E192" s="69"/>
      <c r="F192" s="80"/>
      <c r="G192" s="81"/>
    </row>
    <row r="193" spans="1:7" ht="108" customHeight="1">
      <c r="A193" s="63"/>
      <c r="B193" s="144" t="s">
        <v>615</v>
      </c>
      <c r="C193" s="69" t="s">
        <v>89</v>
      </c>
      <c r="D193" s="69" t="s">
        <v>87</v>
      </c>
      <c r="E193" s="69"/>
      <c r="F193" s="80">
        <f>F189/F191</f>
        <v>200000</v>
      </c>
      <c r="G193" s="80">
        <f>F193</f>
        <v>200000</v>
      </c>
    </row>
    <row r="194" spans="1:7" s="76" customFormat="1" ht="15" customHeight="1">
      <c r="A194" s="79">
        <v>4</v>
      </c>
      <c r="B194" s="219" t="s">
        <v>30</v>
      </c>
      <c r="C194" s="69"/>
      <c r="D194" s="69"/>
      <c r="E194" s="69"/>
      <c r="F194" s="80"/>
      <c r="G194" s="81"/>
    </row>
    <row r="195" spans="1:7" ht="91.5" customHeight="1">
      <c r="A195" s="63"/>
      <c r="B195" s="144" t="s">
        <v>616</v>
      </c>
      <c r="C195" s="69" t="s">
        <v>88</v>
      </c>
      <c r="D195" s="69" t="s">
        <v>87</v>
      </c>
      <c r="E195" s="69"/>
      <c r="F195" s="81">
        <f>F189/F193*100</f>
        <v>100</v>
      </c>
      <c r="G195" s="81">
        <f>F195</f>
        <v>100</v>
      </c>
    </row>
    <row r="196" spans="1:7" ht="48" customHeight="1">
      <c r="A196" s="63"/>
      <c r="B196" s="290" t="s">
        <v>617</v>
      </c>
      <c r="C196" s="290"/>
      <c r="D196" s="290"/>
      <c r="E196" s="290"/>
      <c r="F196" s="80"/>
      <c r="G196" s="81"/>
    </row>
    <row r="197" spans="1:7" s="76" customFormat="1" ht="15" customHeight="1">
      <c r="A197" s="79">
        <v>1</v>
      </c>
      <c r="B197" s="82" t="s">
        <v>27</v>
      </c>
      <c r="C197" s="69"/>
      <c r="D197" s="69"/>
      <c r="E197" s="80"/>
      <c r="F197" s="80"/>
      <c r="G197" s="80"/>
    </row>
    <row r="198" spans="1:7" ht="91.5" customHeight="1">
      <c r="A198" s="63"/>
      <c r="B198" s="144" t="s">
        <v>618</v>
      </c>
      <c r="C198" s="69" t="s">
        <v>89</v>
      </c>
      <c r="D198" s="69" t="s">
        <v>512</v>
      </c>
      <c r="E198" s="80"/>
      <c r="F198" s="80">
        <v>200000</v>
      </c>
      <c r="G198" s="80">
        <f>F198</f>
        <v>200000</v>
      </c>
    </row>
    <row r="199" spans="1:7" s="76" customFormat="1" ht="15" customHeight="1">
      <c r="A199" s="79">
        <v>2</v>
      </c>
      <c r="B199" s="219" t="s">
        <v>28</v>
      </c>
      <c r="C199" s="69"/>
      <c r="D199" s="69"/>
      <c r="E199" s="80"/>
      <c r="F199" s="80"/>
      <c r="G199" s="80"/>
    </row>
    <row r="200" spans="1:7" ht="117" customHeight="1">
      <c r="A200" s="63"/>
      <c r="B200" s="144" t="s">
        <v>619</v>
      </c>
      <c r="C200" s="69" t="s">
        <v>180</v>
      </c>
      <c r="D200" s="69" t="s">
        <v>181</v>
      </c>
      <c r="E200" s="69"/>
      <c r="F200" s="81">
        <v>1</v>
      </c>
      <c r="G200" s="81">
        <f>F200</f>
        <v>1</v>
      </c>
    </row>
    <row r="201" spans="1:7" s="76" customFormat="1" ht="15" customHeight="1">
      <c r="A201" s="79">
        <v>3</v>
      </c>
      <c r="B201" s="219" t="s">
        <v>29</v>
      </c>
      <c r="C201" s="69"/>
      <c r="D201" s="69"/>
      <c r="E201" s="69"/>
      <c r="F201" s="80"/>
      <c r="G201" s="81"/>
    </row>
    <row r="202" spans="1:7" ht="108" customHeight="1">
      <c r="A202" s="63"/>
      <c r="B202" s="144" t="s">
        <v>620</v>
      </c>
      <c r="C202" s="69" t="s">
        <v>89</v>
      </c>
      <c r="D202" s="69" t="s">
        <v>87</v>
      </c>
      <c r="E202" s="69"/>
      <c r="F202" s="80">
        <f>F198/F200</f>
        <v>200000</v>
      </c>
      <c r="G202" s="80">
        <f>F202</f>
        <v>200000</v>
      </c>
    </row>
    <row r="203" spans="1:7" s="76" customFormat="1" ht="15" customHeight="1">
      <c r="A203" s="79">
        <v>4</v>
      </c>
      <c r="B203" s="219" t="s">
        <v>30</v>
      </c>
      <c r="C203" s="69"/>
      <c r="D203" s="69"/>
      <c r="E203" s="69"/>
      <c r="F203" s="80"/>
      <c r="G203" s="81"/>
    </row>
    <row r="204" spans="1:7" ht="91.5" customHeight="1">
      <c r="A204" s="63"/>
      <c r="B204" s="144" t="s">
        <v>621</v>
      </c>
      <c r="C204" s="69" t="s">
        <v>88</v>
      </c>
      <c r="D204" s="69" t="s">
        <v>87</v>
      </c>
      <c r="E204" s="69"/>
      <c r="F204" s="81">
        <f>F198/F202*100</f>
        <v>100</v>
      </c>
      <c r="G204" s="81">
        <f>F204</f>
        <v>100</v>
      </c>
    </row>
    <row r="205" spans="1:7" ht="26.25" customHeight="1">
      <c r="A205" s="63"/>
      <c r="B205" s="330" t="s">
        <v>655</v>
      </c>
      <c r="C205" s="330"/>
      <c r="D205" s="330"/>
      <c r="E205" s="330"/>
      <c r="F205" s="80"/>
      <c r="G205" s="81"/>
    </row>
    <row r="206" spans="1:7" s="76" customFormat="1" ht="15" customHeight="1">
      <c r="A206" s="79">
        <v>1</v>
      </c>
      <c r="B206" s="82" t="s">
        <v>27</v>
      </c>
      <c r="C206" s="69"/>
      <c r="D206" s="69"/>
      <c r="E206" s="80"/>
      <c r="F206" s="80"/>
      <c r="G206" s="80"/>
    </row>
    <row r="207" spans="1:7" ht="48.75" customHeight="1">
      <c r="A207" s="63"/>
      <c r="B207" s="144" t="s">
        <v>656</v>
      </c>
      <c r="C207" s="69" t="s">
        <v>89</v>
      </c>
      <c r="D207" s="69" t="s">
        <v>654</v>
      </c>
      <c r="E207" s="80"/>
      <c r="F207" s="80">
        <v>700000</v>
      </c>
      <c r="G207" s="80">
        <f>F207</f>
        <v>700000</v>
      </c>
    </row>
    <row r="208" spans="1:7" s="76" customFormat="1" ht="15" customHeight="1">
      <c r="A208" s="79">
        <v>2</v>
      </c>
      <c r="B208" s="219" t="s">
        <v>28</v>
      </c>
      <c r="C208" s="69"/>
      <c r="D208" s="69"/>
      <c r="E208" s="80"/>
      <c r="F208" s="80"/>
      <c r="G208" s="80"/>
    </row>
    <row r="209" spans="1:7" ht="70.5" customHeight="1">
      <c r="A209" s="63"/>
      <c r="B209" s="144" t="s">
        <v>657</v>
      </c>
      <c r="C209" s="69" t="s">
        <v>180</v>
      </c>
      <c r="D209" s="69" t="s">
        <v>181</v>
      </c>
      <c r="E209" s="69"/>
      <c r="F209" s="81">
        <v>1</v>
      </c>
      <c r="G209" s="81">
        <f>F209</f>
        <v>1</v>
      </c>
    </row>
    <row r="210" spans="1:7" s="76" customFormat="1" ht="15" customHeight="1">
      <c r="A210" s="79">
        <v>3</v>
      </c>
      <c r="B210" s="219" t="s">
        <v>29</v>
      </c>
      <c r="C210" s="69"/>
      <c r="D210" s="69"/>
      <c r="E210" s="69"/>
      <c r="F210" s="80"/>
      <c r="G210" s="81"/>
    </row>
    <row r="211" spans="1:7" ht="64.5" customHeight="1">
      <c r="A211" s="63"/>
      <c r="B211" s="144" t="s">
        <v>658</v>
      </c>
      <c r="C211" s="69" t="s">
        <v>89</v>
      </c>
      <c r="D211" s="69" t="s">
        <v>87</v>
      </c>
      <c r="E211" s="69"/>
      <c r="F211" s="80">
        <f>F207/F209</f>
        <v>700000</v>
      </c>
      <c r="G211" s="80">
        <f>F211</f>
        <v>700000</v>
      </c>
    </row>
    <row r="212" spans="1:7" s="76" customFormat="1" ht="15" customHeight="1">
      <c r="A212" s="79">
        <v>4</v>
      </c>
      <c r="B212" s="219" t="s">
        <v>30</v>
      </c>
      <c r="C212" s="69"/>
      <c r="D212" s="69"/>
      <c r="E212" s="69"/>
      <c r="F212" s="80"/>
      <c r="G212" s="81"/>
    </row>
    <row r="213" spans="1:7" ht="59.25" customHeight="1">
      <c r="A213" s="63"/>
      <c r="B213" s="144" t="s">
        <v>659</v>
      </c>
      <c r="C213" s="69" t="s">
        <v>88</v>
      </c>
      <c r="D213" s="69" t="s">
        <v>87</v>
      </c>
      <c r="E213" s="69"/>
      <c r="F213" s="81">
        <f>F207/F211*100</f>
        <v>100</v>
      </c>
      <c r="G213" s="81">
        <f>F213</f>
        <v>100</v>
      </c>
    </row>
    <row r="214" spans="1:7" ht="30.75" customHeight="1">
      <c r="A214" s="63"/>
      <c r="B214" s="290" t="s">
        <v>626</v>
      </c>
      <c r="C214" s="290"/>
      <c r="D214" s="290"/>
      <c r="E214" s="290"/>
      <c r="F214" s="80"/>
      <c r="G214" s="81"/>
    </row>
    <row r="215" spans="1:7" s="76" customFormat="1" ht="15" customHeight="1">
      <c r="A215" s="79">
        <v>1</v>
      </c>
      <c r="B215" s="82" t="s">
        <v>27</v>
      </c>
      <c r="C215" s="69"/>
      <c r="D215" s="69"/>
      <c r="E215" s="80"/>
      <c r="F215" s="80"/>
      <c r="G215" s="80"/>
    </row>
    <row r="216" spans="1:7" ht="54.75" customHeight="1">
      <c r="A216" s="63"/>
      <c r="B216" s="144" t="s">
        <v>627</v>
      </c>
      <c r="C216" s="69" t="s">
        <v>89</v>
      </c>
      <c r="D216" s="69" t="s">
        <v>512</v>
      </c>
      <c r="E216" s="80"/>
      <c r="F216" s="80">
        <v>500000</v>
      </c>
      <c r="G216" s="80">
        <f>F216</f>
        <v>500000</v>
      </c>
    </row>
    <row r="217" spans="1:7" s="76" customFormat="1" ht="15" customHeight="1">
      <c r="A217" s="79">
        <v>2</v>
      </c>
      <c r="B217" s="219" t="s">
        <v>28</v>
      </c>
      <c r="C217" s="69"/>
      <c r="D217" s="69"/>
      <c r="E217" s="80"/>
      <c r="F217" s="80"/>
      <c r="G217" s="80"/>
    </row>
    <row r="218" spans="1:7" ht="63" customHeight="1">
      <c r="A218" s="63"/>
      <c r="B218" s="144" t="s">
        <v>628</v>
      </c>
      <c r="C218" s="69" t="s">
        <v>180</v>
      </c>
      <c r="D218" s="69" t="s">
        <v>181</v>
      </c>
      <c r="E218" s="69"/>
      <c r="F218" s="81">
        <v>1</v>
      </c>
      <c r="G218" s="81">
        <f>F218</f>
        <v>1</v>
      </c>
    </row>
    <row r="219" spans="1:7" s="76" customFormat="1" ht="15" customHeight="1">
      <c r="A219" s="79">
        <v>3</v>
      </c>
      <c r="B219" s="219" t="s">
        <v>29</v>
      </c>
      <c r="C219" s="69"/>
      <c r="D219" s="69"/>
      <c r="E219" s="69"/>
      <c r="F219" s="80"/>
      <c r="G219" s="81"/>
    </row>
    <row r="220" spans="1:7" ht="64.5" customHeight="1">
      <c r="A220" s="63"/>
      <c r="B220" s="144" t="s">
        <v>629</v>
      </c>
      <c r="C220" s="69" t="s">
        <v>89</v>
      </c>
      <c r="D220" s="69" t="s">
        <v>87</v>
      </c>
      <c r="E220" s="69"/>
      <c r="F220" s="80">
        <f>F216/F218</f>
        <v>500000</v>
      </c>
      <c r="G220" s="80">
        <f>F220</f>
        <v>500000</v>
      </c>
    </row>
    <row r="221" spans="1:7" s="76" customFormat="1" ht="15" customHeight="1">
      <c r="A221" s="79">
        <v>4</v>
      </c>
      <c r="B221" s="219" t="s">
        <v>30</v>
      </c>
      <c r="C221" s="69"/>
      <c r="D221" s="69"/>
      <c r="E221" s="69"/>
      <c r="F221" s="80"/>
      <c r="G221" s="81"/>
    </row>
    <row r="222" spans="1:7" ht="59.25" customHeight="1">
      <c r="A222" s="63"/>
      <c r="B222" s="144" t="s">
        <v>630</v>
      </c>
      <c r="C222" s="69" t="s">
        <v>88</v>
      </c>
      <c r="D222" s="69" t="s">
        <v>87</v>
      </c>
      <c r="E222" s="69"/>
      <c r="F222" s="81">
        <f>F216/F220*100</f>
        <v>100</v>
      </c>
      <c r="G222" s="81">
        <f>F222</f>
        <v>100</v>
      </c>
    </row>
    <row r="223" spans="1:7" ht="43.5" customHeight="1">
      <c r="A223" s="63"/>
      <c r="B223" s="290" t="s">
        <v>631</v>
      </c>
      <c r="C223" s="290"/>
      <c r="D223" s="290"/>
      <c r="E223" s="290"/>
      <c r="F223" s="80"/>
      <c r="G223" s="81"/>
    </row>
    <row r="224" spans="1:7" s="76" customFormat="1" ht="15" customHeight="1">
      <c r="A224" s="79">
        <v>1</v>
      </c>
      <c r="B224" s="82" t="s">
        <v>27</v>
      </c>
      <c r="C224" s="69"/>
      <c r="D224" s="69"/>
      <c r="E224" s="80"/>
      <c r="F224" s="80"/>
      <c r="G224" s="80"/>
    </row>
    <row r="225" spans="1:7" ht="66.75" customHeight="1">
      <c r="A225" s="63"/>
      <c r="B225" s="144" t="s">
        <v>382</v>
      </c>
      <c r="C225" s="69" t="s">
        <v>89</v>
      </c>
      <c r="D225" s="69" t="s">
        <v>512</v>
      </c>
      <c r="E225" s="80"/>
      <c r="F225" s="80">
        <v>3118157</v>
      </c>
      <c r="G225" s="80">
        <f>F225</f>
        <v>3118157</v>
      </c>
    </row>
    <row r="226" spans="1:7" s="76" customFormat="1" ht="15" customHeight="1">
      <c r="A226" s="79">
        <v>2</v>
      </c>
      <c r="B226" s="219" t="s">
        <v>28</v>
      </c>
      <c r="C226" s="69"/>
      <c r="D226" s="69"/>
      <c r="E226" s="80"/>
      <c r="F226" s="80"/>
      <c r="G226" s="80"/>
    </row>
    <row r="227" spans="1:7" ht="81" customHeight="1">
      <c r="A227" s="63"/>
      <c r="B227" s="144" t="s">
        <v>384</v>
      </c>
      <c r="C227" s="69" t="s">
        <v>180</v>
      </c>
      <c r="D227" s="69" t="s">
        <v>181</v>
      </c>
      <c r="E227" s="69"/>
      <c r="F227" s="81">
        <v>1</v>
      </c>
      <c r="G227" s="81">
        <f>F227</f>
        <v>1</v>
      </c>
    </row>
    <row r="228" spans="1:7" s="76" customFormat="1" ht="15" customHeight="1">
      <c r="A228" s="79">
        <v>3</v>
      </c>
      <c r="B228" s="219" t="s">
        <v>29</v>
      </c>
      <c r="C228" s="69"/>
      <c r="D228" s="69"/>
      <c r="E228" s="69"/>
      <c r="F228" s="80"/>
      <c r="G228" s="81"/>
    </row>
    <row r="229" spans="1:7" ht="83.25" customHeight="1">
      <c r="A229" s="63"/>
      <c r="B229" s="144" t="s">
        <v>385</v>
      </c>
      <c r="C229" s="69" t="s">
        <v>89</v>
      </c>
      <c r="D229" s="69" t="s">
        <v>87</v>
      </c>
      <c r="E229" s="69"/>
      <c r="F229" s="80">
        <f>F225/F227</f>
        <v>3118157</v>
      </c>
      <c r="G229" s="80">
        <f>F229</f>
        <v>3118157</v>
      </c>
    </row>
    <row r="230" spans="1:7" s="76" customFormat="1" ht="15" customHeight="1">
      <c r="A230" s="79">
        <v>4</v>
      </c>
      <c r="B230" s="219" t="s">
        <v>30</v>
      </c>
      <c r="C230" s="69"/>
      <c r="D230" s="69"/>
      <c r="E230" s="69"/>
      <c r="F230" s="80"/>
      <c r="G230" s="81"/>
    </row>
    <row r="231" spans="1:7" ht="80.25" customHeight="1">
      <c r="A231" s="63"/>
      <c r="B231" s="144" t="s">
        <v>386</v>
      </c>
      <c r="C231" s="69" t="s">
        <v>88</v>
      </c>
      <c r="D231" s="69" t="s">
        <v>87</v>
      </c>
      <c r="E231" s="69"/>
      <c r="F231" s="81">
        <f>F225/F229*100</f>
        <v>100</v>
      </c>
      <c r="G231" s="81">
        <f>F231</f>
        <v>100</v>
      </c>
    </row>
    <row r="232" spans="1:7" ht="44.25" customHeight="1">
      <c r="A232" s="63"/>
      <c r="B232" s="290" t="s">
        <v>632</v>
      </c>
      <c r="C232" s="290"/>
      <c r="D232" s="290"/>
      <c r="E232" s="290"/>
      <c r="F232" s="80"/>
      <c r="G232" s="81"/>
    </row>
    <row r="233" spans="1:7" s="76" customFormat="1" ht="15" customHeight="1">
      <c r="A233" s="79">
        <v>1</v>
      </c>
      <c r="B233" s="82" t="s">
        <v>27</v>
      </c>
      <c r="C233" s="69"/>
      <c r="D233" s="69"/>
      <c r="E233" s="80"/>
      <c r="F233" s="80"/>
      <c r="G233" s="80"/>
    </row>
    <row r="234" spans="1:7" ht="79.5" customHeight="1">
      <c r="A234" s="63"/>
      <c r="B234" s="144" t="s">
        <v>402</v>
      </c>
      <c r="C234" s="69" t="s">
        <v>89</v>
      </c>
      <c r="D234" s="69" t="s">
        <v>512</v>
      </c>
      <c r="E234" s="80"/>
      <c r="F234" s="80">
        <v>100000</v>
      </c>
      <c r="G234" s="80">
        <f>F234</f>
        <v>100000</v>
      </c>
    </row>
    <row r="235" spans="1:7" s="76" customFormat="1" ht="15" customHeight="1">
      <c r="A235" s="79">
        <v>2</v>
      </c>
      <c r="B235" s="219" t="s">
        <v>28</v>
      </c>
      <c r="C235" s="69"/>
      <c r="D235" s="69"/>
      <c r="E235" s="80"/>
      <c r="F235" s="80"/>
      <c r="G235" s="80"/>
    </row>
    <row r="236" spans="1:7" ht="94.5" customHeight="1">
      <c r="A236" s="63"/>
      <c r="B236" s="144" t="s">
        <v>436</v>
      </c>
      <c r="C236" s="69" t="s">
        <v>180</v>
      </c>
      <c r="D236" s="69" t="s">
        <v>181</v>
      </c>
      <c r="E236" s="69"/>
      <c r="F236" s="81">
        <v>1</v>
      </c>
      <c r="G236" s="81">
        <f>F236</f>
        <v>1</v>
      </c>
    </row>
    <row r="237" spans="1:7" s="76" customFormat="1" ht="15" customHeight="1">
      <c r="A237" s="79">
        <v>3</v>
      </c>
      <c r="B237" s="219" t="s">
        <v>29</v>
      </c>
      <c r="C237" s="69"/>
      <c r="D237" s="69"/>
      <c r="E237" s="69"/>
      <c r="F237" s="80"/>
      <c r="G237" s="81"/>
    </row>
    <row r="238" spans="1:7" ht="84.75" customHeight="1">
      <c r="A238" s="63"/>
      <c r="B238" s="144" t="s">
        <v>401</v>
      </c>
      <c r="C238" s="69" t="s">
        <v>89</v>
      </c>
      <c r="D238" s="69" t="s">
        <v>87</v>
      </c>
      <c r="E238" s="69"/>
      <c r="F238" s="80">
        <f>F234/F236</f>
        <v>100000</v>
      </c>
      <c r="G238" s="80">
        <f>F238</f>
        <v>100000</v>
      </c>
    </row>
    <row r="239" spans="1:7" s="76" customFormat="1" ht="15" customHeight="1">
      <c r="A239" s="79">
        <v>4</v>
      </c>
      <c r="B239" s="219" t="s">
        <v>30</v>
      </c>
      <c r="C239" s="69"/>
      <c r="D239" s="69"/>
      <c r="E239" s="69"/>
      <c r="F239" s="80"/>
      <c r="G239" s="81"/>
    </row>
    <row r="240" spans="1:7" ht="78.75" customHeight="1">
      <c r="A240" s="63"/>
      <c r="B240" s="144" t="s">
        <v>404</v>
      </c>
      <c r="C240" s="69" t="s">
        <v>88</v>
      </c>
      <c r="D240" s="69" t="s">
        <v>87</v>
      </c>
      <c r="E240" s="69"/>
      <c r="F240" s="81">
        <f>F234/F238*100</f>
        <v>100</v>
      </c>
      <c r="G240" s="81">
        <f>F240</f>
        <v>100</v>
      </c>
    </row>
    <row r="241" spans="1:7" ht="46.5" customHeight="1">
      <c r="A241" s="63"/>
      <c r="B241" s="285" t="s">
        <v>633</v>
      </c>
      <c r="C241" s="285"/>
      <c r="D241" s="285"/>
      <c r="E241" s="285"/>
      <c r="F241" s="80"/>
      <c r="G241" s="81"/>
    </row>
    <row r="242" spans="1:7" s="76" customFormat="1" ht="15" customHeight="1">
      <c r="A242" s="79">
        <v>1</v>
      </c>
      <c r="B242" s="82" t="s">
        <v>27</v>
      </c>
      <c r="C242" s="69"/>
      <c r="D242" s="69"/>
      <c r="E242" s="80"/>
      <c r="F242" s="80"/>
      <c r="G242" s="80"/>
    </row>
    <row r="243" spans="1:7" ht="75" customHeight="1">
      <c r="A243" s="63"/>
      <c r="B243" s="144" t="s">
        <v>405</v>
      </c>
      <c r="C243" s="69" t="s">
        <v>89</v>
      </c>
      <c r="D243" s="69" t="s">
        <v>512</v>
      </c>
      <c r="E243" s="80"/>
      <c r="F243" s="80">
        <v>230000</v>
      </c>
      <c r="G243" s="80">
        <f>F243</f>
        <v>230000</v>
      </c>
    </row>
    <row r="244" spans="1:7" s="76" customFormat="1" ht="15" customHeight="1">
      <c r="A244" s="79">
        <v>2</v>
      </c>
      <c r="B244" s="219" t="s">
        <v>28</v>
      </c>
      <c r="C244" s="69"/>
      <c r="D244" s="69"/>
      <c r="E244" s="80"/>
      <c r="F244" s="80"/>
      <c r="G244" s="80"/>
    </row>
    <row r="245" spans="1:7" ht="85.5" customHeight="1">
      <c r="A245" s="63"/>
      <c r="B245" s="144" t="s">
        <v>406</v>
      </c>
      <c r="C245" s="69" t="s">
        <v>180</v>
      </c>
      <c r="D245" s="69" t="s">
        <v>181</v>
      </c>
      <c r="E245" s="69"/>
      <c r="F245" s="81">
        <v>1</v>
      </c>
      <c r="G245" s="81">
        <f>F245</f>
        <v>1</v>
      </c>
    </row>
    <row r="246" spans="1:7" ht="0.75" customHeight="1">
      <c r="A246" s="63"/>
      <c r="B246" s="144"/>
      <c r="C246" s="69"/>
      <c r="D246" s="69"/>
      <c r="E246" s="69"/>
      <c r="F246" s="81"/>
      <c r="G246" s="81"/>
    </row>
    <row r="247" spans="1:7" s="76" customFormat="1" ht="15" customHeight="1">
      <c r="A247" s="79">
        <v>3</v>
      </c>
      <c r="B247" s="219" t="s">
        <v>29</v>
      </c>
      <c r="C247" s="69"/>
      <c r="D247" s="69"/>
      <c r="E247" s="69"/>
      <c r="F247" s="80"/>
      <c r="G247" s="81"/>
    </row>
    <row r="248" spans="1:7" ht="93.75" customHeight="1">
      <c r="A248" s="63"/>
      <c r="B248" s="144" t="s">
        <v>407</v>
      </c>
      <c r="C248" s="69" t="s">
        <v>89</v>
      </c>
      <c r="D248" s="69" t="s">
        <v>87</v>
      </c>
      <c r="E248" s="69"/>
      <c r="F248" s="80">
        <f>F243</f>
        <v>230000</v>
      </c>
      <c r="G248" s="80">
        <f>F248</f>
        <v>230000</v>
      </c>
    </row>
    <row r="249" spans="1:7" ht="7.5" hidden="1" customHeight="1">
      <c r="A249" s="63"/>
      <c r="B249" s="144"/>
      <c r="C249" s="69"/>
      <c r="D249" s="69"/>
      <c r="E249" s="69"/>
      <c r="F249" s="80"/>
      <c r="G249" s="80"/>
    </row>
    <row r="250" spans="1:7" s="76" customFormat="1" ht="15" customHeight="1">
      <c r="A250" s="79">
        <v>4</v>
      </c>
      <c r="B250" s="219" t="s">
        <v>30</v>
      </c>
      <c r="C250" s="69"/>
      <c r="D250" s="69"/>
      <c r="E250" s="69"/>
      <c r="F250" s="80"/>
      <c r="G250" s="81"/>
    </row>
    <row r="251" spans="1:7" ht="81.75" customHeight="1">
      <c r="A251" s="63"/>
      <c r="B251" s="144" t="s">
        <v>408</v>
      </c>
      <c r="C251" s="69" t="s">
        <v>88</v>
      </c>
      <c r="D251" s="69" t="s">
        <v>87</v>
      </c>
      <c r="E251" s="69"/>
      <c r="F251" s="81">
        <f>F243/(F248+F249)*100</f>
        <v>100</v>
      </c>
      <c r="G251" s="81">
        <f>F251</f>
        <v>100</v>
      </c>
    </row>
    <row r="252" spans="1:7" ht="54" customHeight="1">
      <c r="A252" s="63"/>
      <c r="B252" s="290" t="s">
        <v>643</v>
      </c>
      <c r="C252" s="290"/>
      <c r="D252" s="290"/>
      <c r="E252" s="290"/>
      <c r="F252" s="80"/>
      <c r="G252" s="81"/>
    </row>
    <row r="253" spans="1:7" s="76" customFormat="1" ht="15" customHeight="1">
      <c r="A253" s="79">
        <v>1</v>
      </c>
      <c r="B253" s="82" t="s">
        <v>27</v>
      </c>
      <c r="C253" s="69"/>
      <c r="D253" s="69"/>
      <c r="E253" s="80"/>
      <c r="F253" s="80"/>
      <c r="G253" s="80"/>
    </row>
    <row r="254" spans="1:7" ht="88.5" customHeight="1">
      <c r="A254" s="63"/>
      <c r="B254" s="144" t="s">
        <v>410</v>
      </c>
      <c r="C254" s="69" t="s">
        <v>89</v>
      </c>
      <c r="D254" s="69" t="s">
        <v>512</v>
      </c>
      <c r="E254" s="80"/>
      <c r="F254" s="80">
        <v>1474663</v>
      </c>
      <c r="G254" s="80">
        <f>F254</f>
        <v>1474663</v>
      </c>
    </row>
    <row r="255" spans="1:7" s="76" customFormat="1" ht="15" customHeight="1">
      <c r="A255" s="79">
        <v>2</v>
      </c>
      <c r="B255" s="219" t="s">
        <v>28</v>
      </c>
      <c r="C255" s="69"/>
      <c r="D255" s="69"/>
      <c r="E255" s="80"/>
      <c r="F255" s="80"/>
      <c r="G255" s="80"/>
    </row>
    <row r="256" spans="1:7" ht="81.75" customHeight="1">
      <c r="A256" s="63"/>
      <c r="B256" s="144" t="s">
        <v>464</v>
      </c>
      <c r="C256" s="69" t="s">
        <v>97</v>
      </c>
      <c r="D256" s="69" t="s">
        <v>181</v>
      </c>
      <c r="E256" s="69"/>
      <c r="F256" s="81">
        <v>1</v>
      </c>
      <c r="G256" s="81">
        <f>F256</f>
        <v>1</v>
      </c>
    </row>
    <row r="257" spans="1:7" s="76" customFormat="1" ht="15" customHeight="1">
      <c r="A257" s="79">
        <v>3</v>
      </c>
      <c r="B257" s="219" t="s">
        <v>29</v>
      </c>
      <c r="C257" s="69"/>
      <c r="D257" s="69"/>
      <c r="E257" s="69"/>
      <c r="F257" s="80"/>
      <c r="G257" s="81"/>
    </row>
    <row r="258" spans="1:7" ht="97.5" customHeight="1">
      <c r="A258" s="63"/>
      <c r="B258" s="144" t="s">
        <v>465</v>
      </c>
      <c r="C258" s="69" t="s">
        <v>89</v>
      </c>
      <c r="D258" s="69" t="s">
        <v>87</v>
      </c>
      <c r="E258" s="69"/>
      <c r="F258" s="80">
        <f>F254/F256</f>
        <v>1474663</v>
      </c>
      <c r="G258" s="80" t="e">
        <f>(G254-#REF!)/G256</f>
        <v>#REF!</v>
      </c>
    </row>
    <row r="259" spans="1:7" s="76" customFormat="1" ht="15" customHeight="1">
      <c r="A259" s="79">
        <v>4</v>
      </c>
      <c r="B259" s="219" t="s">
        <v>30</v>
      </c>
      <c r="C259" s="69"/>
      <c r="D259" s="69"/>
      <c r="E259" s="69"/>
      <c r="F259" s="80"/>
      <c r="G259" s="81"/>
    </row>
    <row r="260" spans="1:7" ht="87.75" customHeight="1">
      <c r="A260" s="63"/>
      <c r="B260" s="144" t="s">
        <v>413</v>
      </c>
      <c r="C260" s="69" t="s">
        <v>88</v>
      </c>
      <c r="D260" s="69" t="s">
        <v>87</v>
      </c>
      <c r="E260" s="69"/>
      <c r="F260" s="80">
        <v>100</v>
      </c>
      <c r="G260" s="80">
        <f>F260</f>
        <v>100</v>
      </c>
    </row>
    <row r="261" spans="1:7" ht="44.25" customHeight="1">
      <c r="A261" s="63"/>
      <c r="B261" s="285" t="s">
        <v>634</v>
      </c>
      <c r="C261" s="285"/>
      <c r="D261" s="285"/>
      <c r="E261" s="285"/>
      <c r="F261" s="80"/>
      <c r="G261" s="81"/>
    </row>
    <row r="262" spans="1:7" s="76" customFormat="1" ht="15" customHeight="1">
      <c r="A262" s="79">
        <v>1</v>
      </c>
      <c r="B262" s="82" t="s">
        <v>27</v>
      </c>
      <c r="C262" s="69"/>
      <c r="D262" s="69"/>
      <c r="E262" s="80"/>
      <c r="F262" s="80"/>
      <c r="G262" s="80"/>
    </row>
    <row r="263" spans="1:7" ht="77.25" customHeight="1">
      <c r="A263" s="63"/>
      <c r="B263" s="144" t="s">
        <v>414</v>
      </c>
      <c r="C263" s="69" t="s">
        <v>89</v>
      </c>
      <c r="D263" s="69" t="s">
        <v>512</v>
      </c>
      <c r="E263" s="80"/>
      <c r="F263" s="80">
        <v>1650000</v>
      </c>
      <c r="G263" s="80">
        <f>F263</f>
        <v>1650000</v>
      </c>
    </row>
    <row r="264" spans="1:7" s="76" customFormat="1" ht="15" customHeight="1">
      <c r="A264" s="79">
        <v>2</v>
      </c>
      <c r="B264" s="219" t="s">
        <v>28</v>
      </c>
      <c r="C264" s="69"/>
      <c r="D264" s="69"/>
      <c r="E264" s="80"/>
      <c r="F264" s="80"/>
      <c r="G264" s="80"/>
    </row>
    <row r="265" spans="1:7" ht="91.5" hidden="1" customHeight="1">
      <c r="A265" s="63"/>
      <c r="B265" s="144" t="s">
        <v>448</v>
      </c>
      <c r="C265" s="69" t="s">
        <v>180</v>
      </c>
      <c r="D265" s="69" t="s">
        <v>181</v>
      </c>
      <c r="E265" s="69"/>
      <c r="F265" s="81">
        <v>1</v>
      </c>
      <c r="G265" s="81">
        <f>F265</f>
        <v>1</v>
      </c>
    </row>
    <row r="266" spans="1:7" ht="84" customHeight="1">
      <c r="A266" s="63"/>
      <c r="B266" s="144" t="s">
        <v>641</v>
      </c>
      <c r="C266" s="69" t="s">
        <v>97</v>
      </c>
      <c r="D266" s="69" t="s">
        <v>181</v>
      </c>
      <c r="E266" s="69"/>
      <c r="F266" s="81">
        <v>1</v>
      </c>
      <c r="G266" s="81">
        <f>F266</f>
        <v>1</v>
      </c>
    </row>
    <row r="267" spans="1:7" s="76" customFormat="1" ht="15" customHeight="1">
      <c r="A267" s="79">
        <v>3</v>
      </c>
      <c r="B267" s="219" t="s">
        <v>29</v>
      </c>
      <c r="C267" s="69"/>
      <c r="D267" s="69"/>
      <c r="E267" s="69"/>
      <c r="F267" s="80"/>
      <c r="G267" s="81"/>
    </row>
    <row r="268" spans="1:7" ht="97.5" hidden="1" customHeight="1">
      <c r="A268" s="63"/>
      <c r="B268" s="144" t="s">
        <v>443</v>
      </c>
      <c r="C268" s="69" t="s">
        <v>89</v>
      </c>
      <c r="D268" s="69" t="s">
        <v>87</v>
      </c>
      <c r="E268" s="69"/>
      <c r="F268" s="80"/>
      <c r="G268" s="80">
        <f>F268</f>
        <v>0</v>
      </c>
    </row>
    <row r="269" spans="1:7" ht="97.5" customHeight="1">
      <c r="A269" s="63"/>
      <c r="B269" s="144" t="s">
        <v>445</v>
      </c>
      <c r="C269" s="69" t="s">
        <v>89</v>
      </c>
      <c r="D269" s="69" t="s">
        <v>87</v>
      </c>
      <c r="E269" s="69"/>
      <c r="F269" s="80">
        <f>(F263-F268)/F266</f>
        <v>1650000</v>
      </c>
      <c r="G269" s="80">
        <v>1500000</v>
      </c>
    </row>
    <row r="270" spans="1:7" s="76" customFormat="1" ht="15" customHeight="1">
      <c r="A270" s="79">
        <v>4</v>
      </c>
      <c r="B270" s="219" t="s">
        <v>30</v>
      </c>
      <c r="C270" s="69"/>
      <c r="D270" s="69"/>
      <c r="E270" s="69"/>
      <c r="F270" s="80"/>
      <c r="G270" s="81"/>
    </row>
    <row r="271" spans="1:7" ht="87.75" customHeight="1">
      <c r="A271" s="63"/>
      <c r="B271" s="144" t="s">
        <v>415</v>
      </c>
      <c r="C271" s="69" t="s">
        <v>88</v>
      </c>
      <c r="D271" s="69" t="s">
        <v>87</v>
      </c>
      <c r="E271" s="69"/>
      <c r="F271" s="81">
        <f>F263/(F268+F269)*100</f>
        <v>100</v>
      </c>
      <c r="G271" s="81">
        <f>F271</f>
        <v>100</v>
      </c>
    </row>
    <row r="272" spans="1:7" ht="46.5" customHeight="1">
      <c r="A272" s="63"/>
      <c r="B272" s="290" t="s">
        <v>635</v>
      </c>
      <c r="C272" s="290"/>
      <c r="D272" s="290"/>
      <c r="E272" s="290"/>
      <c r="F272" s="80"/>
      <c r="G272" s="81"/>
    </row>
    <row r="273" spans="1:7" s="76" customFormat="1" ht="15" customHeight="1">
      <c r="A273" s="79">
        <v>1</v>
      </c>
      <c r="B273" s="82" t="s">
        <v>27</v>
      </c>
      <c r="C273" s="69"/>
      <c r="D273" s="69"/>
      <c r="E273" s="80"/>
      <c r="F273" s="80"/>
      <c r="G273" s="80"/>
    </row>
    <row r="274" spans="1:7" ht="77.25" customHeight="1">
      <c r="A274" s="63"/>
      <c r="B274" s="144" t="s">
        <v>636</v>
      </c>
      <c r="C274" s="69" t="s">
        <v>89</v>
      </c>
      <c r="D274" s="69" t="s">
        <v>512</v>
      </c>
      <c r="E274" s="80"/>
      <c r="F274" s="80">
        <v>1000000</v>
      </c>
      <c r="G274" s="80">
        <f>F274</f>
        <v>1000000</v>
      </c>
    </row>
    <row r="275" spans="1:7" s="76" customFormat="1" ht="15" customHeight="1">
      <c r="A275" s="79">
        <v>2</v>
      </c>
      <c r="B275" s="219" t="s">
        <v>28</v>
      </c>
      <c r="C275" s="69"/>
      <c r="D275" s="69"/>
      <c r="E275" s="80"/>
      <c r="F275" s="80"/>
      <c r="G275" s="80"/>
    </row>
    <row r="276" spans="1:7" ht="102" customHeight="1">
      <c r="A276" s="63"/>
      <c r="B276" s="144" t="s">
        <v>637</v>
      </c>
      <c r="C276" s="69" t="s">
        <v>180</v>
      </c>
      <c r="D276" s="69" t="s">
        <v>181</v>
      </c>
      <c r="E276" s="69"/>
      <c r="F276" s="81">
        <v>1</v>
      </c>
      <c r="G276" s="81">
        <f>F276</f>
        <v>1</v>
      </c>
    </row>
    <row r="277" spans="1:7" s="76" customFormat="1" ht="15" customHeight="1">
      <c r="A277" s="79">
        <v>3</v>
      </c>
      <c r="B277" s="219" t="s">
        <v>29</v>
      </c>
      <c r="C277" s="69"/>
      <c r="D277" s="69"/>
      <c r="E277" s="69"/>
      <c r="F277" s="80"/>
      <c r="G277" s="81"/>
    </row>
    <row r="278" spans="1:7" ht="97.5" customHeight="1">
      <c r="A278" s="63"/>
      <c r="B278" s="144" t="s">
        <v>639</v>
      </c>
      <c r="C278" s="69" t="s">
        <v>89</v>
      </c>
      <c r="D278" s="69" t="s">
        <v>87</v>
      </c>
      <c r="E278" s="69"/>
      <c r="F278" s="80">
        <v>100000</v>
      </c>
      <c r="G278" s="80">
        <f>F278</f>
        <v>100000</v>
      </c>
    </row>
    <row r="279" spans="1:7" s="76" customFormat="1" ht="15" customHeight="1">
      <c r="A279" s="79">
        <v>4</v>
      </c>
      <c r="B279" s="219" t="s">
        <v>30</v>
      </c>
      <c r="C279" s="69"/>
      <c r="D279" s="69"/>
      <c r="E279" s="69"/>
      <c r="F279" s="80"/>
      <c r="G279" s="81"/>
    </row>
    <row r="280" spans="1:7" ht="87.75" customHeight="1">
      <c r="A280" s="63"/>
      <c r="B280" s="144" t="s">
        <v>638</v>
      </c>
      <c r="C280" s="69" t="s">
        <v>88</v>
      </c>
      <c r="D280" s="69" t="s">
        <v>87</v>
      </c>
      <c r="E280" s="69"/>
      <c r="F280" s="81">
        <v>100</v>
      </c>
      <c r="G280" s="81">
        <f>F280</f>
        <v>100</v>
      </c>
    </row>
    <row r="281" spans="1:7" ht="33.75" customHeight="1">
      <c r="A281" s="35"/>
      <c r="B281" s="329" t="s">
        <v>679</v>
      </c>
      <c r="C281" s="329"/>
      <c r="D281" s="329"/>
      <c r="E281" s="329"/>
      <c r="F281" s="74"/>
      <c r="G281" s="74"/>
    </row>
    <row r="282" spans="1:7" s="76" customFormat="1" ht="15" customHeight="1">
      <c r="A282" s="71">
        <v>1</v>
      </c>
      <c r="B282" s="78" t="s">
        <v>27</v>
      </c>
      <c r="C282" s="73"/>
      <c r="D282" s="73"/>
      <c r="E282" s="77"/>
      <c r="F282" s="74"/>
      <c r="G282" s="74"/>
    </row>
    <row r="283" spans="1:7" ht="44.25" customHeight="1">
      <c r="A283" s="35"/>
      <c r="B283" s="145" t="s">
        <v>678</v>
      </c>
      <c r="C283" s="40" t="s">
        <v>89</v>
      </c>
      <c r="D283" s="69" t="s">
        <v>654</v>
      </c>
      <c r="E283" s="77"/>
      <c r="F283" s="36">
        <f>5000000</f>
        <v>5000000</v>
      </c>
      <c r="G283" s="36">
        <f>F283</f>
        <v>5000000</v>
      </c>
    </row>
    <row r="284" spans="1:7" s="76" customFormat="1" ht="15" customHeight="1">
      <c r="A284" s="71">
        <v>2</v>
      </c>
      <c r="B284" s="72" t="s">
        <v>28</v>
      </c>
      <c r="C284" s="40"/>
      <c r="D284" s="40"/>
      <c r="E284" s="77"/>
      <c r="F284" s="36"/>
      <c r="G284" s="36"/>
    </row>
    <row r="285" spans="1:7" ht="81" customHeight="1">
      <c r="A285" s="35"/>
      <c r="B285" s="145" t="s">
        <v>686</v>
      </c>
      <c r="C285" s="40" t="s">
        <v>180</v>
      </c>
      <c r="D285" s="40" t="s">
        <v>181</v>
      </c>
      <c r="E285" s="73"/>
      <c r="F285" s="41">
        <v>1</v>
      </c>
      <c r="G285" s="41">
        <f>F285</f>
        <v>1</v>
      </c>
    </row>
    <row r="286" spans="1:7" ht="64.5" customHeight="1">
      <c r="A286" s="35"/>
      <c r="B286" s="144" t="s">
        <v>680</v>
      </c>
      <c r="C286" s="40" t="s">
        <v>684</v>
      </c>
      <c r="D286" s="40" t="s">
        <v>181</v>
      </c>
      <c r="E286" s="73"/>
      <c r="F286" s="234">
        <v>6470</v>
      </c>
      <c r="G286" s="41">
        <f>F286</f>
        <v>6470</v>
      </c>
    </row>
    <row r="287" spans="1:7" s="76" customFormat="1" ht="15" customHeight="1">
      <c r="A287" s="71">
        <v>3</v>
      </c>
      <c r="B287" s="72" t="s">
        <v>29</v>
      </c>
      <c r="C287" s="40"/>
      <c r="D287" s="40"/>
      <c r="E287" s="73"/>
      <c r="F287" s="36"/>
      <c r="G287" s="41"/>
    </row>
    <row r="288" spans="1:7" ht="74.25" customHeight="1">
      <c r="A288" s="35"/>
      <c r="B288" s="144" t="s">
        <v>664</v>
      </c>
      <c r="C288" s="40" t="s">
        <v>89</v>
      </c>
      <c r="D288" s="40" t="s">
        <v>87</v>
      </c>
      <c r="E288" s="73"/>
      <c r="F288" s="36">
        <v>100000</v>
      </c>
      <c r="G288" s="36">
        <f>F288</f>
        <v>100000</v>
      </c>
    </row>
    <row r="289" spans="1:7" ht="61.5" customHeight="1">
      <c r="A289" s="35"/>
      <c r="B289" s="144" t="s">
        <v>681</v>
      </c>
      <c r="C289" s="40" t="s">
        <v>89</v>
      </c>
      <c r="D289" s="40" t="s">
        <v>87</v>
      </c>
      <c r="E289" s="73"/>
      <c r="F289" s="235">
        <f>(F283-F288)/F286</f>
        <v>757.34157650695522</v>
      </c>
      <c r="G289" s="36">
        <f>F289</f>
        <v>757.34157650695522</v>
      </c>
    </row>
    <row r="290" spans="1:7" s="76" customFormat="1" ht="15" customHeight="1">
      <c r="A290" s="71">
        <v>4</v>
      </c>
      <c r="B290" s="72" t="s">
        <v>30</v>
      </c>
      <c r="C290" s="40"/>
      <c r="D290" s="40"/>
      <c r="E290" s="73"/>
      <c r="F290" s="36"/>
      <c r="G290" s="41"/>
    </row>
    <row r="291" spans="1:7" ht="55.5" customHeight="1">
      <c r="A291" s="35"/>
      <c r="B291" s="145" t="s">
        <v>685</v>
      </c>
      <c r="C291" s="146" t="s">
        <v>88</v>
      </c>
      <c r="D291" s="40" t="s">
        <v>87</v>
      </c>
      <c r="E291" s="73"/>
      <c r="F291" s="36">
        <v>100</v>
      </c>
      <c r="G291" s="36">
        <v>100</v>
      </c>
    </row>
    <row r="292" spans="1:7" ht="19.5" customHeight="1">
      <c r="A292" s="63"/>
      <c r="B292" s="290" t="s">
        <v>350</v>
      </c>
      <c r="C292" s="290"/>
      <c r="D292" s="290"/>
      <c r="E292" s="69"/>
      <c r="F292" s="150">
        <f>F295+F304+F313+F322+F331+F340</f>
        <v>25406518</v>
      </c>
      <c r="G292" s="150">
        <f>G295+G304+G313+G322+G331+G340</f>
        <v>25406518</v>
      </c>
    </row>
    <row r="293" spans="1:7" ht="33.75" customHeight="1">
      <c r="A293" s="35"/>
      <c r="B293" s="289" t="s">
        <v>667</v>
      </c>
      <c r="C293" s="289"/>
      <c r="D293" s="289"/>
      <c r="E293" s="289"/>
      <c r="F293" s="74"/>
      <c r="G293" s="74"/>
    </row>
    <row r="294" spans="1:7" s="76" customFormat="1" ht="15" customHeight="1">
      <c r="A294" s="71">
        <v>1</v>
      </c>
      <c r="B294" s="78" t="s">
        <v>27</v>
      </c>
      <c r="C294" s="73"/>
      <c r="D294" s="73"/>
      <c r="E294" s="77"/>
      <c r="F294" s="74"/>
      <c r="G294" s="74"/>
    </row>
    <row r="295" spans="1:7" ht="52.5" customHeight="1">
      <c r="A295" s="35"/>
      <c r="B295" s="145" t="s">
        <v>351</v>
      </c>
      <c r="C295" s="40" t="s">
        <v>89</v>
      </c>
      <c r="D295" s="69" t="s">
        <v>512</v>
      </c>
      <c r="E295" s="77"/>
      <c r="F295" s="36">
        <f>100000</f>
        <v>100000</v>
      </c>
      <c r="G295" s="36">
        <f>F295</f>
        <v>100000</v>
      </c>
    </row>
    <row r="296" spans="1:7" s="76" customFormat="1" ht="15" customHeight="1">
      <c r="A296" s="71">
        <v>2</v>
      </c>
      <c r="B296" s="72" t="s">
        <v>28</v>
      </c>
      <c r="C296" s="40"/>
      <c r="D296" s="40"/>
      <c r="E296" s="77"/>
      <c r="F296" s="36"/>
      <c r="G296" s="36"/>
    </row>
    <row r="297" spans="1:7" ht="68.25" customHeight="1">
      <c r="A297" s="35"/>
      <c r="B297" s="145" t="s">
        <v>352</v>
      </c>
      <c r="C297" s="40" t="s">
        <v>180</v>
      </c>
      <c r="D297" s="40" t="s">
        <v>181</v>
      </c>
      <c r="E297" s="73"/>
      <c r="F297" s="41">
        <v>1</v>
      </c>
      <c r="G297" s="41">
        <f>F297</f>
        <v>1</v>
      </c>
    </row>
    <row r="298" spans="1:7" s="76" customFormat="1" ht="15" customHeight="1">
      <c r="A298" s="71">
        <v>3</v>
      </c>
      <c r="B298" s="72" t="s">
        <v>29</v>
      </c>
      <c r="C298" s="40"/>
      <c r="D298" s="40"/>
      <c r="E298" s="73"/>
      <c r="F298" s="36"/>
      <c r="G298" s="41"/>
    </row>
    <row r="299" spans="1:7" ht="74.25" customHeight="1">
      <c r="A299" s="35"/>
      <c r="B299" s="145" t="s">
        <v>354</v>
      </c>
      <c r="C299" s="40" t="s">
        <v>89</v>
      </c>
      <c r="D299" s="40" t="s">
        <v>87</v>
      </c>
      <c r="E299" s="73"/>
      <c r="F299" s="36">
        <f>F295/F297</f>
        <v>100000</v>
      </c>
      <c r="G299" s="36">
        <f>F299</f>
        <v>100000</v>
      </c>
    </row>
    <row r="300" spans="1:7" s="76" customFormat="1" ht="15" customHeight="1">
      <c r="A300" s="71">
        <v>4</v>
      </c>
      <c r="B300" s="72" t="s">
        <v>30</v>
      </c>
      <c r="C300" s="40"/>
      <c r="D300" s="40"/>
      <c r="E300" s="73"/>
      <c r="F300" s="36"/>
      <c r="G300" s="41"/>
    </row>
    <row r="301" spans="1:7" ht="55.5" customHeight="1">
      <c r="A301" s="35"/>
      <c r="B301" s="145" t="s">
        <v>353</v>
      </c>
      <c r="C301" s="146" t="s">
        <v>88</v>
      </c>
      <c r="D301" s="40" t="s">
        <v>87</v>
      </c>
      <c r="E301" s="73"/>
      <c r="F301" s="36">
        <v>100</v>
      </c>
      <c r="G301" s="36">
        <v>100</v>
      </c>
    </row>
    <row r="302" spans="1:7" ht="13.5" customHeight="1">
      <c r="A302" s="35"/>
      <c r="B302" s="289" t="s">
        <v>668</v>
      </c>
      <c r="C302" s="289"/>
      <c r="D302" s="289"/>
      <c r="E302" s="289"/>
      <c r="F302" s="74"/>
      <c r="G302" s="74"/>
    </row>
    <row r="303" spans="1:7" s="76" customFormat="1" ht="15" customHeight="1">
      <c r="A303" s="71">
        <v>1</v>
      </c>
      <c r="B303" s="78" t="s">
        <v>27</v>
      </c>
      <c r="C303" s="73"/>
      <c r="D303" s="73"/>
      <c r="E303" s="77"/>
      <c r="F303" s="74"/>
      <c r="G303" s="74"/>
    </row>
    <row r="304" spans="1:7" ht="42" customHeight="1">
      <c r="A304" s="35"/>
      <c r="B304" s="145" t="s">
        <v>438</v>
      </c>
      <c r="C304" s="40" t="s">
        <v>89</v>
      </c>
      <c r="D304" s="69" t="s">
        <v>512</v>
      </c>
      <c r="E304" s="77"/>
      <c r="F304" s="36">
        <v>15000000</v>
      </c>
      <c r="G304" s="36">
        <f>F304</f>
        <v>15000000</v>
      </c>
    </row>
    <row r="305" spans="1:7" s="76" customFormat="1" ht="15" customHeight="1">
      <c r="A305" s="71">
        <v>2</v>
      </c>
      <c r="B305" s="72" t="s">
        <v>28</v>
      </c>
      <c r="C305" s="40"/>
      <c r="D305" s="40"/>
      <c r="E305" s="77"/>
      <c r="F305" s="36"/>
      <c r="G305" s="36"/>
    </row>
    <row r="306" spans="1:7" ht="57" customHeight="1">
      <c r="A306" s="35"/>
      <c r="B306" s="145" t="s">
        <v>549</v>
      </c>
      <c r="C306" s="40" t="s">
        <v>180</v>
      </c>
      <c r="D306" s="40" t="s">
        <v>181</v>
      </c>
      <c r="E306" s="73"/>
      <c r="F306" s="41">
        <v>1</v>
      </c>
      <c r="G306" s="41">
        <f>F306</f>
        <v>1</v>
      </c>
    </row>
    <row r="307" spans="1:7" s="76" customFormat="1" ht="15" customHeight="1">
      <c r="A307" s="71">
        <v>3</v>
      </c>
      <c r="B307" s="72" t="s">
        <v>29</v>
      </c>
      <c r="C307" s="40"/>
      <c r="D307" s="40"/>
      <c r="E307" s="73"/>
      <c r="F307" s="36"/>
      <c r="G307" s="41"/>
    </row>
    <row r="308" spans="1:7" ht="59.25" customHeight="1">
      <c r="A308" s="35"/>
      <c r="B308" s="145" t="s">
        <v>550</v>
      </c>
      <c r="C308" s="40" t="s">
        <v>89</v>
      </c>
      <c r="D308" s="40" t="s">
        <v>87</v>
      </c>
      <c r="E308" s="73"/>
      <c r="F308" s="36">
        <f>F304/F306</f>
        <v>15000000</v>
      </c>
      <c r="G308" s="36">
        <f>F308</f>
        <v>15000000</v>
      </c>
    </row>
    <row r="309" spans="1:7" s="76" customFormat="1" ht="15" customHeight="1">
      <c r="A309" s="71">
        <v>4</v>
      </c>
      <c r="B309" s="72" t="s">
        <v>30</v>
      </c>
      <c r="C309" s="40"/>
      <c r="D309" s="40"/>
      <c r="E309" s="73"/>
      <c r="F309" s="36"/>
      <c r="G309" s="41"/>
    </row>
    <row r="310" spans="1:7" ht="57" customHeight="1">
      <c r="A310" s="35"/>
      <c r="B310" s="145" t="s">
        <v>442</v>
      </c>
      <c r="C310" s="146" t="s">
        <v>88</v>
      </c>
      <c r="D310" s="40" t="s">
        <v>87</v>
      </c>
      <c r="E310" s="73"/>
      <c r="F310" s="36">
        <v>100</v>
      </c>
      <c r="G310" s="36">
        <v>100</v>
      </c>
    </row>
    <row r="311" spans="1:7" ht="32.25" customHeight="1">
      <c r="A311" s="35"/>
      <c r="B311" s="279" t="s">
        <v>669</v>
      </c>
      <c r="C311" s="280"/>
      <c r="D311" s="280"/>
      <c r="E311" s="280"/>
      <c r="F311" s="281"/>
      <c r="G311" s="74"/>
    </row>
    <row r="312" spans="1:7" s="76" customFormat="1" ht="15" customHeight="1">
      <c r="A312" s="71">
        <v>1</v>
      </c>
      <c r="B312" s="78" t="s">
        <v>27</v>
      </c>
      <c r="C312" s="73"/>
      <c r="D312" s="73"/>
      <c r="E312" s="77"/>
      <c r="F312" s="74"/>
      <c r="G312" s="74"/>
    </row>
    <row r="313" spans="1:7" ht="54.75" customHeight="1">
      <c r="A313" s="35"/>
      <c r="B313" s="145" t="s">
        <v>552</v>
      </c>
      <c r="C313" s="40" t="s">
        <v>89</v>
      </c>
      <c r="D313" s="69" t="s">
        <v>512</v>
      </c>
      <c r="E313" s="77"/>
      <c r="F313" s="36">
        <v>500000</v>
      </c>
      <c r="G313" s="36">
        <f>F313</f>
        <v>500000</v>
      </c>
    </row>
    <row r="314" spans="1:7" s="76" customFormat="1" ht="15" customHeight="1">
      <c r="A314" s="71">
        <v>2</v>
      </c>
      <c r="B314" s="72" t="s">
        <v>28</v>
      </c>
      <c r="C314" s="40"/>
      <c r="D314" s="40"/>
      <c r="E314" s="77"/>
      <c r="F314" s="36"/>
      <c r="G314" s="36"/>
    </row>
    <row r="315" spans="1:7" ht="68.25" customHeight="1">
      <c r="A315" s="35"/>
      <c r="B315" s="145" t="s">
        <v>554</v>
      </c>
      <c r="C315" s="40" t="s">
        <v>180</v>
      </c>
      <c r="D315" s="40" t="s">
        <v>181</v>
      </c>
      <c r="E315" s="73"/>
      <c r="F315" s="41">
        <v>1</v>
      </c>
      <c r="G315" s="41">
        <f>F315</f>
        <v>1</v>
      </c>
    </row>
    <row r="316" spans="1:7" s="76" customFormat="1" ht="15" customHeight="1">
      <c r="A316" s="71">
        <v>3</v>
      </c>
      <c r="B316" s="72" t="s">
        <v>29</v>
      </c>
      <c r="C316" s="40"/>
      <c r="D316" s="40"/>
      <c r="E316" s="73"/>
      <c r="F316" s="36"/>
      <c r="G316" s="41"/>
    </row>
    <row r="317" spans="1:7" ht="69" customHeight="1">
      <c r="A317" s="35"/>
      <c r="B317" s="145" t="s">
        <v>555</v>
      </c>
      <c r="C317" s="40" t="s">
        <v>89</v>
      </c>
      <c r="D317" s="40" t="s">
        <v>87</v>
      </c>
      <c r="E317" s="73"/>
      <c r="F317" s="36">
        <f>F313/F315</f>
        <v>500000</v>
      </c>
      <c r="G317" s="36">
        <f>F317</f>
        <v>500000</v>
      </c>
    </row>
    <row r="318" spans="1:7" s="76" customFormat="1" ht="15" customHeight="1">
      <c r="A318" s="71">
        <v>4</v>
      </c>
      <c r="B318" s="72" t="s">
        <v>30</v>
      </c>
      <c r="C318" s="40"/>
      <c r="D318" s="40"/>
      <c r="E318" s="73"/>
      <c r="F318" s="36"/>
      <c r="G318" s="41"/>
    </row>
    <row r="319" spans="1:7" ht="54" customHeight="1">
      <c r="A319" s="35"/>
      <c r="B319" s="145" t="s">
        <v>553</v>
      </c>
      <c r="C319" s="146" t="s">
        <v>88</v>
      </c>
      <c r="D319" s="40" t="s">
        <v>87</v>
      </c>
      <c r="E319" s="73"/>
      <c r="F319" s="36">
        <v>100</v>
      </c>
      <c r="G319" s="36">
        <v>100</v>
      </c>
    </row>
    <row r="320" spans="1:7" ht="27" customHeight="1">
      <c r="A320" s="35"/>
      <c r="B320" s="279" t="s">
        <v>672</v>
      </c>
      <c r="C320" s="280"/>
      <c r="D320" s="280"/>
      <c r="E320" s="280"/>
      <c r="F320" s="281"/>
      <c r="G320" s="74"/>
    </row>
    <row r="321" spans="1:7" s="76" customFormat="1" ht="15" customHeight="1">
      <c r="A321" s="71">
        <v>1</v>
      </c>
      <c r="B321" s="78" t="s">
        <v>27</v>
      </c>
      <c r="C321" s="73"/>
      <c r="D321" s="73"/>
      <c r="E321" s="77"/>
      <c r="F321" s="74"/>
      <c r="G321" s="74"/>
    </row>
    <row r="322" spans="1:7" ht="95.25" customHeight="1">
      <c r="A322" s="35"/>
      <c r="B322" s="145" t="s">
        <v>683</v>
      </c>
      <c r="C322" s="40" t="s">
        <v>89</v>
      </c>
      <c r="D322" s="69" t="s">
        <v>654</v>
      </c>
      <c r="E322" s="77"/>
      <c r="F322" s="36">
        <v>500000</v>
      </c>
      <c r="G322" s="36">
        <f>F322</f>
        <v>500000</v>
      </c>
    </row>
    <row r="323" spans="1:7" s="76" customFormat="1" ht="15" customHeight="1">
      <c r="A323" s="71">
        <v>2</v>
      </c>
      <c r="B323" s="72" t="s">
        <v>28</v>
      </c>
      <c r="C323" s="40"/>
      <c r="D323" s="40"/>
      <c r="E323" s="77"/>
      <c r="F323" s="36"/>
      <c r="G323" s="36"/>
    </row>
    <row r="324" spans="1:7" ht="105.75" customHeight="1">
      <c r="A324" s="35"/>
      <c r="B324" s="145" t="s">
        <v>682</v>
      </c>
      <c r="C324" s="40" t="s">
        <v>180</v>
      </c>
      <c r="D324" s="40" t="s">
        <v>181</v>
      </c>
      <c r="E324" s="73"/>
      <c r="F324" s="41">
        <v>1</v>
      </c>
      <c r="G324" s="41">
        <f>F324</f>
        <v>1</v>
      </c>
    </row>
    <row r="325" spans="1:7" s="76" customFormat="1" ht="15" customHeight="1">
      <c r="A325" s="71">
        <v>3</v>
      </c>
      <c r="B325" s="72" t="s">
        <v>29</v>
      </c>
      <c r="C325" s="40"/>
      <c r="D325" s="40"/>
      <c r="E325" s="73"/>
      <c r="F325" s="36"/>
      <c r="G325" s="41"/>
    </row>
    <row r="326" spans="1:7" ht="102.75" customHeight="1">
      <c r="A326" s="35"/>
      <c r="B326" s="145" t="s">
        <v>675</v>
      </c>
      <c r="C326" s="40" t="s">
        <v>89</v>
      </c>
      <c r="D326" s="40" t="s">
        <v>87</v>
      </c>
      <c r="E326" s="73"/>
      <c r="F326" s="36">
        <f>F322/F324</f>
        <v>500000</v>
      </c>
      <c r="G326" s="36">
        <f>F326</f>
        <v>500000</v>
      </c>
    </row>
    <row r="327" spans="1:7" s="76" customFormat="1" ht="11.25" customHeight="1">
      <c r="A327" s="71">
        <v>4</v>
      </c>
      <c r="B327" s="72" t="s">
        <v>30</v>
      </c>
      <c r="C327" s="40"/>
      <c r="D327" s="40"/>
      <c r="E327" s="73"/>
      <c r="F327" s="36"/>
      <c r="G327" s="41"/>
    </row>
    <row r="328" spans="1:7" ht="93.75" customHeight="1">
      <c r="A328" s="35"/>
      <c r="B328" s="145" t="s">
        <v>676</v>
      </c>
      <c r="C328" s="146" t="s">
        <v>88</v>
      </c>
      <c r="D328" s="40" t="s">
        <v>87</v>
      </c>
      <c r="E328" s="73"/>
      <c r="F328" s="36">
        <v>100</v>
      </c>
      <c r="G328" s="36">
        <v>100</v>
      </c>
    </row>
    <row r="329" spans="1:7" ht="19.5" customHeight="1">
      <c r="A329" s="35"/>
      <c r="B329" s="279" t="s">
        <v>670</v>
      </c>
      <c r="C329" s="280"/>
      <c r="D329" s="280"/>
      <c r="E329" s="280"/>
      <c r="F329" s="281"/>
      <c r="G329" s="74"/>
    </row>
    <row r="330" spans="1:7" s="76" customFormat="1" ht="15" customHeight="1">
      <c r="A330" s="71">
        <v>1</v>
      </c>
      <c r="B330" s="78" t="s">
        <v>27</v>
      </c>
      <c r="C330" s="73"/>
      <c r="D330" s="73"/>
      <c r="E330" s="77"/>
      <c r="F330" s="74"/>
      <c r="G330" s="74"/>
    </row>
    <row r="331" spans="1:7" ht="49.5" customHeight="1">
      <c r="A331" s="35"/>
      <c r="B331" s="145" t="s">
        <v>562</v>
      </c>
      <c r="C331" s="40" t="s">
        <v>89</v>
      </c>
      <c r="D331" s="69" t="s">
        <v>512</v>
      </c>
      <c r="E331" s="77"/>
      <c r="F331" s="36">
        <v>500000</v>
      </c>
      <c r="G331" s="36">
        <f>F331</f>
        <v>500000</v>
      </c>
    </row>
    <row r="332" spans="1:7" s="76" customFormat="1" ht="15" customHeight="1">
      <c r="A332" s="71">
        <v>2</v>
      </c>
      <c r="B332" s="72" t="s">
        <v>28</v>
      </c>
      <c r="C332" s="40"/>
      <c r="D332" s="40"/>
      <c r="E332" s="77"/>
      <c r="F332" s="36"/>
      <c r="G332" s="36"/>
    </row>
    <row r="333" spans="1:7" ht="68.25" customHeight="1">
      <c r="A333" s="35"/>
      <c r="B333" s="145" t="s">
        <v>563</v>
      </c>
      <c r="C333" s="40" t="s">
        <v>180</v>
      </c>
      <c r="D333" s="40" t="s">
        <v>181</v>
      </c>
      <c r="E333" s="73"/>
      <c r="F333" s="41">
        <v>1</v>
      </c>
      <c r="G333" s="41">
        <f>F333</f>
        <v>1</v>
      </c>
    </row>
    <row r="334" spans="1:7" s="76" customFormat="1" ht="15" customHeight="1">
      <c r="A334" s="71">
        <v>3</v>
      </c>
      <c r="B334" s="72" t="s">
        <v>29</v>
      </c>
      <c r="C334" s="40"/>
      <c r="D334" s="40"/>
      <c r="E334" s="73"/>
      <c r="F334" s="36"/>
      <c r="G334" s="41"/>
    </row>
    <row r="335" spans="1:7" ht="59.25" customHeight="1">
      <c r="A335" s="35"/>
      <c r="B335" s="145" t="s">
        <v>564</v>
      </c>
      <c r="C335" s="40" t="s">
        <v>89</v>
      </c>
      <c r="D335" s="40" t="s">
        <v>87</v>
      </c>
      <c r="E335" s="73"/>
      <c r="F335" s="36">
        <f>F331/F333</f>
        <v>500000</v>
      </c>
      <c r="G335" s="36">
        <f>F335</f>
        <v>500000</v>
      </c>
    </row>
    <row r="336" spans="1:7" s="76" customFormat="1" ht="15" customHeight="1">
      <c r="A336" s="71">
        <v>4</v>
      </c>
      <c r="B336" s="72" t="s">
        <v>30</v>
      </c>
      <c r="C336" s="40"/>
      <c r="D336" s="40"/>
      <c r="E336" s="73"/>
      <c r="F336" s="36"/>
      <c r="G336" s="41"/>
    </row>
    <row r="337" spans="1:7" ht="47.25" customHeight="1">
      <c r="A337" s="35"/>
      <c r="B337" s="145" t="s">
        <v>565</v>
      </c>
      <c r="C337" s="146" t="s">
        <v>88</v>
      </c>
      <c r="D337" s="40" t="s">
        <v>87</v>
      </c>
      <c r="E337" s="73"/>
      <c r="F337" s="36">
        <v>100</v>
      </c>
      <c r="G337" s="36">
        <v>100</v>
      </c>
    </row>
    <row r="338" spans="1:7" ht="31.5" customHeight="1">
      <c r="A338" s="35"/>
      <c r="B338" s="279" t="s">
        <v>671</v>
      </c>
      <c r="C338" s="280"/>
      <c r="D338" s="280"/>
      <c r="E338" s="280"/>
      <c r="F338" s="281"/>
      <c r="G338" s="74"/>
    </row>
    <row r="339" spans="1:7" s="76" customFormat="1" ht="15" customHeight="1">
      <c r="A339" s="71">
        <v>1</v>
      </c>
      <c r="B339" s="78" t="s">
        <v>27</v>
      </c>
      <c r="C339" s="73"/>
      <c r="D339" s="73"/>
      <c r="E339" s="77"/>
      <c r="F339" s="74"/>
      <c r="G339" s="74"/>
    </row>
    <row r="340" spans="1:7" s="182" customFormat="1" ht="82.5" customHeight="1">
      <c r="A340" s="220"/>
      <c r="B340" s="221" t="s">
        <v>484</v>
      </c>
      <c r="C340" s="222" t="s">
        <v>89</v>
      </c>
      <c r="D340" s="155" t="s">
        <v>512</v>
      </c>
      <c r="E340" s="223"/>
      <c r="F340" s="164">
        <v>8806518</v>
      </c>
      <c r="G340" s="164">
        <f>F340</f>
        <v>8806518</v>
      </c>
    </row>
    <row r="341" spans="1:7" s="76" customFormat="1" ht="15" customHeight="1">
      <c r="A341" s="71">
        <v>2</v>
      </c>
      <c r="B341" s="72" t="s">
        <v>28</v>
      </c>
      <c r="C341" s="40"/>
      <c r="D341" s="40"/>
      <c r="E341" s="77"/>
      <c r="F341" s="36"/>
      <c r="G341" s="36"/>
    </row>
    <row r="342" spans="1:7" ht="95.25" customHeight="1">
      <c r="A342" s="35"/>
      <c r="B342" s="145" t="s">
        <v>485</v>
      </c>
      <c r="C342" s="40" t="s">
        <v>180</v>
      </c>
      <c r="D342" s="40" t="s">
        <v>181</v>
      </c>
      <c r="E342" s="73"/>
      <c r="F342" s="41">
        <v>1</v>
      </c>
      <c r="G342" s="41">
        <f>F342</f>
        <v>1</v>
      </c>
    </row>
    <row r="343" spans="1:7" s="76" customFormat="1" ht="15" customHeight="1">
      <c r="A343" s="71">
        <v>3</v>
      </c>
      <c r="B343" s="72" t="s">
        <v>29</v>
      </c>
      <c r="C343" s="40"/>
      <c r="D343" s="40"/>
      <c r="E343" s="73"/>
      <c r="F343" s="36"/>
      <c r="G343" s="41"/>
    </row>
    <row r="344" spans="1:7" ht="94.5" customHeight="1">
      <c r="A344" s="35"/>
      <c r="B344" s="145" t="s">
        <v>486</v>
      </c>
      <c r="C344" s="40" t="s">
        <v>89</v>
      </c>
      <c r="D344" s="40" t="s">
        <v>87</v>
      </c>
      <c r="E344" s="73"/>
      <c r="F344" s="36">
        <f>F340/F342</f>
        <v>8806518</v>
      </c>
      <c r="G344" s="36">
        <f>F344</f>
        <v>8806518</v>
      </c>
    </row>
    <row r="345" spans="1:7" s="76" customFormat="1" ht="15" customHeight="1">
      <c r="A345" s="71">
        <v>4</v>
      </c>
      <c r="B345" s="72" t="s">
        <v>30</v>
      </c>
      <c r="C345" s="40"/>
      <c r="D345" s="40"/>
      <c r="E345" s="73"/>
      <c r="F345" s="36"/>
      <c r="G345" s="41"/>
    </row>
    <row r="346" spans="1:7" ht="88.5" customHeight="1">
      <c r="A346" s="35"/>
      <c r="B346" s="145" t="s">
        <v>487</v>
      </c>
      <c r="C346" s="146" t="s">
        <v>88</v>
      </c>
      <c r="D346" s="40" t="s">
        <v>87</v>
      </c>
      <c r="E346" s="73"/>
      <c r="F346" s="36">
        <v>100</v>
      </c>
      <c r="G346" s="36">
        <v>100</v>
      </c>
    </row>
    <row r="347" spans="1:7" ht="19.5" customHeight="1">
      <c r="A347" s="176"/>
      <c r="B347" s="177"/>
      <c r="C347" s="178"/>
      <c r="D347" s="179"/>
      <c r="E347" s="180"/>
      <c r="F347" s="181"/>
      <c r="G347" s="181"/>
    </row>
    <row r="348" spans="1:7" ht="6" customHeight="1">
      <c r="A348" s="282"/>
      <c r="B348" s="282"/>
      <c r="C348" s="282"/>
      <c r="D348" s="18"/>
    </row>
    <row r="349" spans="1:7" s="58" customFormat="1" ht="33" customHeight="1">
      <c r="A349" s="283" t="s">
        <v>315</v>
      </c>
      <c r="B349" s="283"/>
      <c r="C349" s="283"/>
      <c r="D349" s="97"/>
      <c r="E349" s="98"/>
      <c r="F349" s="284" t="s">
        <v>316</v>
      </c>
      <c r="G349" s="284"/>
    </row>
    <row r="350" spans="1:7" s="58" customFormat="1" ht="3" customHeight="1">
      <c r="A350" s="99"/>
      <c r="B350" s="100"/>
      <c r="D350" s="211" t="s">
        <v>31</v>
      </c>
      <c r="F350" s="275" t="s">
        <v>302</v>
      </c>
      <c r="G350" s="275"/>
    </row>
    <row r="351" spans="1:7" s="58" customFormat="1" ht="15.75" customHeight="1">
      <c r="A351" s="276" t="s">
        <v>32</v>
      </c>
      <c r="B351" s="276"/>
      <c r="C351" s="100"/>
      <c r="D351" s="100"/>
    </row>
    <row r="352" spans="1:7" s="58" customFormat="1" ht="18" customHeight="1">
      <c r="A352" s="165" t="s">
        <v>303</v>
      </c>
      <c r="B352" s="165"/>
      <c r="C352" s="165"/>
      <c r="D352" s="100"/>
    </row>
    <row r="353" spans="1:8" s="58" customFormat="1" ht="33" customHeight="1">
      <c r="A353" s="277" t="s">
        <v>304</v>
      </c>
      <c r="B353" s="276"/>
      <c r="C353" s="276"/>
      <c r="D353" s="97"/>
      <c r="E353" s="98"/>
      <c r="F353" s="278" t="s">
        <v>305</v>
      </c>
      <c r="G353" s="278"/>
    </row>
    <row r="354" spans="1:8" s="58" customFormat="1" ht="2.25" customHeight="1">
      <c r="B354" s="100"/>
      <c r="C354" s="100"/>
      <c r="D354" s="211" t="s">
        <v>31</v>
      </c>
      <c r="F354" s="275" t="s">
        <v>52</v>
      </c>
      <c r="G354" s="275"/>
    </row>
    <row r="355" spans="1:8" s="58" customFormat="1" ht="11.25" customHeight="1">
      <c r="A355" s="101" t="s">
        <v>306</v>
      </c>
      <c r="B355" s="101"/>
      <c r="C355" s="101"/>
      <c r="D355" s="101"/>
      <c r="E355" s="101"/>
      <c r="F355" s="101"/>
      <c r="G355" s="101"/>
      <c r="H355" s="101"/>
    </row>
    <row r="356" spans="1:8" s="58" customFormat="1" ht="3" hidden="1" customHeight="1">
      <c r="A356" s="102"/>
      <c r="B356" s="58" t="s">
        <v>83</v>
      </c>
    </row>
    <row r="357" spans="1:8" ht="12" customHeight="1">
      <c r="A357" s="33" t="s">
        <v>51</v>
      </c>
    </row>
  </sheetData>
  <mergeCells count="102">
    <mergeCell ref="F1:G3"/>
    <mergeCell ref="E5:G5"/>
    <mergeCell ref="E6:G6"/>
    <mergeCell ref="E7:G7"/>
    <mergeCell ref="E8:G8"/>
    <mergeCell ref="E9:G9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B36:G36"/>
    <mergeCell ref="B37:G37"/>
    <mergeCell ref="E39:E40"/>
    <mergeCell ref="B41:C41"/>
    <mergeCell ref="B42:C42"/>
    <mergeCell ref="B43:C43"/>
    <mergeCell ref="B24:G26"/>
    <mergeCell ref="B27:G27"/>
    <mergeCell ref="B29:G29"/>
    <mergeCell ref="B30:G30"/>
    <mergeCell ref="C33:G33"/>
    <mergeCell ref="B34:G34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5:G75"/>
    <mergeCell ref="A80:B80"/>
    <mergeCell ref="B82:G82"/>
    <mergeCell ref="B86:E86"/>
    <mergeCell ref="B87:E87"/>
    <mergeCell ref="B96:D96"/>
    <mergeCell ref="B68:C68"/>
    <mergeCell ref="B69:C69"/>
    <mergeCell ref="B70:C70"/>
    <mergeCell ref="B71:C71"/>
    <mergeCell ref="B72:C72"/>
    <mergeCell ref="A73:C73"/>
    <mergeCell ref="B151:E151"/>
    <mergeCell ref="B160:E160"/>
    <mergeCell ref="B169:E169"/>
    <mergeCell ref="B178:E178"/>
    <mergeCell ref="B187:E187"/>
    <mergeCell ref="B196:E196"/>
    <mergeCell ref="B105:C105"/>
    <mergeCell ref="B106:E106"/>
    <mergeCell ref="B115:E115"/>
    <mergeCell ref="B124:E124"/>
    <mergeCell ref="B133:E133"/>
    <mergeCell ref="B142:E142"/>
    <mergeCell ref="B261:E261"/>
    <mergeCell ref="B272:E272"/>
    <mergeCell ref="B281:E281"/>
    <mergeCell ref="B292:D292"/>
    <mergeCell ref="B293:E293"/>
    <mergeCell ref="B302:E302"/>
    <mergeCell ref="B205:E205"/>
    <mergeCell ref="B214:E214"/>
    <mergeCell ref="B223:E223"/>
    <mergeCell ref="B232:E232"/>
    <mergeCell ref="B241:E241"/>
    <mergeCell ref="B252:E252"/>
    <mergeCell ref="F350:G350"/>
    <mergeCell ref="A351:B351"/>
    <mergeCell ref="A353:C353"/>
    <mergeCell ref="F353:G353"/>
    <mergeCell ref="F354:G354"/>
    <mergeCell ref="B311:F311"/>
    <mergeCell ref="B320:F320"/>
    <mergeCell ref="B329:F329"/>
    <mergeCell ref="B338:F338"/>
    <mergeCell ref="A348:C348"/>
    <mergeCell ref="A349:C349"/>
    <mergeCell ref="F349:G349"/>
  </mergeCells>
  <pageMargins left="0.19685039370078741" right="0.15748031496062992" top="0.35433070866141736" bottom="0.27559055118110237" header="0.31496062992125984" footer="0.19685039370078741"/>
  <pageSetup paperSize="9"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57"/>
  <sheetViews>
    <sheetView view="pageBreakPreview" topLeftCell="A327" zoomScaleNormal="120" zoomScaleSheetLayoutView="100" workbookViewId="0">
      <selection activeCell="B331" sqref="B331"/>
    </sheetView>
  </sheetViews>
  <sheetFormatPr defaultColWidth="21.625" defaultRowHeight="15"/>
  <cols>
    <col min="1" max="1" width="6.125" style="16" customWidth="1"/>
    <col min="2" max="2" width="34.75" style="16" customWidth="1"/>
    <col min="3" max="3" width="15.375" style="16" customWidth="1"/>
    <col min="4" max="4" width="17.875" style="16" customWidth="1"/>
    <col min="5" max="5" width="20.375" style="16" customWidth="1"/>
    <col min="6" max="6" width="22.25" style="16" customWidth="1"/>
    <col min="7" max="7" width="20.75" style="16" customWidth="1"/>
    <col min="8" max="16384" width="21.625" style="16"/>
  </cols>
  <sheetData>
    <row r="1" spans="1:10">
      <c r="F1" s="321" t="s">
        <v>72</v>
      </c>
      <c r="G1" s="322"/>
    </row>
    <row r="2" spans="1:10">
      <c r="F2" s="322"/>
      <c r="G2" s="322"/>
    </row>
    <row r="3" spans="1:10" ht="32.25" customHeight="1">
      <c r="F3" s="322"/>
      <c r="G3" s="322"/>
    </row>
    <row r="4" spans="1:10" ht="15.75">
      <c r="A4" s="15"/>
      <c r="E4" s="15" t="s">
        <v>0</v>
      </c>
    </row>
    <row r="5" spans="1:10" ht="15.75">
      <c r="A5" s="15"/>
      <c r="E5" s="323" t="s">
        <v>100</v>
      </c>
      <c r="F5" s="323"/>
      <c r="G5" s="323"/>
    </row>
    <row r="6" spans="1:10" ht="15.75">
      <c r="A6" s="15"/>
      <c r="B6" s="15"/>
      <c r="E6" s="324" t="s">
        <v>85</v>
      </c>
      <c r="F6" s="324"/>
      <c r="G6" s="324"/>
    </row>
    <row r="7" spans="1:10" ht="15" customHeight="1">
      <c r="A7" s="15"/>
      <c r="E7" s="325" t="s">
        <v>1</v>
      </c>
      <c r="F7" s="325"/>
      <c r="G7" s="325"/>
    </row>
    <row r="8" spans="1:10" ht="9.75" customHeight="1">
      <c r="A8" s="15"/>
      <c r="B8" s="15"/>
      <c r="E8" s="326"/>
      <c r="F8" s="326"/>
      <c r="G8" s="326"/>
    </row>
    <row r="9" spans="1:10" ht="9" customHeight="1">
      <c r="A9" s="15"/>
      <c r="E9" s="325"/>
      <c r="F9" s="325"/>
      <c r="G9" s="325"/>
    </row>
    <row r="10" spans="1:10" ht="15.75">
      <c r="A10" s="15"/>
      <c r="E10" s="295" t="s">
        <v>101</v>
      </c>
      <c r="F10" s="295"/>
      <c r="G10" s="295"/>
    </row>
    <row r="11" spans="1:10" ht="12" customHeight="1"/>
    <row r="12" spans="1:10" ht="10.5" customHeight="1">
      <c r="J12" s="16" t="s">
        <v>83</v>
      </c>
    </row>
    <row r="13" spans="1:10" ht="15.75">
      <c r="A13" s="318" t="s">
        <v>2</v>
      </c>
      <c r="B13" s="318"/>
      <c r="C13" s="318"/>
      <c r="D13" s="318"/>
      <c r="E13" s="318"/>
      <c r="F13" s="318"/>
      <c r="G13" s="318"/>
    </row>
    <row r="14" spans="1:10" ht="15.75">
      <c r="A14" s="318" t="s">
        <v>505</v>
      </c>
      <c r="B14" s="318"/>
      <c r="C14" s="318"/>
      <c r="D14" s="318"/>
      <c r="E14" s="318"/>
      <c r="F14" s="318"/>
      <c r="G14" s="318"/>
    </row>
    <row r="15" spans="1:10" ht="7.5" customHeight="1"/>
    <row r="16" spans="1:10" ht="9" hidden="1" customHeight="1"/>
    <row r="17" spans="1:7" ht="35.25" customHeight="1">
      <c r="A17" s="50" t="s">
        <v>73</v>
      </c>
      <c r="B17" s="50">
        <v>3100000</v>
      </c>
      <c r="C17" s="50"/>
      <c r="D17" s="319" t="s">
        <v>84</v>
      </c>
      <c r="E17" s="319"/>
      <c r="F17" s="319"/>
      <c r="G17" s="199">
        <v>31692820</v>
      </c>
    </row>
    <row r="18" spans="1:7" ht="28.5" customHeight="1">
      <c r="A18" s="275" t="s">
        <v>81</v>
      </c>
      <c r="B18" s="275"/>
      <c r="C18" s="275"/>
      <c r="D18" s="320" t="s">
        <v>1</v>
      </c>
      <c r="E18" s="320"/>
      <c r="F18" s="52" t="s">
        <v>83</v>
      </c>
      <c r="G18" s="53" t="s">
        <v>74</v>
      </c>
    </row>
    <row r="19" spans="1:7" ht="19.5" customHeight="1">
      <c r="A19" s="54" t="s">
        <v>75</v>
      </c>
      <c r="B19" s="54">
        <v>3110000</v>
      </c>
      <c r="C19" s="54"/>
      <c r="D19" s="315" t="s">
        <v>85</v>
      </c>
      <c r="E19" s="315"/>
      <c r="F19" s="315"/>
      <c r="G19" s="199">
        <v>31692820</v>
      </c>
    </row>
    <row r="20" spans="1:7" ht="15.75" customHeight="1">
      <c r="A20" s="275" t="s">
        <v>77</v>
      </c>
      <c r="B20" s="275"/>
      <c r="C20" s="275"/>
      <c r="D20" s="316" t="s">
        <v>33</v>
      </c>
      <c r="E20" s="316"/>
      <c r="F20" s="52"/>
      <c r="G20" s="53" t="s">
        <v>74</v>
      </c>
    </row>
    <row r="21" spans="1:7" ht="28.5" customHeight="1">
      <c r="A21" s="55" t="s">
        <v>76</v>
      </c>
      <c r="B21" s="56">
        <v>3117370</v>
      </c>
      <c r="C21" s="56">
        <v>7370</v>
      </c>
      <c r="D21" s="197" t="s">
        <v>90</v>
      </c>
      <c r="E21" s="317" t="s">
        <v>91</v>
      </c>
      <c r="F21" s="317"/>
      <c r="G21" s="197" t="s">
        <v>99</v>
      </c>
    </row>
    <row r="22" spans="1:7" ht="33" customHeight="1">
      <c r="A22" s="58"/>
      <c r="B22" s="59" t="s">
        <v>77</v>
      </c>
      <c r="C22" s="93" t="s">
        <v>78</v>
      </c>
      <c r="D22" s="52" t="s">
        <v>79</v>
      </c>
      <c r="E22" s="275" t="s">
        <v>82</v>
      </c>
      <c r="F22" s="275"/>
      <c r="G22" s="195" t="s">
        <v>80</v>
      </c>
    </row>
    <row r="23" spans="1:7" ht="37.5" customHeight="1">
      <c r="A23" s="61" t="s">
        <v>7</v>
      </c>
      <c r="B23" s="276" t="s">
        <v>648</v>
      </c>
      <c r="C23" s="276"/>
      <c r="D23" s="276"/>
      <c r="E23" s="276"/>
      <c r="F23" s="276"/>
      <c r="G23" s="276"/>
    </row>
    <row r="24" spans="1:7" ht="126.75" customHeight="1">
      <c r="A24" s="61" t="s">
        <v>8</v>
      </c>
      <c r="B24" s="309" t="s">
        <v>647</v>
      </c>
      <c r="C24" s="309"/>
      <c r="D24" s="309"/>
      <c r="E24" s="309"/>
      <c r="F24" s="309"/>
      <c r="G24" s="309"/>
    </row>
    <row r="25" spans="1:7" ht="31.5" hidden="1" customHeight="1">
      <c r="A25" s="61"/>
      <c r="B25" s="309"/>
      <c r="C25" s="309"/>
      <c r="D25" s="309"/>
      <c r="E25" s="309"/>
      <c r="F25" s="309"/>
      <c r="G25" s="309"/>
    </row>
    <row r="26" spans="1:7" ht="12.75" customHeight="1">
      <c r="B26" s="309"/>
      <c r="C26" s="309"/>
      <c r="D26" s="309"/>
      <c r="E26" s="309"/>
      <c r="F26" s="309"/>
      <c r="G26" s="309"/>
    </row>
    <row r="27" spans="1:7" ht="19.5" customHeight="1">
      <c r="A27" s="18" t="s">
        <v>9</v>
      </c>
      <c r="B27" s="295" t="s">
        <v>46</v>
      </c>
      <c r="C27" s="295"/>
      <c r="D27" s="295"/>
      <c r="E27" s="295"/>
      <c r="F27" s="295"/>
      <c r="G27" s="295"/>
    </row>
    <row r="28" spans="1:7" ht="4.5" customHeight="1">
      <c r="A28" s="19"/>
    </row>
    <row r="29" spans="1:7" ht="19.5" customHeight="1">
      <c r="A29" s="200" t="s">
        <v>11</v>
      </c>
      <c r="B29" s="304" t="s">
        <v>47</v>
      </c>
      <c r="C29" s="304"/>
      <c r="D29" s="304"/>
      <c r="E29" s="304"/>
      <c r="F29" s="304"/>
      <c r="G29" s="304"/>
    </row>
    <row r="30" spans="1:7" ht="24" customHeight="1">
      <c r="A30" s="200">
        <v>1</v>
      </c>
      <c r="B30" s="310" t="s">
        <v>93</v>
      </c>
      <c r="C30" s="311"/>
      <c r="D30" s="311"/>
      <c r="E30" s="311"/>
      <c r="F30" s="311"/>
      <c r="G30" s="312"/>
    </row>
    <row r="32" spans="1:7" ht="3" customHeight="1">
      <c r="A32" s="19"/>
    </row>
    <row r="33" spans="1:8" ht="19.5" customHeight="1">
      <c r="A33" s="20" t="s">
        <v>10</v>
      </c>
      <c r="B33" s="21" t="s">
        <v>86</v>
      </c>
      <c r="C33" s="313" t="s">
        <v>92</v>
      </c>
      <c r="D33" s="314"/>
      <c r="E33" s="314"/>
      <c r="F33" s="314"/>
      <c r="G33" s="314"/>
    </row>
    <row r="34" spans="1:8" ht="19.5" customHeight="1">
      <c r="A34" s="18" t="s">
        <v>13</v>
      </c>
      <c r="B34" s="295" t="s">
        <v>48</v>
      </c>
      <c r="C34" s="295"/>
      <c r="D34" s="295"/>
      <c r="E34" s="295"/>
      <c r="F34" s="295"/>
      <c r="G34" s="295"/>
    </row>
    <row r="35" spans="1:8" ht="4.5" customHeight="1">
      <c r="A35" s="18"/>
      <c r="B35" s="198"/>
      <c r="C35" s="198"/>
      <c r="D35" s="198"/>
      <c r="E35" s="198"/>
      <c r="F35" s="198"/>
      <c r="G35" s="198"/>
    </row>
    <row r="36" spans="1:8" ht="18.75" customHeight="1">
      <c r="A36" s="200" t="s">
        <v>11</v>
      </c>
      <c r="B36" s="304" t="s">
        <v>12</v>
      </c>
      <c r="C36" s="304"/>
      <c r="D36" s="304"/>
      <c r="E36" s="304"/>
      <c r="F36" s="304"/>
      <c r="G36" s="304"/>
    </row>
    <row r="37" spans="1:8" ht="15.75">
      <c r="A37" s="200">
        <v>1</v>
      </c>
      <c r="B37" s="302" t="s">
        <v>94</v>
      </c>
      <c r="C37" s="302"/>
      <c r="D37" s="302"/>
      <c r="E37" s="302"/>
      <c r="F37" s="302"/>
      <c r="G37" s="302"/>
    </row>
    <row r="38" spans="1:8" ht="8.25" customHeight="1">
      <c r="A38" s="18"/>
      <c r="B38" s="198"/>
      <c r="C38" s="198"/>
      <c r="D38" s="198"/>
      <c r="E38" s="198"/>
      <c r="F38" s="198"/>
      <c r="G38" s="198"/>
    </row>
    <row r="39" spans="1:8" ht="15.75">
      <c r="A39" s="18" t="s">
        <v>19</v>
      </c>
      <c r="B39" s="22" t="s">
        <v>15</v>
      </c>
      <c r="C39" s="198"/>
      <c r="D39" s="198"/>
      <c r="E39" s="305" t="s">
        <v>49</v>
      </c>
      <c r="F39" s="198"/>
      <c r="G39" s="198"/>
    </row>
    <row r="40" spans="1:8" ht="8.25" customHeight="1">
      <c r="A40" s="19"/>
      <c r="E40" s="306"/>
    </row>
    <row r="41" spans="1:8" ht="23.25" customHeight="1">
      <c r="A41" s="200" t="s">
        <v>11</v>
      </c>
      <c r="B41" s="307" t="s">
        <v>15</v>
      </c>
      <c r="C41" s="301"/>
      <c r="D41" s="200" t="s">
        <v>16</v>
      </c>
      <c r="E41" s="200" t="s">
        <v>17</v>
      </c>
      <c r="F41" s="200" t="s">
        <v>18</v>
      </c>
    </row>
    <row r="42" spans="1:8" ht="12" customHeight="1">
      <c r="A42" s="202">
        <v>1</v>
      </c>
      <c r="B42" s="308">
        <v>2</v>
      </c>
      <c r="C42" s="294"/>
      <c r="D42" s="202">
        <v>3</v>
      </c>
      <c r="E42" s="202">
        <v>4</v>
      </c>
      <c r="F42" s="202">
        <v>5</v>
      </c>
    </row>
    <row r="43" spans="1:8" ht="34.5" customHeight="1">
      <c r="A43" s="200"/>
      <c r="B43" s="303" t="s">
        <v>506</v>
      </c>
      <c r="C43" s="301"/>
      <c r="E43" s="43">
        <f>F86</f>
        <v>800000</v>
      </c>
      <c r="F43" s="43">
        <f>E43+D43</f>
        <v>800000</v>
      </c>
      <c r="H43" s="44" t="e">
        <f>F43-#REF!</f>
        <v>#REF!</v>
      </c>
    </row>
    <row r="44" spans="1:8" ht="69.75" hidden="1" customHeight="1">
      <c r="A44" s="23" t="s">
        <v>102</v>
      </c>
      <c r="B44" s="302" t="s">
        <v>645</v>
      </c>
      <c r="C44" s="301"/>
      <c r="D44" s="24"/>
      <c r="E44" s="25">
        <v>300000</v>
      </c>
      <c r="F44" s="25">
        <f t="shared" ref="F44" si="0">E44</f>
        <v>300000</v>
      </c>
      <c r="H44" s="44" t="e">
        <f>F44-#REF!</f>
        <v>#REF!</v>
      </c>
    </row>
    <row r="45" spans="1:8" ht="34.5" customHeight="1">
      <c r="A45" s="200"/>
      <c r="B45" s="303" t="s">
        <v>504</v>
      </c>
      <c r="C45" s="301"/>
      <c r="D45" s="152"/>
      <c r="E45" s="43">
        <f>F105</f>
        <v>23672820</v>
      </c>
      <c r="F45" s="43">
        <f>E45+D45</f>
        <v>23672820</v>
      </c>
      <c r="G45" s="44"/>
      <c r="H45" s="44" t="e">
        <f>F45-#REF!</f>
        <v>#REF!</v>
      </c>
    </row>
    <row r="46" spans="1:8" ht="68.25" hidden="1" customHeight="1">
      <c r="A46" s="153" t="s">
        <v>248</v>
      </c>
      <c r="B46" s="302" t="s">
        <v>522</v>
      </c>
      <c r="C46" s="301"/>
      <c r="D46" s="152"/>
      <c r="E46" s="25">
        <v>200000</v>
      </c>
      <c r="F46" s="25">
        <f t="shared" ref="F46:F55" si="1">E46</f>
        <v>200000</v>
      </c>
      <c r="H46" s="44" t="e">
        <f>F46-#REF!</f>
        <v>#REF!</v>
      </c>
    </row>
    <row r="47" spans="1:8" ht="62.25" hidden="1" customHeight="1">
      <c r="A47" s="153" t="s">
        <v>249</v>
      </c>
      <c r="B47" s="302" t="s">
        <v>523</v>
      </c>
      <c r="C47" s="301"/>
      <c r="D47" s="152"/>
      <c r="E47" s="25">
        <v>200000</v>
      </c>
      <c r="F47" s="25">
        <f t="shared" si="1"/>
        <v>200000</v>
      </c>
      <c r="H47" s="44" t="e">
        <f>F47-#REF!</f>
        <v>#REF!</v>
      </c>
    </row>
    <row r="48" spans="1:8" ht="72.75" hidden="1" customHeight="1">
      <c r="A48" s="153" t="s">
        <v>250</v>
      </c>
      <c r="B48" s="302" t="s">
        <v>524</v>
      </c>
      <c r="C48" s="301"/>
      <c r="D48" s="152"/>
      <c r="E48" s="25">
        <v>200000</v>
      </c>
      <c r="F48" s="25">
        <f t="shared" si="1"/>
        <v>200000</v>
      </c>
      <c r="H48" s="44" t="e">
        <f>F48-#REF!</f>
        <v>#REF!</v>
      </c>
    </row>
    <row r="49" spans="1:8" ht="64.5" hidden="1" customHeight="1">
      <c r="A49" s="153" t="s">
        <v>251</v>
      </c>
      <c r="B49" s="302" t="s">
        <v>525</v>
      </c>
      <c r="C49" s="301"/>
      <c r="D49" s="152"/>
      <c r="E49" s="25">
        <v>200000</v>
      </c>
      <c r="F49" s="25">
        <f t="shared" si="1"/>
        <v>200000</v>
      </c>
      <c r="H49" s="44" t="e">
        <f>F49-#REF!</f>
        <v>#REF!</v>
      </c>
    </row>
    <row r="50" spans="1:8" ht="75" hidden="1" customHeight="1">
      <c r="A50" s="153" t="s">
        <v>252</v>
      </c>
      <c r="B50" s="302" t="s">
        <v>526</v>
      </c>
      <c r="C50" s="301"/>
      <c r="D50" s="152"/>
      <c r="E50" s="25">
        <v>200000</v>
      </c>
      <c r="F50" s="25">
        <f t="shared" si="1"/>
        <v>200000</v>
      </c>
      <c r="H50" s="44"/>
    </row>
    <row r="51" spans="1:8" ht="57.75" hidden="1" customHeight="1">
      <c r="A51" s="153" t="s">
        <v>253</v>
      </c>
      <c r="B51" s="302" t="s">
        <v>527</v>
      </c>
      <c r="C51" s="301"/>
      <c r="D51" s="152"/>
      <c r="E51" s="25">
        <v>300000</v>
      </c>
      <c r="F51" s="25">
        <f t="shared" si="1"/>
        <v>300000</v>
      </c>
      <c r="H51" s="44" t="e">
        <f>F51-#REF!</f>
        <v>#REF!</v>
      </c>
    </row>
    <row r="52" spans="1:8" ht="81.75" hidden="1" customHeight="1">
      <c r="A52" s="153" t="s">
        <v>254</v>
      </c>
      <c r="B52" s="302" t="s">
        <v>528</v>
      </c>
      <c r="C52" s="301"/>
      <c r="D52" s="24"/>
      <c r="E52" s="25">
        <v>2000000</v>
      </c>
      <c r="F52" s="25">
        <f t="shared" si="1"/>
        <v>2000000</v>
      </c>
      <c r="H52" s="44" t="e">
        <f>F52-#REF!</f>
        <v>#REF!</v>
      </c>
    </row>
    <row r="53" spans="1:8" ht="74.25" hidden="1" customHeight="1">
      <c r="A53" s="153" t="s">
        <v>255</v>
      </c>
      <c r="B53" s="302" t="s">
        <v>529</v>
      </c>
      <c r="C53" s="301"/>
      <c r="D53" s="24"/>
      <c r="E53" s="25">
        <v>200000</v>
      </c>
      <c r="F53" s="25">
        <f t="shared" si="1"/>
        <v>200000</v>
      </c>
      <c r="H53" s="44" t="e">
        <f>F53-#REF!</f>
        <v>#REF!</v>
      </c>
    </row>
    <row r="54" spans="1:8" ht="77.25" hidden="1" customHeight="1">
      <c r="A54" s="153" t="s">
        <v>513</v>
      </c>
      <c r="B54" s="302" t="s">
        <v>530</v>
      </c>
      <c r="C54" s="301"/>
      <c r="D54" s="24"/>
      <c r="E54" s="25">
        <v>6000000</v>
      </c>
      <c r="F54" s="25">
        <f t="shared" si="1"/>
        <v>6000000</v>
      </c>
      <c r="H54" s="44" t="e">
        <f>F54-#REF!</f>
        <v>#REF!</v>
      </c>
    </row>
    <row r="55" spans="1:8" ht="60" hidden="1" customHeight="1">
      <c r="A55" s="153" t="s">
        <v>514</v>
      </c>
      <c r="B55" s="302" t="s">
        <v>531</v>
      </c>
      <c r="C55" s="301"/>
      <c r="D55" s="24"/>
      <c r="E55" s="25">
        <v>200000</v>
      </c>
      <c r="F55" s="25">
        <f t="shared" si="1"/>
        <v>200000</v>
      </c>
      <c r="H55" s="44" t="e">
        <f>F55-#REF!</f>
        <v>#REF!</v>
      </c>
    </row>
    <row r="56" spans="1:8" ht="54.75" hidden="1" customHeight="1">
      <c r="A56" s="153" t="s">
        <v>515</v>
      </c>
      <c r="B56" s="302" t="s">
        <v>532</v>
      </c>
      <c r="C56" s="301"/>
      <c r="D56" s="24"/>
      <c r="E56" s="25">
        <v>200000</v>
      </c>
      <c r="F56" s="25">
        <f>E56</f>
        <v>200000</v>
      </c>
      <c r="H56" s="44" t="e">
        <f>F56-#REF!</f>
        <v>#REF!</v>
      </c>
    </row>
    <row r="57" spans="1:8" ht="41.25" hidden="1" customHeight="1">
      <c r="A57" s="153" t="s">
        <v>516</v>
      </c>
      <c r="B57" s="302" t="s">
        <v>533</v>
      </c>
      <c r="C57" s="301" t="s">
        <v>449</v>
      </c>
      <c r="D57" s="24"/>
      <c r="E57" s="25">
        <v>700000</v>
      </c>
      <c r="F57" s="25">
        <f t="shared" ref="F57:F64" si="2">E57</f>
        <v>700000</v>
      </c>
      <c r="H57" s="44" t="e">
        <f>F57-#REF!</f>
        <v>#REF!</v>
      </c>
    </row>
    <row r="58" spans="1:8" ht="48" hidden="1" customHeight="1">
      <c r="A58" s="153" t="s">
        <v>256</v>
      </c>
      <c r="B58" s="302" t="s">
        <v>534</v>
      </c>
      <c r="C58" s="301"/>
      <c r="D58" s="24"/>
      <c r="E58" s="25">
        <v>500000</v>
      </c>
      <c r="F58" s="25">
        <f t="shared" si="2"/>
        <v>500000</v>
      </c>
      <c r="H58" s="44"/>
    </row>
    <row r="59" spans="1:8" ht="61.5" hidden="1" customHeight="1">
      <c r="A59" s="153" t="s">
        <v>257</v>
      </c>
      <c r="B59" s="302" t="s">
        <v>363</v>
      </c>
      <c r="C59" s="301"/>
      <c r="D59" s="24"/>
      <c r="E59" s="25">
        <v>3118157</v>
      </c>
      <c r="F59" s="25">
        <f>E59</f>
        <v>3118157</v>
      </c>
      <c r="H59" s="44"/>
    </row>
    <row r="60" spans="1:8" ht="64.5" hidden="1" customHeight="1">
      <c r="A60" s="153" t="s">
        <v>517</v>
      </c>
      <c r="B60" s="302" t="s">
        <v>367</v>
      </c>
      <c r="C60" s="301"/>
      <c r="D60" s="24"/>
      <c r="E60" s="25">
        <f>F234</f>
        <v>100000</v>
      </c>
      <c r="F60" s="25">
        <f t="shared" si="2"/>
        <v>100000</v>
      </c>
      <c r="H60" s="44"/>
    </row>
    <row r="61" spans="1:8" ht="51" hidden="1" customHeight="1">
      <c r="A61" s="153" t="s">
        <v>518</v>
      </c>
      <c r="B61" s="302" t="s">
        <v>368</v>
      </c>
      <c r="C61" s="301"/>
      <c r="D61" s="24"/>
      <c r="E61" s="25">
        <v>230000</v>
      </c>
      <c r="F61" s="25">
        <f t="shared" si="2"/>
        <v>230000</v>
      </c>
      <c r="H61" s="44"/>
    </row>
    <row r="62" spans="1:8" ht="55.5" hidden="1" customHeight="1">
      <c r="A62" s="153" t="s">
        <v>519</v>
      </c>
      <c r="B62" s="302" t="s">
        <v>535</v>
      </c>
      <c r="C62" s="301"/>
      <c r="D62" s="24"/>
      <c r="E62" s="25">
        <v>1474663</v>
      </c>
      <c r="F62" s="25">
        <f t="shared" si="2"/>
        <v>1474663</v>
      </c>
      <c r="H62" s="44"/>
    </row>
    <row r="63" spans="1:8" ht="59.25" hidden="1" customHeight="1">
      <c r="A63" s="153" t="s">
        <v>520</v>
      </c>
      <c r="B63" s="302" t="s">
        <v>370</v>
      </c>
      <c r="C63" s="301"/>
      <c r="D63" s="24"/>
      <c r="E63" s="25">
        <v>1650000</v>
      </c>
      <c r="F63" s="25">
        <f t="shared" si="2"/>
        <v>1650000</v>
      </c>
      <c r="H63" s="44"/>
    </row>
    <row r="64" spans="1:8" ht="53.25" hidden="1" customHeight="1">
      <c r="A64" s="153" t="s">
        <v>521</v>
      </c>
      <c r="B64" s="302" t="s">
        <v>536</v>
      </c>
      <c r="C64" s="301"/>
      <c r="D64" s="24"/>
      <c r="E64" s="25">
        <v>1000000</v>
      </c>
      <c r="F64" s="25">
        <f t="shared" si="2"/>
        <v>1000000</v>
      </c>
      <c r="H64" s="44"/>
    </row>
    <row r="65" spans="1:9" ht="35.25" customHeight="1">
      <c r="A65" s="200"/>
      <c r="B65" s="291" t="s">
        <v>350</v>
      </c>
      <c r="C65" s="292"/>
      <c r="D65" s="152"/>
      <c r="E65" s="43">
        <f>F292</f>
        <v>25406518</v>
      </c>
      <c r="F65" s="43">
        <f>E65+D65</f>
        <v>25406518</v>
      </c>
      <c r="H65" s="44" t="e">
        <f>F65-#REF!</f>
        <v>#REF!</v>
      </c>
    </row>
    <row r="66" spans="1:9" ht="36.75" hidden="1" customHeight="1">
      <c r="A66" s="23" t="s">
        <v>258</v>
      </c>
      <c r="B66" s="300" t="s">
        <v>537</v>
      </c>
      <c r="C66" s="301"/>
      <c r="D66" s="24"/>
      <c r="E66" s="25">
        <v>5000000</v>
      </c>
      <c r="F66" s="25">
        <f t="shared" ref="F66:F67" si="3">E66</f>
        <v>5000000</v>
      </c>
      <c r="H66" s="44"/>
    </row>
    <row r="67" spans="1:9" ht="49.5" hidden="1" customHeight="1">
      <c r="A67" s="23" t="s">
        <v>301</v>
      </c>
      <c r="B67" s="300" t="s">
        <v>355</v>
      </c>
      <c r="C67" s="301"/>
      <c r="D67" s="24"/>
      <c r="E67" s="25">
        <v>100000</v>
      </c>
      <c r="F67" s="25">
        <f t="shared" si="3"/>
        <v>100000</v>
      </c>
      <c r="H67" s="44"/>
    </row>
    <row r="68" spans="1:9" ht="31.5" hidden="1" customHeight="1">
      <c r="A68" s="23" t="s">
        <v>372</v>
      </c>
      <c r="B68" s="300" t="s">
        <v>430</v>
      </c>
      <c r="C68" s="301"/>
      <c r="D68" s="24"/>
      <c r="E68" s="25">
        <v>15000000</v>
      </c>
      <c r="F68" s="25">
        <f>G304</f>
        <v>15000000</v>
      </c>
      <c r="H68" s="44"/>
    </row>
    <row r="69" spans="1:9" ht="47.25" hidden="1" customHeight="1">
      <c r="A69" s="23" t="s">
        <v>373</v>
      </c>
      <c r="B69" s="300" t="s">
        <v>538</v>
      </c>
      <c r="C69" s="301"/>
      <c r="D69" s="24"/>
      <c r="E69" s="25">
        <v>500000</v>
      </c>
      <c r="F69" s="25">
        <f>G313</f>
        <v>500000</v>
      </c>
      <c r="H69" s="44"/>
    </row>
    <row r="70" spans="1:9" ht="42.75" hidden="1" customHeight="1">
      <c r="A70" s="23" t="s">
        <v>374</v>
      </c>
      <c r="B70" s="300" t="s">
        <v>539</v>
      </c>
      <c r="C70" s="301"/>
      <c r="E70" s="25">
        <v>500000</v>
      </c>
      <c r="F70" s="25">
        <f>E70</f>
        <v>500000</v>
      </c>
      <c r="H70" s="44"/>
    </row>
    <row r="71" spans="1:9" ht="36" hidden="1" customHeight="1">
      <c r="A71" s="23" t="s">
        <v>375</v>
      </c>
      <c r="B71" s="300" t="s">
        <v>540</v>
      </c>
      <c r="C71" s="301"/>
      <c r="D71" s="152"/>
      <c r="E71" s="25">
        <v>500000</v>
      </c>
      <c r="F71" s="25">
        <f>E71</f>
        <v>500000</v>
      </c>
      <c r="H71" s="44" t="e">
        <f>F67-#REF!</f>
        <v>#REF!</v>
      </c>
    </row>
    <row r="72" spans="1:9" ht="69" hidden="1" customHeight="1">
      <c r="A72" s="23" t="s">
        <v>376</v>
      </c>
      <c r="B72" s="300" t="s">
        <v>475</v>
      </c>
      <c r="C72" s="301"/>
      <c r="D72" s="24"/>
      <c r="E72" s="25">
        <f>F340</f>
        <v>8806518</v>
      </c>
      <c r="F72" s="25">
        <f>G340</f>
        <v>8806518</v>
      </c>
      <c r="H72" s="44"/>
    </row>
    <row r="73" spans="1:9" ht="15" customHeight="1">
      <c r="A73" s="293" t="s">
        <v>18</v>
      </c>
      <c r="B73" s="293"/>
      <c r="C73" s="294"/>
      <c r="D73" s="26"/>
      <c r="E73" s="26">
        <f>E65+E45+E43</f>
        <v>49879338</v>
      </c>
      <c r="F73" s="26">
        <f>F65+F45+F43</f>
        <v>49879338</v>
      </c>
      <c r="G73" s="44"/>
      <c r="H73" s="44" t="e">
        <f>F73-#REF!</f>
        <v>#REF!</v>
      </c>
      <c r="I73" s="44"/>
    </row>
    <row r="74" spans="1:9" ht="10.5" customHeight="1">
      <c r="A74" s="19"/>
      <c r="H74" s="44" t="e">
        <f>F74-#REF!</f>
        <v>#REF!</v>
      </c>
    </row>
    <row r="75" spans="1:9" ht="15.75" customHeight="1">
      <c r="A75" s="19" t="s">
        <v>22</v>
      </c>
      <c r="B75" s="295" t="s">
        <v>20</v>
      </c>
      <c r="C75" s="295"/>
      <c r="D75" s="295"/>
      <c r="E75" s="295"/>
      <c r="F75" s="295"/>
      <c r="G75" s="295"/>
    </row>
    <row r="76" spans="1:9" ht="14.25" customHeight="1">
      <c r="A76" s="19"/>
      <c r="E76" s="27" t="s">
        <v>14</v>
      </c>
    </row>
    <row r="77" spans="1:9" ht="25.5">
      <c r="A77" s="200" t="s">
        <v>11</v>
      </c>
      <c r="B77" s="202" t="s">
        <v>21</v>
      </c>
      <c r="C77" s="200" t="s">
        <v>16</v>
      </c>
      <c r="D77" s="200" t="s">
        <v>17</v>
      </c>
      <c r="E77" s="200" t="s">
        <v>18</v>
      </c>
    </row>
    <row r="78" spans="1:9" ht="11.25" customHeight="1">
      <c r="A78" s="202">
        <v>1</v>
      </c>
      <c r="B78" s="202">
        <v>2</v>
      </c>
      <c r="C78" s="202">
        <v>3</v>
      </c>
      <c r="D78" s="202">
        <v>4</v>
      </c>
      <c r="E78" s="202">
        <v>5</v>
      </c>
    </row>
    <row r="79" spans="1:9" ht="23.25" customHeight="1">
      <c r="A79" s="200"/>
      <c r="B79" s="28"/>
      <c r="C79" s="29"/>
      <c r="D79" s="200"/>
      <c r="E79" s="29"/>
    </row>
    <row r="80" spans="1:9" ht="19.5" customHeight="1">
      <c r="A80" s="293" t="s">
        <v>18</v>
      </c>
      <c r="B80" s="293"/>
      <c r="C80" s="30"/>
      <c r="D80" s="30"/>
      <c r="E80" s="30"/>
    </row>
    <row r="81" spans="1:7" ht="16.5" customHeight="1">
      <c r="A81" s="19"/>
    </row>
    <row r="82" spans="1:7" ht="16.5" customHeight="1">
      <c r="A82" s="18" t="s">
        <v>50</v>
      </c>
      <c r="B82" s="295" t="s">
        <v>23</v>
      </c>
      <c r="C82" s="295"/>
      <c r="D82" s="295"/>
      <c r="E82" s="295"/>
      <c r="F82" s="295"/>
      <c r="G82" s="295"/>
    </row>
    <row r="83" spans="1:7" ht="9.75" customHeight="1">
      <c r="A83" s="19"/>
    </row>
    <row r="84" spans="1:7" ht="25.5" customHeight="1">
      <c r="A84" s="200" t="s">
        <v>11</v>
      </c>
      <c r="B84" s="200" t="s">
        <v>24</v>
      </c>
      <c r="C84" s="201" t="s">
        <v>25</v>
      </c>
      <c r="D84" s="201" t="s">
        <v>26</v>
      </c>
      <c r="E84" s="200" t="s">
        <v>16</v>
      </c>
      <c r="F84" s="200" t="s">
        <v>17</v>
      </c>
      <c r="G84" s="200" t="s">
        <v>18</v>
      </c>
    </row>
    <row r="85" spans="1:7">
      <c r="A85" s="202">
        <v>1</v>
      </c>
      <c r="B85" s="202">
        <v>2</v>
      </c>
      <c r="C85" s="202">
        <v>3</v>
      </c>
      <c r="D85" s="202">
        <v>4</v>
      </c>
      <c r="E85" s="202">
        <v>5</v>
      </c>
      <c r="F85" s="202">
        <v>6</v>
      </c>
      <c r="G85" s="202">
        <v>7</v>
      </c>
    </row>
    <row r="86" spans="1:7" ht="30" customHeight="1">
      <c r="A86" s="200"/>
      <c r="B86" s="291" t="s">
        <v>511</v>
      </c>
      <c r="C86" s="296"/>
      <c r="D86" s="296"/>
      <c r="E86" s="292"/>
      <c r="F86" s="204">
        <f>F89+F98</f>
        <v>800000</v>
      </c>
      <c r="G86" s="204">
        <f>F86</f>
        <v>800000</v>
      </c>
    </row>
    <row r="87" spans="1:7" ht="62.25" customHeight="1">
      <c r="A87" s="203"/>
      <c r="B87" s="297" t="s">
        <v>646</v>
      </c>
      <c r="C87" s="298"/>
      <c r="D87" s="298"/>
      <c r="E87" s="299"/>
      <c r="F87" s="86"/>
      <c r="G87" s="86"/>
    </row>
    <row r="88" spans="1:7" s="76" customFormat="1" ht="15" customHeight="1">
      <c r="A88" s="83">
        <v>1</v>
      </c>
      <c r="B88" s="84" t="s">
        <v>27</v>
      </c>
      <c r="C88" s="87" t="s">
        <v>83</v>
      </c>
      <c r="D88" s="87" t="s">
        <v>83</v>
      </c>
      <c r="E88" s="85"/>
      <c r="F88" s="86"/>
      <c r="G88" s="86"/>
    </row>
    <row r="89" spans="1:7" ht="81.75" customHeight="1">
      <c r="A89" s="203"/>
      <c r="B89" s="142" t="s">
        <v>507</v>
      </c>
      <c r="C89" s="17" t="s">
        <v>96</v>
      </c>
      <c r="D89" s="69" t="s">
        <v>512</v>
      </c>
      <c r="E89" s="85"/>
      <c r="F89" s="67">
        <f>E44</f>
        <v>300000</v>
      </c>
      <c r="G89" s="67">
        <f>F89</f>
        <v>300000</v>
      </c>
    </row>
    <row r="90" spans="1:7" s="76" customFormat="1" ht="18" customHeight="1">
      <c r="A90" s="83">
        <v>2</v>
      </c>
      <c r="B90" s="84" t="s">
        <v>28</v>
      </c>
      <c r="C90" s="87" t="s">
        <v>83</v>
      </c>
      <c r="D90" s="87" t="s">
        <v>83</v>
      </c>
      <c r="E90" s="85"/>
      <c r="F90" s="147"/>
      <c r="G90" s="147"/>
    </row>
    <row r="91" spans="1:7" ht="111" customHeight="1">
      <c r="A91" s="203"/>
      <c r="B91" s="142" t="s">
        <v>510</v>
      </c>
      <c r="C91" s="17" t="s">
        <v>97</v>
      </c>
      <c r="D91" s="17" t="s">
        <v>181</v>
      </c>
      <c r="E91" s="85"/>
      <c r="F91" s="147">
        <v>1</v>
      </c>
      <c r="G91" s="147">
        <f>F91</f>
        <v>1</v>
      </c>
    </row>
    <row r="92" spans="1:7" s="76" customFormat="1" ht="18" customHeight="1">
      <c r="A92" s="83">
        <v>3</v>
      </c>
      <c r="B92" s="84" t="s">
        <v>29</v>
      </c>
      <c r="C92" s="87"/>
      <c r="D92" s="87"/>
      <c r="E92" s="85"/>
      <c r="F92" s="147"/>
      <c r="G92" s="147"/>
    </row>
    <row r="93" spans="1:7" ht="108.75" customHeight="1">
      <c r="A93" s="203"/>
      <c r="B93" s="143" t="s">
        <v>508</v>
      </c>
      <c r="C93" s="17" t="s">
        <v>89</v>
      </c>
      <c r="D93" s="17" t="s">
        <v>87</v>
      </c>
      <c r="E93" s="85"/>
      <c r="F93" s="67">
        <f>F89/F91</f>
        <v>300000</v>
      </c>
      <c r="G93" s="67">
        <f>F93</f>
        <v>300000</v>
      </c>
    </row>
    <row r="94" spans="1:7" s="76" customFormat="1" ht="19.5" customHeight="1">
      <c r="A94" s="83">
        <v>2</v>
      </c>
      <c r="B94" s="84" t="s">
        <v>30</v>
      </c>
      <c r="C94" s="87"/>
      <c r="D94" s="87"/>
      <c r="E94" s="85"/>
      <c r="F94" s="147"/>
      <c r="G94" s="147"/>
    </row>
    <row r="95" spans="1:7" ht="95.25" customHeight="1">
      <c r="A95" s="203"/>
      <c r="B95" s="143" t="s">
        <v>509</v>
      </c>
      <c r="C95" s="17" t="s">
        <v>88</v>
      </c>
      <c r="D95" s="17" t="s">
        <v>87</v>
      </c>
      <c r="E95" s="85"/>
      <c r="F95" s="147">
        <v>100</v>
      </c>
      <c r="G95" s="147">
        <f>F95</f>
        <v>100</v>
      </c>
    </row>
    <row r="96" spans="1:7" ht="30" customHeight="1">
      <c r="A96" s="203"/>
      <c r="B96" s="342" t="s">
        <v>649</v>
      </c>
      <c r="C96" s="342"/>
      <c r="D96" s="342"/>
      <c r="E96" s="85"/>
      <c r="F96" s="147"/>
      <c r="G96" s="147"/>
    </row>
    <row r="97" spans="1:7" s="76" customFormat="1" ht="15" customHeight="1">
      <c r="A97" s="83">
        <v>1</v>
      </c>
      <c r="B97" s="157" t="s">
        <v>27</v>
      </c>
      <c r="C97" s="17"/>
      <c r="D97" s="17"/>
      <c r="E97" s="85"/>
      <c r="F97" s="147"/>
      <c r="G97" s="147"/>
    </row>
    <row r="98" spans="1:7" ht="37.5" customHeight="1">
      <c r="A98" s="203"/>
      <c r="B98" s="142" t="s">
        <v>650</v>
      </c>
      <c r="C98" s="17" t="s">
        <v>96</v>
      </c>
      <c r="D98" s="17" t="s">
        <v>654</v>
      </c>
      <c r="E98" s="85"/>
      <c r="F98" s="67">
        <v>500000</v>
      </c>
      <c r="G98" s="67">
        <f>F98</f>
        <v>500000</v>
      </c>
    </row>
    <row r="99" spans="1:7" s="76" customFormat="1" ht="15" customHeight="1">
      <c r="A99" s="83">
        <v>2</v>
      </c>
      <c r="B99" s="157" t="s">
        <v>28</v>
      </c>
      <c r="C99" s="17"/>
      <c r="D99" s="17"/>
      <c r="E99" s="85"/>
      <c r="F99" s="147"/>
      <c r="G99" s="147"/>
    </row>
    <row r="100" spans="1:7" ht="48" customHeight="1">
      <c r="A100" s="203"/>
      <c r="B100" s="142" t="s">
        <v>651</v>
      </c>
      <c r="C100" s="17" t="s">
        <v>97</v>
      </c>
      <c r="D100" s="17" t="s">
        <v>105</v>
      </c>
      <c r="E100" s="85"/>
      <c r="F100" s="147">
        <v>1</v>
      </c>
      <c r="G100" s="147">
        <f>F100</f>
        <v>1</v>
      </c>
    </row>
    <row r="101" spans="1:7" s="76" customFormat="1" ht="15" customHeight="1">
      <c r="A101" s="83">
        <v>3</v>
      </c>
      <c r="B101" s="157" t="s">
        <v>29</v>
      </c>
      <c r="C101" s="17"/>
      <c r="D101" s="17"/>
      <c r="E101" s="85"/>
      <c r="F101" s="147"/>
      <c r="G101" s="147"/>
    </row>
    <row r="102" spans="1:7" ht="48" customHeight="1">
      <c r="A102" s="203"/>
      <c r="B102" s="142" t="s">
        <v>652</v>
      </c>
      <c r="C102" s="17" t="s">
        <v>89</v>
      </c>
      <c r="D102" s="17" t="s">
        <v>87</v>
      </c>
      <c r="E102" s="85"/>
      <c r="F102" s="67">
        <f>F98/F100</f>
        <v>500000</v>
      </c>
      <c r="G102" s="67">
        <f>F102</f>
        <v>500000</v>
      </c>
    </row>
    <row r="103" spans="1:7" s="76" customFormat="1" ht="15" customHeight="1">
      <c r="A103" s="83">
        <v>4</v>
      </c>
      <c r="B103" s="157" t="s">
        <v>30</v>
      </c>
      <c r="C103" s="17"/>
      <c r="D103" s="17"/>
      <c r="E103" s="85"/>
      <c r="F103" s="147"/>
      <c r="G103" s="147"/>
    </row>
    <row r="104" spans="1:7" ht="45" customHeight="1">
      <c r="A104" s="203"/>
      <c r="B104" s="158" t="s">
        <v>653</v>
      </c>
      <c r="C104" s="17" t="s">
        <v>88</v>
      </c>
      <c r="D104" s="17" t="s">
        <v>87</v>
      </c>
      <c r="E104" s="85"/>
      <c r="F104" s="147">
        <v>100</v>
      </c>
      <c r="G104" s="147">
        <f>F104</f>
        <v>100</v>
      </c>
    </row>
    <row r="105" spans="1:7" s="205" customFormat="1" ht="20.25" customHeight="1">
      <c r="A105" s="206"/>
      <c r="B105" s="340" t="s">
        <v>504</v>
      </c>
      <c r="C105" s="341"/>
      <c r="D105" s="207"/>
      <c r="E105" s="207"/>
      <c r="F105" s="208">
        <f>F108+F117+F126+F135+F144+F153+F162+F171+F180+F189+F198+F207+F216+F225+F234+F243+F254+F263+F274+F283</f>
        <v>23672820</v>
      </c>
      <c r="G105" s="208">
        <f>G108+G117+G126+G135+G144+G153+G162+G171+G180+G189+G198+G207+G216+G225+G234+G243+G254+G263+G274+G283</f>
        <v>23672820</v>
      </c>
    </row>
    <row r="106" spans="1:7" ht="48" customHeight="1">
      <c r="A106" s="63"/>
      <c r="B106" s="290" t="s">
        <v>567</v>
      </c>
      <c r="C106" s="290"/>
      <c r="D106" s="290"/>
      <c r="E106" s="290"/>
      <c r="F106" s="80"/>
      <c r="G106" s="81"/>
    </row>
    <row r="107" spans="1:7" s="76" customFormat="1" ht="15" customHeight="1">
      <c r="A107" s="79">
        <v>1</v>
      </c>
      <c r="B107" s="82" t="s">
        <v>27</v>
      </c>
      <c r="C107" s="69"/>
      <c r="D107" s="69"/>
      <c r="E107" s="80"/>
      <c r="F107" s="80"/>
      <c r="G107" s="80"/>
    </row>
    <row r="108" spans="1:7" ht="100.5" customHeight="1">
      <c r="A108" s="63"/>
      <c r="B108" s="144" t="s">
        <v>568</v>
      </c>
      <c r="C108" s="69" t="s">
        <v>89</v>
      </c>
      <c r="D108" s="69" t="s">
        <v>512</v>
      </c>
      <c r="E108" s="80"/>
      <c r="F108" s="80">
        <v>200000</v>
      </c>
      <c r="G108" s="80">
        <f>F108</f>
        <v>200000</v>
      </c>
    </row>
    <row r="109" spans="1:7" s="76" customFormat="1" ht="15" customHeight="1">
      <c r="A109" s="79">
        <v>2</v>
      </c>
      <c r="B109" s="194" t="s">
        <v>28</v>
      </c>
      <c r="C109" s="69"/>
      <c r="D109" s="69"/>
      <c r="E109" s="80"/>
      <c r="F109" s="80"/>
      <c r="G109" s="80"/>
    </row>
    <row r="110" spans="1:7" ht="115.5" customHeight="1">
      <c r="A110" s="63"/>
      <c r="B110" s="144" t="s">
        <v>569</v>
      </c>
      <c r="C110" s="69" t="s">
        <v>180</v>
      </c>
      <c r="D110" s="69" t="s">
        <v>181</v>
      </c>
      <c r="E110" s="69"/>
      <c r="F110" s="81">
        <v>1</v>
      </c>
      <c r="G110" s="81">
        <f>F110</f>
        <v>1</v>
      </c>
    </row>
    <row r="111" spans="1:7" s="76" customFormat="1" ht="15" customHeight="1">
      <c r="A111" s="79">
        <v>3</v>
      </c>
      <c r="B111" s="194" t="s">
        <v>29</v>
      </c>
      <c r="C111" s="69"/>
      <c r="D111" s="69"/>
      <c r="E111" s="69"/>
      <c r="F111" s="80"/>
      <c r="G111" s="81"/>
    </row>
    <row r="112" spans="1:7" ht="108.75" customHeight="1">
      <c r="A112" s="63"/>
      <c r="B112" s="144" t="s">
        <v>570</v>
      </c>
      <c r="C112" s="69" t="s">
        <v>89</v>
      </c>
      <c r="D112" s="69" t="s">
        <v>87</v>
      </c>
      <c r="E112" s="69"/>
      <c r="F112" s="80">
        <f>F108/F110</f>
        <v>200000</v>
      </c>
      <c r="G112" s="80">
        <f>F112</f>
        <v>200000</v>
      </c>
    </row>
    <row r="113" spans="1:7" s="76" customFormat="1" ht="15" customHeight="1">
      <c r="A113" s="79">
        <v>4</v>
      </c>
      <c r="B113" s="194" t="s">
        <v>30</v>
      </c>
      <c r="C113" s="69"/>
      <c r="D113" s="69"/>
      <c r="E113" s="69"/>
      <c r="F113" s="80"/>
      <c r="G113" s="81"/>
    </row>
    <row r="114" spans="1:7" ht="111" customHeight="1">
      <c r="A114" s="63"/>
      <c r="B114" s="145" t="s">
        <v>571</v>
      </c>
      <c r="C114" s="69" t="s">
        <v>88</v>
      </c>
      <c r="D114" s="69" t="s">
        <v>87</v>
      </c>
      <c r="E114" s="69"/>
      <c r="F114" s="81">
        <f>F108/F112*100</f>
        <v>100</v>
      </c>
      <c r="G114" s="81">
        <f>F114</f>
        <v>100</v>
      </c>
    </row>
    <row r="115" spans="1:7" ht="58.5" customHeight="1">
      <c r="A115" s="63"/>
      <c r="B115" s="290" t="s">
        <v>572</v>
      </c>
      <c r="C115" s="290"/>
      <c r="D115" s="290"/>
      <c r="E115" s="290"/>
      <c r="F115" s="80"/>
      <c r="G115" s="81"/>
    </row>
    <row r="116" spans="1:7" s="76" customFormat="1" ht="15" customHeight="1">
      <c r="A116" s="79">
        <v>1</v>
      </c>
      <c r="B116" s="82" t="s">
        <v>27</v>
      </c>
      <c r="C116" s="69"/>
      <c r="D116" s="69"/>
      <c r="E116" s="80"/>
      <c r="F116" s="80"/>
      <c r="G116" s="80"/>
    </row>
    <row r="117" spans="1:7" ht="91.5" customHeight="1">
      <c r="A117" s="63"/>
      <c r="B117" s="144" t="s">
        <v>573</v>
      </c>
      <c r="C117" s="69" t="s">
        <v>89</v>
      </c>
      <c r="D117" s="69" t="s">
        <v>512</v>
      </c>
      <c r="E117" s="80"/>
      <c r="F117" s="80">
        <v>200000</v>
      </c>
      <c r="G117" s="80">
        <f>F117</f>
        <v>200000</v>
      </c>
    </row>
    <row r="118" spans="1:7" s="76" customFormat="1" ht="15" customHeight="1">
      <c r="A118" s="79">
        <v>2</v>
      </c>
      <c r="B118" s="194" t="s">
        <v>28</v>
      </c>
      <c r="C118" s="69"/>
      <c r="D118" s="69"/>
      <c r="E118" s="80"/>
      <c r="F118" s="80"/>
      <c r="G118" s="80"/>
    </row>
    <row r="119" spans="1:7" ht="106.5" customHeight="1">
      <c r="A119" s="63"/>
      <c r="B119" s="144" t="s">
        <v>584</v>
      </c>
      <c r="C119" s="69" t="s">
        <v>180</v>
      </c>
      <c r="D119" s="69" t="s">
        <v>181</v>
      </c>
      <c r="E119" s="69"/>
      <c r="F119" s="81">
        <v>1</v>
      </c>
      <c r="G119" s="81">
        <f>F119</f>
        <v>1</v>
      </c>
    </row>
    <row r="120" spans="1:7" s="76" customFormat="1" ht="15" customHeight="1">
      <c r="A120" s="79">
        <v>3</v>
      </c>
      <c r="B120" s="194" t="s">
        <v>29</v>
      </c>
      <c r="C120" s="69"/>
      <c r="D120" s="69"/>
      <c r="E120" s="69"/>
      <c r="F120" s="80"/>
      <c r="G120" s="81"/>
    </row>
    <row r="121" spans="1:7" ht="106.5" customHeight="1">
      <c r="A121" s="63"/>
      <c r="B121" s="144" t="s">
        <v>574</v>
      </c>
      <c r="C121" s="69" t="s">
        <v>89</v>
      </c>
      <c r="D121" s="69" t="s">
        <v>87</v>
      </c>
      <c r="E121" s="69"/>
      <c r="F121" s="80">
        <f>F117/F119</f>
        <v>200000</v>
      </c>
      <c r="G121" s="80">
        <f>F121</f>
        <v>200000</v>
      </c>
    </row>
    <row r="122" spans="1:7" s="76" customFormat="1" ht="15" customHeight="1">
      <c r="A122" s="79">
        <v>4</v>
      </c>
      <c r="B122" s="194" t="s">
        <v>30</v>
      </c>
      <c r="C122" s="69"/>
      <c r="D122" s="69"/>
      <c r="E122" s="69"/>
      <c r="F122" s="80"/>
      <c r="G122" s="81"/>
    </row>
    <row r="123" spans="1:7" ht="107.25" customHeight="1">
      <c r="A123" s="63"/>
      <c r="B123" s="145" t="s">
        <v>575</v>
      </c>
      <c r="C123" s="69" t="s">
        <v>88</v>
      </c>
      <c r="D123" s="69" t="s">
        <v>87</v>
      </c>
      <c r="E123" s="69"/>
      <c r="F123" s="81">
        <f>F117/F121*100</f>
        <v>100</v>
      </c>
      <c r="G123" s="81">
        <f>F123</f>
        <v>100</v>
      </c>
    </row>
    <row r="124" spans="1:7" ht="45" customHeight="1">
      <c r="A124" s="63"/>
      <c r="B124" s="290" t="s">
        <v>576</v>
      </c>
      <c r="C124" s="290"/>
      <c r="D124" s="290"/>
      <c r="E124" s="290"/>
      <c r="F124" s="80"/>
      <c r="G124" s="81"/>
    </row>
    <row r="125" spans="1:7" s="76" customFormat="1" ht="15" customHeight="1">
      <c r="A125" s="79">
        <v>1</v>
      </c>
      <c r="B125" s="82" t="s">
        <v>27</v>
      </c>
      <c r="C125" s="69"/>
      <c r="D125" s="69"/>
      <c r="E125" s="80"/>
      <c r="F125" s="80"/>
      <c r="G125" s="80"/>
    </row>
    <row r="126" spans="1:7" ht="82.5" customHeight="1">
      <c r="A126" s="63"/>
      <c r="B126" s="144" t="s">
        <v>583</v>
      </c>
      <c r="C126" s="69" t="s">
        <v>89</v>
      </c>
      <c r="D126" s="69" t="s">
        <v>512</v>
      </c>
      <c r="E126" s="80"/>
      <c r="F126" s="80">
        <v>200000</v>
      </c>
      <c r="G126" s="80">
        <f>F126</f>
        <v>200000</v>
      </c>
    </row>
    <row r="127" spans="1:7" s="76" customFormat="1" ht="15" customHeight="1">
      <c r="A127" s="79">
        <v>2</v>
      </c>
      <c r="B127" s="194" t="s">
        <v>28</v>
      </c>
      <c r="C127" s="69"/>
      <c r="D127" s="69"/>
      <c r="E127" s="80"/>
      <c r="F127" s="80"/>
      <c r="G127" s="80"/>
    </row>
    <row r="128" spans="1:7" ht="105.75" customHeight="1">
      <c r="A128" s="63"/>
      <c r="B128" s="144" t="s">
        <v>582</v>
      </c>
      <c r="C128" s="69" t="s">
        <v>180</v>
      </c>
      <c r="D128" s="69" t="s">
        <v>181</v>
      </c>
      <c r="E128" s="69"/>
      <c r="F128" s="81">
        <v>1</v>
      </c>
      <c r="G128" s="81">
        <f>F128</f>
        <v>1</v>
      </c>
    </row>
    <row r="129" spans="1:7" s="76" customFormat="1" ht="15" customHeight="1">
      <c r="A129" s="79">
        <v>3</v>
      </c>
      <c r="B129" s="194" t="s">
        <v>29</v>
      </c>
      <c r="C129" s="69"/>
      <c r="D129" s="69"/>
      <c r="E129" s="69"/>
      <c r="F129" s="80"/>
      <c r="G129" s="81"/>
    </row>
    <row r="130" spans="1:7" ht="106.5" customHeight="1">
      <c r="A130" s="63"/>
      <c r="B130" s="144" t="s">
        <v>577</v>
      </c>
      <c r="C130" s="69" t="s">
        <v>89</v>
      </c>
      <c r="D130" s="69" t="s">
        <v>87</v>
      </c>
      <c r="E130" s="69"/>
      <c r="F130" s="80">
        <f>F126/F128</f>
        <v>200000</v>
      </c>
      <c r="G130" s="80">
        <f>F130</f>
        <v>200000</v>
      </c>
    </row>
    <row r="131" spans="1:7" s="76" customFormat="1" ht="15" customHeight="1">
      <c r="A131" s="79">
        <v>4</v>
      </c>
      <c r="B131" s="194" t="s">
        <v>30</v>
      </c>
      <c r="C131" s="69"/>
      <c r="D131" s="69"/>
      <c r="E131" s="69"/>
      <c r="F131" s="80"/>
      <c r="G131" s="81"/>
    </row>
    <row r="132" spans="1:7" ht="90" customHeight="1">
      <c r="A132" s="63"/>
      <c r="B132" s="145" t="s">
        <v>581</v>
      </c>
      <c r="C132" s="69" t="s">
        <v>88</v>
      </c>
      <c r="D132" s="69" t="s">
        <v>87</v>
      </c>
      <c r="E132" s="69"/>
      <c r="F132" s="81">
        <f>F126/F130*100</f>
        <v>100</v>
      </c>
      <c r="G132" s="81">
        <f>F132</f>
        <v>100</v>
      </c>
    </row>
    <row r="133" spans="1:7" ht="48.75" customHeight="1">
      <c r="A133" s="63"/>
      <c r="B133" s="290" t="s">
        <v>592</v>
      </c>
      <c r="C133" s="290"/>
      <c r="D133" s="290"/>
      <c r="E133" s="290"/>
      <c r="F133" s="80"/>
      <c r="G133" s="81"/>
    </row>
    <row r="134" spans="1:7" s="76" customFormat="1" ht="15" customHeight="1">
      <c r="A134" s="79">
        <v>1</v>
      </c>
      <c r="B134" s="82" t="s">
        <v>27</v>
      </c>
      <c r="C134" s="69"/>
      <c r="D134" s="69"/>
      <c r="E134" s="80"/>
      <c r="F134" s="80"/>
      <c r="G134" s="80"/>
    </row>
    <row r="135" spans="1:7" ht="88.5" customHeight="1">
      <c r="A135" s="63"/>
      <c r="B135" s="144" t="s">
        <v>593</v>
      </c>
      <c r="C135" s="69" t="s">
        <v>89</v>
      </c>
      <c r="D135" s="69" t="s">
        <v>512</v>
      </c>
      <c r="E135" s="80"/>
      <c r="F135" s="80">
        <v>200000</v>
      </c>
      <c r="G135" s="80">
        <f>F135</f>
        <v>200000</v>
      </c>
    </row>
    <row r="136" spans="1:7" s="76" customFormat="1" ht="15" customHeight="1">
      <c r="A136" s="79">
        <v>2</v>
      </c>
      <c r="B136" s="194" t="s">
        <v>28</v>
      </c>
      <c r="C136" s="69"/>
      <c r="D136" s="69"/>
      <c r="E136" s="80"/>
      <c r="F136" s="80"/>
      <c r="G136" s="80"/>
    </row>
    <row r="137" spans="1:7" ht="102.75" customHeight="1">
      <c r="A137" s="63"/>
      <c r="B137" s="144" t="s">
        <v>594</v>
      </c>
      <c r="C137" s="69" t="s">
        <v>180</v>
      </c>
      <c r="D137" s="69" t="s">
        <v>181</v>
      </c>
      <c r="E137" s="69"/>
      <c r="F137" s="81">
        <v>1</v>
      </c>
      <c r="G137" s="81">
        <f>F137</f>
        <v>1</v>
      </c>
    </row>
    <row r="138" spans="1:7" s="76" customFormat="1" ht="15" customHeight="1">
      <c r="A138" s="79">
        <v>3</v>
      </c>
      <c r="B138" s="194" t="s">
        <v>29</v>
      </c>
      <c r="C138" s="69"/>
      <c r="D138" s="69"/>
      <c r="E138" s="69"/>
      <c r="F138" s="80"/>
      <c r="G138" s="81"/>
    </row>
    <row r="139" spans="1:7" ht="108.75" customHeight="1">
      <c r="A139" s="63"/>
      <c r="B139" s="144" t="s">
        <v>595</v>
      </c>
      <c r="C139" s="69" t="s">
        <v>89</v>
      </c>
      <c r="D139" s="69" t="s">
        <v>87</v>
      </c>
      <c r="E139" s="69"/>
      <c r="F139" s="80">
        <f>F135/F137</f>
        <v>200000</v>
      </c>
      <c r="G139" s="80">
        <f>F139</f>
        <v>200000</v>
      </c>
    </row>
    <row r="140" spans="1:7" s="76" customFormat="1" ht="15" customHeight="1">
      <c r="A140" s="79">
        <v>4</v>
      </c>
      <c r="B140" s="194" t="s">
        <v>30</v>
      </c>
      <c r="C140" s="69"/>
      <c r="D140" s="69"/>
      <c r="E140" s="69"/>
      <c r="F140" s="80"/>
      <c r="G140" s="81"/>
    </row>
    <row r="141" spans="1:7" ht="90" customHeight="1">
      <c r="A141" s="63"/>
      <c r="B141" s="145" t="s">
        <v>596</v>
      </c>
      <c r="C141" s="69" t="s">
        <v>88</v>
      </c>
      <c r="D141" s="69" t="s">
        <v>87</v>
      </c>
      <c r="E141" s="69"/>
      <c r="F141" s="81">
        <f>F135/F139*100</f>
        <v>100</v>
      </c>
      <c r="G141" s="81">
        <f>F141</f>
        <v>100</v>
      </c>
    </row>
    <row r="142" spans="1:7" ht="51" customHeight="1">
      <c r="A142" s="63"/>
      <c r="B142" s="290" t="s">
        <v>591</v>
      </c>
      <c r="C142" s="290"/>
      <c r="D142" s="290"/>
      <c r="E142" s="290"/>
      <c r="F142" s="80"/>
      <c r="G142" s="81"/>
    </row>
    <row r="143" spans="1:7" s="76" customFormat="1" ht="15" customHeight="1">
      <c r="A143" s="79">
        <v>1</v>
      </c>
      <c r="B143" s="82" t="s">
        <v>27</v>
      </c>
      <c r="C143" s="69"/>
      <c r="D143" s="69"/>
      <c r="E143" s="80"/>
      <c r="F143" s="80"/>
      <c r="G143" s="80"/>
    </row>
    <row r="144" spans="1:7" ht="91.5" customHeight="1">
      <c r="A144" s="63"/>
      <c r="B144" s="144" t="s">
        <v>590</v>
      </c>
      <c r="C144" s="69" t="s">
        <v>89</v>
      </c>
      <c r="D144" s="69" t="s">
        <v>512</v>
      </c>
      <c r="E144" s="80"/>
      <c r="F144" s="80">
        <v>200000</v>
      </c>
      <c r="G144" s="80">
        <f>F144</f>
        <v>200000</v>
      </c>
    </row>
    <row r="145" spans="1:7" s="76" customFormat="1" ht="15" customHeight="1">
      <c r="A145" s="79">
        <v>2</v>
      </c>
      <c r="B145" s="194" t="s">
        <v>28</v>
      </c>
      <c r="C145" s="69"/>
      <c r="D145" s="69"/>
      <c r="E145" s="80"/>
      <c r="F145" s="80"/>
      <c r="G145" s="80"/>
    </row>
    <row r="146" spans="1:7" ht="104.25" customHeight="1">
      <c r="A146" s="63"/>
      <c r="B146" s="144" t="s">
        <v>578</v>
      </c>
      <c r="C146" s="69" t="s">
        <v>180</v>
      </c>
      <c r="D146" s="69" t="s">
        <v>181</v>
      </c>
      <c r="E146" s="69"/>
      <c r="F146" s="81">
        <v>1</v>
      </c>
      <c r="G146" s="81">
        <f>F146</f>
        <v>1</v>
      </c>
    </row>
    <row r="147" spans="1:7" s="76" customFormat="1" ht="15" customHeight="1">
      <c r="A147" s="79">
        <v>3</v>
      </c>
      <c r="B147" s="194" t="s">
        <v>29</v>
      </c>
      <c r="C147" s="69"/>
      <c r="D147" s="69"/>
      <c r="E147" s="69"/>
      <c r="F147" s="80"/>
      <c r="G147" s="81"/>
    </row>
    <row r="148" spans="1:7" ht="111" customHeight="1">
      <c r="A148" s="63"/>
      <c r="B148" s="144" t="s">
        <v>579</v>
      </c>
      <c r="C148" s="69" t="s">
        <v>89</v>
      </c>
      <c r="D148" s="69" t="s">
        <v>87</v>
      </c>
      <c r="E148" s="69"/>
      <c r="F148" s="80">
        <f>F144/F146</f>
        <v>200000</v>
      </c>
      <c r="G148" s="80">
        <f>F148</f>
        <v>200000</v>
      </c>
    </row>
    <row r="149" spans="1:7" s="76" customFormat="1" ht="15" customHeight="1">
      <c r="A149" s="79">
        <v>4</v>
      </c>
      <c r="B149" s="194" t="s">
        <v>30</v>
      </c>
      <c r="C149" s="69"/>
      <c r="D149" s="69"/>
      <c r="E149" s="69"/>
      <c r="F149" s="80"/>
      <c r="G149" s="81"/>
    </row>
    <row r="150" spans="1:7" ht="107.25" customHeight="1">
      <c r="A150" s="63"/>
      <c r="B150" s="145" t="s">
        <v>580</v>
      </c>
      <c r="C150" s="69" t="s">
        <v>88</v>
      </c>
      <c r="D150" s="69" t="s">
        <v>87</v>
      </c>
      <c r="E150" s="69"/>
      <c r="F150" s="81">
        <f>F144/F148*100</f>
        <v>100</v>
      </c>
      <c r="G150" s="81">
        <f>F150</f>
        <v>100</v>
      </c>
    </row>
    <row r="151" spans="1:7" ht="39" customHeight="1">
      <c r="A151" s="63"/>
      <c r="B151" s="290" t="s">
        <v>585</v>
      </c>
      <c r="C151" s="290"/>
      <c r="D151" s="290"/>
      <c r="E151" s="290"/>
      <c r="F151" s="80"/>
      <c r="G151" s="81"/>
    </row>
    <row r="152" spans="1:7" s="76" customFormat="1" ht="15" customHeight="1">
      <c r="A152" s="79">
        <v>1</v>
      </c>
      <c r="B152" s="82" t="s">
        <v>27</v>
      </c>
      <c r="C152" s="69"/>
      <c r="D152" s="69"/>
      <c r="E152" s="80"/>
      <c r="F152" s="80"/>
      <c r="G152" s="80"/>
    </row>
    <row r="153" spans="1:7" ht="65.25" customHeight="1">
      <c r="A153" s="63"/>
      <c r="B153" s="144" t="s">
        <v>586</v>
      </c>
      <c r="C153" s="69" t="s">
        <v>89</v>
      </c>
      <c r="D153" s="69" t="s">
        <v>512</v>
      </c>
      <c r="E153" s="80"/>
      <c r="F153" s="80">
        <v>300000</v>
      </c>
      <c r="G153" s="80">
        <f>F153</f>
        <v>300000</v>
      </c>
    </row>
    <row r="154" spans="1:7" s="76" customFormat="1" ht="15" customHeight="1">
      <c r="A154" s="79">
        <v>2</v>
      </c>
      <c r="B154" s="194" t="s">
        <v>28</v>
      </c>
      <c r="C154" s="69"/>
      <c r="D154" s="69"/>
      <c r="E154" s="80"/>
      <c r="F154" s="80"/>
      <c r="G154" s="80"/>
    </row>
    <row r="155" spans="1:7" ht="104.25" customHeight="1">
      <c r="A155" s="63"/>
      <c r="B155" s="144" t="s">
        <v>587</v>
      </c>
      <c r="C155" s="69" t="s">
        <v>180</v>
      </c>
      <c r="D155" s="69" t="s">
        <v>181</v>
      </c>
      <c r="E155" s="69"/>
      <c r="F155" s="81">
        <v>1</v>
      </c>
      <c r="G155" s="81">
        <f>F155</f>
        <v>1</v>
      </c>
    </row>
    <row r="156" spans="1:7" s="76" customFormat="1" ht="15" customHeight="1">
      <c r="A156" s="79">
        <v>3</v>
      </c>
      <c r="B156" s="194" t="s">
        <v>29</v>
      </c>
      <c r="C156" s="69"/>
      <c r="D156" s="69"/>
      <c r="E156" s="69"/>
      <c r="F156" s="80"/>
      <c r="G156" s="81"/>
    </row>
    <row r="157" spans="1:7" ht="85.5" customHeight="1">
      <c r="A157" s="63"/>
      <c r="B157" s="144" t="s">
        <v>588</v>
      </c>
      <c r="C157" s="69" t="s">
        <v>89</v>
      </c>
      <c r="D157" s="69" t="s">
        <v>87</v>
      </c>
      <c r="E157" s="69"/>
      <c r="F157" s="80">
        <f>F153/F155</f>
        <v>300000</v>
      </c>
      <c r="G157" s="80">
        <f>F157</f>
        <v>300000</v>
      </c>
    </row>
    <row r="158" spans="1:7" s="76" customFormat="1" ht="15" customHeight="1">
      <c r="A158" s="79">
        <v>4</v>
      </c>
      <c r="B158" s="194" t="s">
        <v>30</v>
      </c>
      <c r="C158" s="69"/>
      <c r="D158" s="69"/>
      <c r="E158" s="69"/>
      <c r="F158" s="80"/>
      <c r="G158" s="81"/>
    </row>
    <row r="159" spans="1:7" ht="75" customHeight="1">
      <c r="A159" s="63"/>
      <c r="B159" s="144" t="s">
        <v>589</v>
      </c>
      <c r="C159" s="69" t="s">
        <v>88</v>
      </c>
      <c r="D159" s="69" t="s">
        <v>87</v>
      </c>
      <c r="E159" s="69"/>
      <c r="F159" s="81">
        <f>F153/F157*100</f>
        <v>100</v>
      </c>
      <c r="G159" s="81">
        <f>F159</f>
        <v>100</v>
      </c>
    </row>
    <row r="160" spans="1:7" ht="53.25" customHeight="1">
      <c r="A160" s="63"/>
      <c r="B160" s="290" t="s">
        <v>597</v>
      </c>
      <c r="C160" s="290"/>
      <c r="D160" s="290"/>
      <c r="E160" s="290"/>
      <c r="F160" s="80"/>
      <c r="G160" s="81"/>
    </row>
    <row r="161" spans="1:7" s="76" customFormat="1" ht="15" customHeight="1">
      <c r="A161" s="79">
        <v>1</v>
      </c>
      <c r="B161" s="82" t="s">
        <v>27</v>
      </c>
      <c r="C161" s="69"/>
      <c r="D161" s="69"/>
      <c r="E161" s="80"/>
      <c r="F161" s="80"/>
      <c r="G161" s="80"/>
    </row>
    <row r="162" spans="1:7" ht="93" customHeight="1">
      <c r="A162" s="63"/>
      <c r="B162" s="144" t="s">
        <v>598</v>
      </c>
      <c r="C162" s="69" t="s">
        <v>89</v>
      </c>
      <c r="D162" s="69" t="s">
        <v>512</v>
      </c>
      <c r="E162" s="80"/>
      <c r="F162" s="80">
        <v>2000000</v>
      </c>
      <c r="G162" s="80">
        <f>F162</f>
        <v>2000000</v>
      </c>
    </row>
    <row r="163" spans="1:7" s="76" customFormat="1" ht="15" customHeight="1">
      <c r="A163" s="79">
        <v>2</v>
      </c>
      <c r="B163" s="194" t="s">
        <v>28</v>
      </c>
      <c r="C163" s="69"/>
      <c r="D163" s="69"/>
      <c r="E163" s="80"/>
      <c r="F163" s="80"/>
      <c r="G163" s="80"/>
    </row>
    <row r="164" spans="1:7" ht="118.5" customHeight="1">
      <c r="A164" s="63"/>
      <c r="B164" s="144" t="s">
        <v>599</v>
      </c>
      <c r="C164" s="69" t="s">
        <v>180</v>
      </c>
      <c r="D164" s="69" t="s">
        <v>181</v>
      </c>
      <c r="E164" s="69"/>
      <c r="F164" s="81">
        <v>1</v>
      </c>
      <c r="G164" s="81">
        <f>F164</f>
        <v>1</v>
      </c>
    </row>
    <row r="165" spans="1:7" s="76" customFormat="1" ht="15" customHeight="1">
      <c r="A165" s="79">
        <v>3</v>
      </c>
      <c r="B165" s="194" t="s">
        <v>29</v>
      </c>
      <c r="C165" s="69"/>
      <c r="D165" s="69"/>
      <c r="E165" s="69"/>
      <c r="F165" s="80"/>
      <c r="G165" s="81"/>
    </row>
    <row r="166" spans="1:7" ht="111" customHeight="1">
      <c r="A166" s="63"/>
      <c r="B166" s="144" t="s">
        <v>600</v>
      </c>
      <c r="C166" s="69" t="s">
        <v>89</v>
      </c>
      <c r="D166" s="69" t="s">
        <v>87</v>
      </c>
      <c r="E166" s="69"/>
      <c r="F166" s="80">
        <f>F162/F164</f>
        <v>2000000</v>
      </c>
      <c r="G166" s="80">
        <f>F166</f>
        <v>2000000</v>
      </c>
    </row>
    <row r="167" spans="1:7" s="76" customFormat="1" ht="15" customHeight="1">
      <c r="A167" s="79">
        <v>4</v>
      </c>
      <c r="B167" s="194" t="s">
        <v>30</v>
      </c>
      <c r="C167" s="69"/>
      <c r="D167" s="69"/>
      <c r="E167" s="69"/>
      <c r="F167" s="80"/>
      <c r="G167" s="81"/>
    </row>
    <row r="168" spans="1:7" ht="108" customHeight="1">
      <c r="A168" s="63"/>
      <c r="B168" s="144" t="s">
        <v>601</v>
      </c>
      <c r="C168" s="69" t="s">
        <v>88</v>
      </c>
      <c r="D168" s="69" t="s">
        <v>87</v>
      </c>
      <c r="E168" s="69"/>
      <c r="F168" s="81">
        <f>F162/F166*100</f>
        <v>100</v>
      </c>
      <c r="G168" s="81">
        <f>F168</f>
        <v>100</v>
      </c>
    </row>
    <row r="169" spans="1:7" ht="49.5" customHeight="1">
      <c r="A169" s="63"/>
      <c r="B169" s="290" t="s">
        <v>602</v>
      </c>
      <c r="C169" s="290"/>
      <c r="D169" s="290"/>
      <c r="E169" s="290"/>
      <c r="F169" s="80"/>
      <c r="G169" s="81"/>
    </row>
    <row r="170" spans="1:7" s="76" customFormat="1" ht="15" customHeight="1">
      <c r="A170" s="79">
        <v>1</v>
      </c>
      <c r="B170" s="82" t="s">
        <v>27</v>
      </c>
      <c r="C170" s="69"/>
      <c r="D170" s="69"/>
      <c r="E170" s="80"/>
      <c r="F170" s="80"/>
      <c r="G170" s="80"/>
    </row>
    <row r="171" spans="1:7" ht="88.5" customHeight="1">
      <c r="A171" s="63"/>
      <c r="B171" s="144" t="s">
        <v>603</v>
      </c>
      <c r="C171" s="69" t="s">
        <v>89</v>
      </c>
      <c r="D171" s="69" t="s">
        <v>512</v>
      </c>
      <c r="E171" s="80"/>
      <c r="F171" s="80">
        <v>200000</v>
      </c>
      <c r="G171" s="80">
        <f>F171</f>
        <v>200000</v>
      </c>
    </row>
    <row r="172" spans="1:7" s="76" customFormat="1" ht="15" customHeight="1">
      <c r="A172" s="79">
        <v>2</v>
      </c>
      <c r="B172" s="194" t="s">
        <v>28</v>
      </c>
      <c r="C172" s="69"/>
      <c r="D172" s="69"/>
      <c r="E172" s="80"/>
      <c r="F172" s="80"/>
      <c r="G172" s="80"/>
    </row>
    <row r="173" spans="1:7" ht="106.5" customHeight="1">
      <c r="A173" s="63"/>
      <c r="B173" s="144" t="s">
        <v>606</v>
      </c>
      <c r="C173" s="69" t="s">
        <v>180</v>
      </c>
      <c r="D173" s="69" t="s">
        <v>181</v>
      </c>
      <c r="E173" s="69"/>
      <c r="F173" s="81">
        <v>1</v>
      </c>
      <c r="G173" s="81">
        <f>F173</f>
        <v>1</v>
      </c>
    </row>
    <row r="174" spans="1:7" s="76" customFormat="1" ht="15" customHeight="1">
      <c r="A174" s="79">
        <v>3</v>
      </c>
      <c r="B174" s="194" t="s">
        <v>29</v>
      </c>
      <c r="C174" s="69"/>
      <c r="D174" s="69"/>
      <c r="E174" s="69"/>
      <c r="F174" s="80"/>
      <c r="G174" s="81"/>
    </row>
    <row r="175" spans="1:7" ht="105" customHeight="1">
      <c r="A175" s="63"/>
      <c r="B175" s="144" t="s">
        <v>605</v>
      </c>
      <c r="C175" s="69" t="s">
        <v>89</v>
      </c>
      <c r="D175" s="69" t="s">
        <v>87</v>
      </c>
      <c r="E175" s="69"/>
      <c r="F175" s="80">
        <f>F171/F173</f>
        <v>200000</v>
      </c>
      <c r="G175" s="80">
        <f>F175</f>
        <v>200000</v>
      </c>
    </row>
    <row r="176" spans="1:7" s="76" customFormat="1" ht="15" customHeight="1">
      <c r="A176" s="79">
        <v>4</v>
      </c>
      <c r="B176" s="194" t="s">
        <v>30</v>
      </c>
      <c r="C176" s="69"/>
      <c r="D176" s="69"/>
      <c r="E176" s="69"/>
      <c r="F176" s="80"/>
      <c r="G176" s="81"/>
    </row>
    <row r="177" spans="1:7" ht="91.5" customHeight="1">
      <c r="A177" s="63"/>
      <c r="B177" s="144" t="s">
        <v>604</v>
      </c>
      <c r="C177" s="69" t="s">
        <v>88</v>
      </c>
      <c r="D177" s="69" t="s">
        <v>87</v>
      </c>
      <c r="E177" s="69"/>
      <c r="F177" s="81">
        <f>F171/F175*100</f>
        <v>100</v>
      </c>
      <c r="G177" s="81">
        <f>F177</f>
        <v>100</v>
      </c>
    </row>
    <row r="178" spans="1:7" ht="48" customHeight="1">
      <c r="A178" s="63"/>
      <c r="B178" s="290" t="s">
        <v>607</v>
      </c>
      <c r="C178" s="290"/>
      <c r="D178" s="290"/>
      <c r="E178" s="290"/>
      <c r="F178" s="80"/>
      <c r="G178" s="81"/>
    </row>
    <row r="179" spans="1:7" s="76" customFormat="1" ht="15" customHeight="1">
      <c r="A179" s="79">
        <v>1</v>
      </c>
      <c r="B179" s="82" t="s">
        <v>27</v>
      </c>
      <c r="C179" s="69"/>
      <c r="D179" s="69"/>
      <c r="E179" s="80"/>
      <c r="F179" s="80"/>
      <c r="G179" s="80"/>
    </row>
    <row r="180" spans="1:7" ht="91.5" customHeight="1">
      <c r="A180" s="63"/>
      <c r="B180" s="144" t="s">
        <v>608</v>
      </c>
      <c r="C180" s="69" t="s">
        <v>89</v>
      </c>
      <c r="D180" s="69" t="s">
        <v>512</v>
      </c>
      <c r="E180" s="80"/>
      <c r="F180" s="80">
        <v>6000000</v>
      </c>
      <c r="G180" s="80">
        <f>F180</f>
        <v>6000000</v>
      </c>
    </row>
    <row r="181" spans="1:7" s="76" customFormat="1" ht="15" customHeight="1">
      <c r="A181" s="79">
        <v>2</v>
      </c>
      <c r="B181" s="194" t="s">
        <v>28</v>
      </c>
      <c r="C181" s="69"/>
      <c r="D181" s="69"/>
      <c r="E181" s="80"/>
      <c r="F181" s="80"/>
      <c r="G181" s="80"/>
    </row>
    <row r="182" spans="1:7" ht="117" customHeight="1">
      <c r="A182" s="63"/>
      <c r="B182" s="144" t="s">
        <v>609</v>
      </c>
      <c r="C182" s="69" t="s">
        <v>180</v>
      </c>
      <c r="D182" s="69" t="s">
        <v>181</v>
      </c>
      <c r="E182" s="69"/>
      <c r="F182" s="81">
        <v>1</v>
      </c>
      <c r="G182" s="81">
        <f>F182</f>
        <v>1</v>
      </c>
    </row>
    <row r="183" spans="1:7" s="76" customFormat="1" ht="15" customHeight="1">
      <c r="A183" s="79">
        <v>3</v>
      </c>
      <c r="B183" s="194" t="s">
        <v>29</v>
      </c>
      <c r="C183" s="69"/>
      <c r="D183" s="69"/>
      <c r="E183" s="69"/>
      <c r="F183" s="80"/>
      <c r="G183" s="81"/>
    </row>
    <row r="184" spans="1:7" ht="108" customHeight="1">
      <c r="A184" s="63"/>
      <c r="B184" s="144" t="s">
        <v>610</v>
      </c>
      <c r="C184" s="69" t="s">
        <v>89</v>
      </c>
      <c r="D184" s="69" t="s">
        <v>87</v>
      </c>
      <c r="E184" s="69"/>
      <c r="F184" s="80">
        <f>F180/F182</f>
        <v>6000000</v>
      </c>
      <c r="G184" s="80">
        <f>F184</f>
        <v>6000000</v>
      </c>
    </row>
    <row r="185" spans="1:7" s="76" customFormat="1" ht="15" customHeight="1">
      <c r="A185" s="79">
        <v>4</v>
      </c>
      <c r="B185" s="194" t="s">
        <v>30</v>
      </c>
      <c r="C185" s="69"/>
      <c r="D185" s="69"/>
      <c r="E185" s="69"/>
      <c r="F185" s="80"/>
      <c r="G185" s="81"/>
    </row>
    <row r="186" spans="1:7" ht="91.5" customHeight="1">
      <c r="A186" s="63"/>
      <c r="B186" s="144" t="s">
        <v>611</v>
      </c>
      <c r="C186" s="69" t="s">
        <v>88</v>
      </c>
      <c r="D186" s="69" t="s">
        <v>87</v>
      </c>
      <c r="E186" s="69"/>
      <c r="F186" s="81">
        <f>F180/F184*100</f>
        <v>100</v>
      </c>
      <c r="G186" s="81">
        <f>F186</f>
        <v>100</v>
      </c>
    </row>
    <row r="187" spans="1:7" ht="48" customHeight="1">
      <c r="A187" s="63"/>
      <c r="B187" s="290" t="s">
        <v>612</v>
      </c>
      <c r="C187" s="290"/>
      <c r="D187" s="290"/>
      <c r="E187" s="290"/>
      <c r="F187" s="80"/>
      <c r="G187" s="81"/>
    </row>
    <row r="188" spans="1:7" s="76" customFormat="1" ht="15" customHeight="1">
      <c r="A188" s="79">
        <v>1</v>
      </c>
      <c r="B188" s="82" t="s">
        <v>27</v>
      </c>
      <c r="C188" s="69"/>
      <c r="D188" s="69"/>
      <c r="E188" s="80"/>
      <c r="F188" s="80"/>
      <c r="G188" s="80"/>
    </row>
    <row r="189" spans="1:7" ht="91.5" customHeight="1">
      <c r="A189" s="63"/>
      <c r="B189" s="144" t="s">
        <v>613</v>
      </c>
      <c r="C189" s="69" t="s">
        <v>89</v>
      </c>
      <c r="D189" s="69" t="s">
        <v>512</v>
      </c>
      <c r="E189" s="80"/>
      <c r="F189" s="80">
        <v>200000</v>
      </c>
      <c r="G189" s="80">
        <f>F189</f>
        <v>200000</v>
      </c>
    </row>
    <row r="190" spans="1:7" s="76" customFormat="1" ht="15" customHeight="1">
      <c r="A190" s="79">
        <v>2</v>
      </c>
      <c r="B190" s="194" t="s">
        <v>28</v>
      </c>
      <c r="C190" s="69"/>
      <c r="D190" s="69"/>
      <c r="E190" s="80"/>
      <c r="F190" s="80"/>
      <c r="G190" s="80"/>
    </row>
    <row r="191" spans="1:7" ht="117" customHeight="1">
      <c r="A191" s="63"/>
      <c r="B191" s="144" t="s">
        <v>614</v>
      </c>
      <c r="C191" s="69" t="s">
        <v>180</v>
      </c>
      <c r="D191" s="69" t="s">
        <v>181</v>
      </c>
      <c r="E191" s="69"/>
      <c r="F191" s="81">
        <v>1</v>
      </c>
      <c r="G191" s="81">
        <f>F191</f>
        <v>1</v>
      </c>
    </row>
    <row r="192" spans="1:7" s="76" customFormat="1" ht="15" customHeight="1">
      <c r="A192" s="79">
        <v>3</v>
      </c>
      <c r="B192" s="194" t="s">
        <v>29</v>
      </c>
      <c r="C192" s="69"/>
      <c r="D192" s="69"/>
      <c r="E192" s="69"/>
      <c r="F192" s="80"/>
      <c r="G192" s="81"/>
    </row>
    <row r="193" spans="1:7" ht="108" customHeight="1">
      <c r="A193" s="63"/>
      <c r="B193" s="144" t="s">
        <v>615</v>
      </c>
      <c r="C193" s="69" t="s">
        <v>89</v>
      </c>
      <c r="D193" s="69" t="s">
        <v>87</v>
      </c>
      <c r="E193" s="69"/>
      <c r="F193" s="80">
        <f>F189/F191</f>
        <v>200000</v>
      </c>
      <c r="G193" s="80">
        <f>F193</f>
        <v>200000</v>
      </c>
    </row>
    <row r="194" spans="1:7" s="76" customFormat="1" ht="15" customHeight="1">
      <c r="A194" s="79">
        <v>4</v>
      </c>
      <c r="B194" s="194" t="s">
        <v>30</v>
      </c>
      <c r="C194" s="69"/>
      <c r="D194" s="69"/>
      <c r="E194" s="69"/>
      <c r="F194" s="80"/>
      <c r="G194" s="81"/>
    </row>
    <row r="195" spans="1:7" ht="91.5" customHeight="1">
      <c r="A195" s="63"/>
      <c r="B195" s="144" t="s">
        <v>616</v>
      </c>
      <c r="C195" s="69" t="s">
        <v>88</v>
      </c>
      <c r="D195" s="69" t="s">
        <v>87</v>
      </c>
      <c r="E195" s="69"/>
      <c r="F195" s="81">
        <f>F189/F193*100</f>
        <v>100</v>
      </c>
      <c r="G195" s="81">
        <f>F195</f>
        <v>100</v>
      </c>
    </row>
    <row r="196" spans="1:7" ht="48" customHeight="1">
      <c r="A196" s="63"/>
      <c r="B196" s="290" t="s">
        <v>617</v>
      </c>
      <c r="C196" s="290"/>
      <c r="D196" s="290"/>
      <c r="E196" s="290"/>
      <c r="F196" s="80"/>
      <c r="G196" s="81"/>
    </row>
    <row r="197" spans="1:7" s="76" customFormat="1" ht="15" customHeight="1">
      <c r="A197" s="79">
        <v>1</v>
      </c>
      <c r="B197" s="82" t="s">
        <v>27</v>
      </c>
      <c r="C197" s="69"/>
      <c r="D197" s="69"/>
      <c r="E197" s="80"/>
      <c r="F197" s="80"/>
      <c r="G197" s="80"/>
    </row>
    <row r="198" spans="1:7" ht="91.5" customHeight="1">
      <c r="A198" s="63"/>
      <c r="B198" s="144" t="s">
        <v>618</v>
      </c>
      <c r="C198" s="69" t="s">
        <v>89</v>
      </c>
      <c r="D198" s="69" t="s">
        <v>512</v>
      </c>
      <c r="E198" s="80"/>
      <c r="F198" s="80">
        <v>200000</v>
      </c>
      <c r="G198" s="80">
        <f>F198</f>
        <v>200000</v>
      </c>
    </row>
    <row r="199" spans="1:7" s="76" customFormat="1" ht="15" customHeight="1">
      <c r="A199" s="79">
        <v>2</v>
      </c>
      <c r="B199" s="194" t="s">
        <v>28</v>
      </c>
      <c r="C199" s="69"/>
      <c r="D199" s="69"/>
      <c r="E199" s="80"/>
      <c r="F199" s="80"/>
      <c r="G199" s="80"/>
    </row>
    <row r="200" spans="1:7" ht="117" customHeight="1">
      <c r="A200" s="63"/>
      <c r="B200" s="144" t="s">
        <v>619</v>
      </c>
      <c r="C200" s="69" t="s">
        <v>180</v>
      </c>
      <c r="D200" s="69" t="s">
        <v>181</v>
      </c>
      <c r="E200" s="69"/>
      <c r="F200" s="81">
        <v>1</v>
      </c>
      <c r="G200" s="81">
        <f>F200</f>
        <v>1</v>
      </c>
    </row>
    <row r="201" spans="1:7" s="76" customFormat="1" ht="15" customHeight="1">
      <c r="A201" s="79">
        <v>3</v>
      </c>
      <c r="B201" s="194" t="s">
        <v>29</v>
      </c>
      <c r="C201" s="69"/>
      <c r="D201" s="69"/>
      <c r="E201" s="69"/>
      <c r="F201" s="80"/>
      <c r="G201" s="81"/>
    </row>
    <row r="202" spans="1:7" ht="108" customHeight="1">
      <c r="A202" s="63"/>
      <c r="B202" s="144" t="s">
        <v>620</v>
      </c>
      <c r="C202" s="69" t="s">
        <v>89</v>
      </c>
      <c r="D202" s="69" t="s">
        <v>87</v>
      </c>
      <c r="E202" s="69"/>
      <c r="F202" s="80">
        <f>F198/F200</f>
        <v>200000</v>
      </c>
      <c r="G202" s="80">
        <f>F202</f>
        <v>200000</v>
      </c>
    </row>
    <row r="203" spans="1:7" s="76" customFormat="1" ht="15" customHeight="1">
      <c r="A203" s="79">
        <v>4</v>
      </c>
      <c r="B203" s="194" t="s">
        <v>30</v>
      </c>
      <c r="C203" s="69"/>
      <c r="D203" s="69"/>
      <c r="E203" s="69"/>
      <c r="F203" s="80"/>
      <c r="G203" s="81"/>
    </row>
    <row r="204" spans="1:7" ht="91.5" customHeight="1">
      <c r="A204" s="63"/>
      <c r="B204" s="144" t="s">
        <v>621</v>
      </c>
      <c r="C204" s="69" t="s">
        <v>88</v>
      </c>
      <c r="D204" s="69" t="s">
        <v>87</v>
      </c>
      <c r="E204" s="69"/>
      <c r="F204" s="81">
        <f>F198/F202*100</f>
        <v>100</v>
      </c>
      <c r="G204" s="81">
        <f>F204</f>
        <v>100</v>
      </c>
    </row>
    <row r="205" spans="1:7" ht="26.25" customHeight="1">
      <c r="A205" s="63"/>
      <c r="B205" s="330" t="s">
        <v>655</v>
      </c>
      <c r="C205" s="330"/>
      <c r="D205" s="330"/>
      <c r="E205" s="330"/>
      <c r="F205" s="80"/>
      <c r="G205" s="81"/>
    </row>
    <row r="206" spans="1:7" s="76" customFormat="1" ht="15" customHeight="1">
      <c r="A206" s="79">
        <v>1</v>
      </c>
      <c r="B206" s="82" t="s">
        <v>27</v>
      </c>
      <c r="C206" s="69"/>
      <c r="D206" s="69"/>
      <c r="E206" s="80"/>
      <c r="F206" s="80"/>
      <c r="G206" s="80"/>
    </row>
    <row r="207" spans="1:7" ht="48.75" customHeight="1">
      <c r="A207" s="63"/>
      <c r="B207" s="144" t="s">
        <v>656</v>
      </c>
      <c r="C207" s="69" t="s">
        <v>89</v>
      </c>
      <c r="D207" s="69" t="s">
        <v>654</v>
      </c>
      <c r="E207" s="80"/>
      <c r="F207" s="80">
        <v>700000</v>
      </c>
      <c r="G207" s="80">
        <f>F207</f>
        <v>700000</v>
      </c>
    </row>
    <row r="208" spans="1:7" s="76" customFormat="1" ht="15" customHeight="1">
      <c r="A208" s="79">
        <v>2</v>
      </c>
      <c r="B208" s="194" t="s">
        <v>28</v>
      </c>
      <c r="C208" s="69"/>
      <c r="D208" s="69"/>
      <c r="E208" s="80"/>
      <c r="F208" s="80"/>
      <c r="G208" s="80"/>
    </row>
    <row r="209" spans="1:7" ht="70.5" customHeight="1">
      <c r="A209" s="63"/>
      <c r="B209" s="144" t="s">
        <v>657</v>
      </c>
      <c r="C209" s="69" t="s">
        <v>180</v>
      </c>
      <c r="D209" s="69" t="s">
        <v>181</v>
      </c>
      <c r="E209" s="69"/>
      <c r="F209" s="81">
        <v>1</v>
      </c>
      <c r="G209" s="81">
        <f>F209</f>
        <v>1</v>
      </c>
    </row>
    <row r="210" spans="1:7" s="76" customFormat="1" ht="15" customHeight="1">
      <c r="A210" s="79">
        <v>3</v>
      </c>
      <c r="B210" s="194" t="s">
        <v>29</v>
      </c>
      <c r="C210" s="69"/>
      <c r="D210" s="69"/>
      <c r="E210" s="69"/>
      <c r="F210" s="80"/>
      <c r="G210" s="81"/>
    </row>
    <row r="211" spans="1:7" ht="64.5" customHeight="1">
      <c r="A211" s="63"/>
      <c r="B211" s="144" t="s">
        <v>658</v>
      </c>
      <c r="C211" s="69" t="s">
        <v>89</v>
      </c>
      <c r="D211" s="69" t="s">
        <v>87</v>
      </c>
      <c r="E211" s="69"/>
      <c r="F211" s="80">
        <f>F207/F209</f>
        <v>700000</v>
      </c>
      <c r="G211" s="80">
        <f>F211</f>
        <v>700000</v>
      </c>
    </row>
    <row r="212" spans="1:7" s="76" customFormat="1" ht="15" customHeight="1">
      <c r="A212" s="79">
        <v>4</v>
      </c>
      <c r="B212" s="194" t="s">
        <v>30</v>
      </c>
      <c r="C212" s="69"/>
      <c r="D212" s="69"/>
      <c r="E212" s="69"/>
      <c r="F212" s="80"/>
      <c r="G212" s="81"/>
    </row>
    <row r="213" spans="1:7" ht="59.25" customHeight="1">
      <c r="A213" s="63"/>
      <c r="B213" s="144" t="s">
        <v>659</v>
      </c>
      <c r="C213" s="69" t="s">
        <v>88</v>
      </c>
      <c r="D213" s="69" t="s">
        <v>87</v>
      </c>
      <c r="E213" s="69"/>
      <c r="F213" s="81">
        <f>F207/F211*100</f>
        <v>100</v>
      </c>
      <c r="G213" s="81">
        <f>F213</f>
        <v>100</v>
      </c>
    </row>
    <row r="214" spans="1:7" ht="30.75" customHeight="1">
      <c r="A214" s="63"/>
      <c r="B214" s="290" t="s">
        <v>626</v>
      </c>
      <c r="C214" s="290"/>
      <c r="D214" s="290"/>
      <c r="E214" s="290"/>
      <c r="F214" s="80"/>
      <c r="G214" s="81"/>
    </row>
    <row r="215" spans="1:7" s="76" customFormat="1" ht="15" customHeight="1">
      <c r="A215" s="79">
        <v>1</v>
      </c>
      <c r="B215" s="82" t="s">
        <v>27</v>
      </c>
      <c r="C215" s="69"/>
      <c r="D215" s="69"/>
      <c r="E215" s="80"/>
      <c r="F215" s="80"/>
      <c r="G215" s="80"/>
    </row>
    <row r="216" spans="1:7" ht="54.75" customHeight="1">
      <c r="A216" s="63"/>
      <c r="B216" s="144" t="s">
        <v>627</v>
      </c>
      <c r="C216" s="69" t="s">
        <v>89</v>
      </c>
      <c r="D216" s="69" t="s">
        <v>512</v>
      </c>
      <c r="E216" s="80"/>
      <c r="F216" s="80">
        <v>500000</v>
      </c>
      <c r="G216" s="80">
        <f>F216</f>
        <v>500000</v>
      </c>
    </row>
    <row r="217" spans="1:7" s="76" customFormat="1" ht="15" customHeight="1">
      <c r="A217" s="79">
        <v>2</v>
      </c>
      <c r="B217" s="194" t="s">
        <v>28</v>
      </c>
      <c r="C217" s="69"/>
      <c r="D217" s="69"/>
      <c r="E217" s="80"/>
      <c r="F217" s="80"/>
      <c r="G217" s="80"/>
    </row>
    <row r="218" spans="1:7" ht="63" customHeight="1">
      <c r="A218" s="63"/>
      <c r="B218" s="144" t="s">
        <v>628</v>
      </c>
      <c r="C218" s="69" t="s">
        <v>180</v>
      </c>
      <c r="D218" s="69" t="s">
        <v>181</v>
      </c>
      <c r="E218" s="69"/>
      <c r="F218" s="81">
        <v>1</v>
      </c>
      <c r="G218" s="81">
        <f>F218</f>
        <v>1</v>
      </c>
    </row>
    <row r="219" spans="1:7" s="76" customFormat="1" ht="15" customHeight="1">
      <c r="A219" s="79">
        <v>3</v>
      </c>
      <c r="B219" s="194" t="s">
        <v>29</v>
      </c>
      <c r="C219" s="69"/>
      <c r="D219" s="69"/>
      <c r="E219" s="69"/>
      <c r="F219" s="80"/>
      <c r="G219" s="81"/>
    </row>
    <row r="220" spans="1:7" ht="64.5" customHeight="1">
      <c r="A220" s="63"/>
      <c r="B220" s="144" t="s">
        <v>629</v>
      </c>
      <c r="C220" s="69" t="s">
        <v>89</v>
      </c>
      <c r="D220" s="69" t="s">
        <v>87</v>
      </c>
      <c r="E220" s="69"/>
      <c r="F220" s="80">
        <f>F216/F218</f>
        <v>500000</v>
      </c>
      <c r="G220" s="80">
        <f>F220</f>
        <v>500000</v>
      </c>
    </row>
    <row r="221" spans="1:7" s="76" customFormat="1" ht="15" customHeight="1">
      <c r="A221" s="79">
        <v>4</v>
      </c>
      <c r="B221" s="194" t="s">
        <v>30</v>
      </c>
      <c r="C221" s="69"/>
      <c r="D221" s="69"/>
      <c r="E221" s="69"/>
      <c r="F221" s="80"/>
      <c r="G221" s="81"/>
    </row>
    <row r="222" spans="1:7" ht="59.25" customHeight="1">
      <c r="A222" s="63"/>
      <c r="B222" s="144" t="s">
        <v>630</v>
      </c>
      <c r="C222" s="69" t="s">
        <v>88</v>
      </c>
      <c r="D222" s="69" t="s">
        <v>87</v>
      </c>
      <c r="E222" s="69"/>
      <c r="F222" s="81">
        <f>F216/F220*100</f>
        <v>100</v>
      </c>
      <c r="G222" s="81">
        <f>F222</f>
        <v>100</v>
      </c>
    </row>
    <row r="223" spans="1:7" ht="43.5" customHeight="1">
      <c r="A223" s="63"/>
      <c r="B223" s="290" t="s">
        <v>631</v>
      </c>
      <c r="C223" s="290"/>
      <c r="D223" s="290"/>
      <c r="E223" s="290"/>
      <c r="F223" s="80"/>
      <c r="G223" s="81"/>
    </row>
    <row r="224" spans="1:7" s="76" customFormat="1" ht="15" customHeight="1">
      <c r="A224" s="79">
        <v>1</v>
      </c>
      <c r="B224" s="82" t="s">
        <v>27</v>
      </c>
      <c r="C224" s="69"/>
      <c r="D224" s="69"/>
      <c r="E224" s="80"/>
      <c r="F224" s="80"/>
      <c r="G224" s="80"/>
    </row>
    <row r="225" spans="1:7" ht="66.75" customHeight="1">
      <c r="A225" s="63"/>
      <c r="B225" s="144" t="s">
        <v>382</v>
      </c>
      <c r="C225" s="69" t="s">
        <v>89</v>
      </c>
      <c r="D225" s="69" t="s">
        <v>512</v>
      </c>
      <c r="E225" s="80"/>
      <c r="F225" s="80">
        <v>3118157</v>
      </c>
      <c r="G225" s="80">
        <f>F225</f>
        <v>3118157</v>
      </c>
    </row>
    <row r="226" spans="1:7" s="76" customFormat="1" ht="15" customHeight="1">
      <c r="A226" s="79">
        <v>2</v>
      </c>
      <c r="B226" s="194" t="s">
        <v>28</v>
      </c>
      <c r="C226" s="69"/>
      <c r="D226" s="69"/>
      <c r="E226" s="80"/>
      <c r="F226" s="80"/>
      <c r="G226" s="80"/>
    </row>
    <row r="227" spans="1:7" ht="81" customHeight="1">
      <c r="A227" s="63"/>
      <c r="B227" s="144" t="s">
        <v>384</v>
      </c>
      <c r="C227" s="69" t="s">
        <v>180</v>
      </c>
      <c r="D227" s="69" t="s">
        <v>181</v>
      </c>
      <c r="E227" s="69"/>
      <c r="F227" s="81">
        <v>1</v>
      </c>
      <c r="G227" s="81">
        <f>F227</f>
        <v>1</v>
      </c>
    </row>
    <row r="228" spans="1:7" s="76" customFormat="1" ht="15" customHeight="1">
      <c r="A228" s="79">
        <v>3</v>
      </c>
      <c r="B228" s="194" t="s">
        <v>29</v>
      </c>
      <c r="C228" s="69"/>
      <c r="D228" s="69"/>
      <c r="E228" s="69"/>
      <c r="F228" s="80"/>
      <c r="G228" s="81"/>
    </row>
    <row r="229" spans="1:7" ht="83.25" customHeight="1">
      <c r="A229" s="63"/>
      <c r="B229" s="144" t="s">
        <v>385</v>
      </c>
      <c r="C229" s="69" t="s">
        <v>89</v>
      </c>
      <c r="D229" s="69" t="s">
        <v>87</v>
      </c>
      <c r="E229" s="69"/>
      <c r="F229" s="80">
        <f>F225/F227</f>
        <v>3118157</v>
      </c>
      <c r="G229" s="80">
        <f>F229</f>
        <v>3118157</v>
      </c>
    </row>
    <row r="230" spans="1:7" s="76" customFormat="1" ht="15" customHeight="1">
      <c r="A230" s="79">
        <v>4</v>
      </c>
      <c r="B230" s="194" t="s">
        <v>30</v>
      </c>
      <c r="C230" s="69"/>
      <c r="D230" s="69"/>
      <c r="E230" s="69"/>
      <c r="F230" s="80"/>
      <c r="G230" s="81"/>
    </row>
    <row r="231" spans="1:7" ht="80.25" customHeight="1">
      <c r="A231" s="63"/>
      <c r="B231" s="144" t="s">
        <v>386</v>
      </c>
      <c r="C231" s="69" t="s">
        <v>88</v>
      </c>
      <c r="D231" s="69" t="s">
        <v>87</v>
      </c>
      <c r="E231" s="69"/>
      <c r="F231" s="81">
        <f>F225/F229*100</f>
        <v>100</v>
      </c>
      <c r="G231" s="81">
        <f>F231</f>
        <v>100</v>
      </c>
    </row>
    <row r="232" spans="1:7" ht="44.25" customHeight="1">
      <c r="A232" s="63"/>
      <c r="B232" s="290" t="s">
        <v>632</v>
      </c>
      <c r="C232" s="290"/>
      <c r="D232" s="290"/>
      <c r="E232" s="290"/>
      <c r="F232" s="80"/>
      <c r="G232" s="81"/>
    </row>
    <row r="233" spans="1:7" s="76" customFormat="1" ht="15" customHeight="1">
      <c r="A233" s="79">
        <v>1</v>
      </c>
      <c r="B233" s="82" t="s">
        <v>27</v>
      </c>
      <c r="C233" s="69"/>
      <c r="D233" s="69"/>
      <c r="E233" s="80"/>
      <c r="F233" s="80"/>
      <c r="G233" s="80"/>
    </row>
    <row r="234" spans="1:7" ht="79.5" customHeight="1">
      <c r="A234" s="63"/>
      <c r="B234" s="144" t="s">
        <v>402</v>
      </c>
      <c r="C234" s="69" t="s">
        <v>89</v>
      </c>
      <c r="D234" s="69" t="s">
        <v>512</v>
      </c>
      <c r="E234" s="80"/>
      <c r="F234" s="80">
        <v>100000</v>
      </c>
      <c r="G234" s="80">
        <f>F234</f>
        <v>100000</v>
      </c>
    </row>
    <row r="235" spans="1:7" s="76" customFormat="1" ht="15" customHeight="1">
      <c r="A235" s="79">
        <v>2</v>
      </c>
      <c r="B235" s="194" t="s">
        <v>28</v>
      </c>
      <c r="C235" s="69"/>
      <c r="D235" s="69"/>
      <c r="E235" s="80"/>
      <c r="F235" s="80"/>
      <c r="G235" s="80"/>
    </row>
    <row r="236" spans="1:7" ht="94.5" customHeight="1">
      <c r="A236" s="63"/>
      <c r="B236" s="144" t="s">
        <v>436</v>
      </c>
      <c r="C236" s="69" t="s">
        <v>180</v>
      </c>
      <c r="D236" s="69" t="s">
        <v>181</v>
      </c>
      <c r="E236" s="69"/>
      <c r="F236" s="81">
        <v>1</v>
      </c>
      <c r="G236" s="81">
        <f>F236</f>
        <v>1</v>
      </c>
    </row>
    <row r="237" spans="1:7" s="76" customFormat="1" ht="15" customHeight="1">
      <c r="A237" s="79">
        <v>3</v>
      </c>
      <c r="B237" s="194" t="s">
        <v>29</v>
      </c>
      <c r="C237" s="69"/>
      <c r="D237" s="69"/>
      <c r="E237" s="69"/>
      <c r="F237" s="80"/>
      <c r="G237" s="81"/>
    </row>
    <row r="238" spans="1:7" ht="84.75" customHeight="1">
      <c r="A238" s="63"/>
      <c r="B238" s="144" t="s">
        <v>401</v>
      </c>
      <c r="C238" s="69" t="s">
        <v>89</v>
      </c>
      <c r="D238" s="69" t="s">
        <v>87</v>
      </c>
      <c r="E238" s="69"/>
      <c r="F238" s="80">
        <f>F234/F236</f>
        <v>100000</v>
      </c>
      <c r="G238" s="80">
        <f>F238</f>
        <v>100000</v>
      </c>
    </row>
    <row r="239" spans="1:7" s="76" customFormat="1" ht="15" customHeight="1">
      <c r="A239" s="79">
        <v>4</v>
      </c>
      <c r="B239" s="194" t="s">
        <v>30</v>
      </c>
      <c r="C239" s="69"/>
      <c r="D239" s="69"/>
      <c r="E239" s="69"/>
      <c r="F239" s="80"/>
      <c r="G239" s="81"/>
    </row>
    <row r="240" spans="1:7" ht="78.75" customHeight="1">
      <c r="A240" s="63"/>
      <c r="B240" s="144" t="s">
        <v>404</v>
      </c>
      <c r="C240" s="69" t="s">
        <v>88</v>
      </c>
      <c r="D240" s="69" t="s">
        <v>87</v>
      </c>
      <c r="E240" s="69"/>
      <c r="F240" s="81">
        <f>F234/F238*100</f>
        <v>100</v>
      </c>
      <c r="G240" s="81">
        <f>F240</f>
        <v>100</v>
      </c>
    </row>
    <row r="241" spans="1:7" ht="46.5" customHeight="1">
      <c r="A241" s="63"/>
      <c r="B241" s="285" t="s">
        <v>633</v>
      </c>
      <c r="C241" s="285"/>
      <c r="D241" s="285"/>
      <c r="E241" s="285"/>
      <c r="F241" s="80"/>
      <c r="G241" s="81"/>
    </row>
    <row r="242" spans="1:7" s="76" customFormat="1" ht="15" customHeight="1">
      <c r="A242" s="79">
        <v>1</v>
      </c>
      <c r="B242" s="82" t="s">
        <v>27</v>
      </c>
      <c r="C242" s="69"/>
      <c r="D242" s="69"/>
      <c r="E242" s="80"/>
      <c r="F242" s="80"/>
      <c r="G242" s="80"/>
    </row>
    <row r="243" spans="1:7" ht="75" customHeight="1">
      <c r="A243" s="63"/>
      <c r="B243" s="144" t="s">
        <v>405</v>
      </c>
      <c r="C243" s="69" t="s">
        <v>89</v>
      </c>
      <c r="D243" s="69" t="s">
        <v>512</v>
      </c>
      <c r="E243" s="80"/>
      <c r="F243" s="80">
        <v>230000</v>
      </c>
      <c r="G243" s="80">
        <f>F243</f>
        <v>230000</v>
      </c>
    </row>
    <row r="244" spans="1:7" s="76" customFormat="1" ht="15" customHeight="1">
      <c r="A244" s="79">
        <v>2</v>
      </c>
      <c r="B244" s="194" t="s">
        <v>28</v>
      </c>
      <c r="C244" s="69"/>
      <c r="D244" s="69"/>
      <c r="E244" s="80"/>
      <c r="F244" s="80"/>
      <c r="G244" s="80"/>
    </row>
    <row r="245" spans="1:7" ht="85.5" customHeight="1">
      <c r="A245" s="63"/>
      <c r="B245" s="144" t="s">
        <v>406</v>
      </c>
      <c r="C245" s="69" t="s">
        <v>180</v>
      </c>
      <c r="D245" s="69" t="s">
        <v>181</v>
      </c>
      <c r="E245" s="69"/>
      <c r="F245" s="81">
        <v>1</v>
      </c>
      <c r="G245" s="81">
        <f>F245</f>
        <v>1</v>
      </c>
    </row>
    <row r="246" spans="1:7" ht="0.75" customHeight="1">
      <c r="A246" s="63"/>
      <c r="B246" s="144"/>
      <c r="C246" s="69"/>
      <c r="D246" s="69"/>
      <c r="E246" s="69"/>
      <c r="F246" s="81"/>
      <c r="G246" s="81"/>
    </row>
    <row r="247" spans="1:7" s="76" customFormat="1" ht="15" customHeight="1">
      <c r="A247" s="79">
        <v>3</v>
      </c>
      <c r="B247" s="194" t="s">
        <v>29</v>
      </c>
      <c r="C247" s="69"/>
      <c r="D247" s="69"/>
      <c r="E247" s="69"/>
      <c r="F247" s="80"/>
      <c r="G247" s="81"/>
    </row>
    <row r="248" spans="1:7" ht="93.75" customHeight="1">
      <c r="A248" s="63"/>
      <c r="B248" s="144" t="s">
        <v>407</v>
      </c>
      <c r="C248" s="69" t="s">
        <v>89</v>
      </c>
      <c r="D248" s="69" t="s">
        <v>87</v>
      </c>
      <c r="E248" s="69"/>
      <c r="F248" s="80">
        <f>F243</f>
        <v>230000</v>
      </c>
      <c r="G248" s="80">
        <f>F248</f>
        <v>230000</v>
      </c>
    </row>
    <row r="249" spans="1:7" ht="7.5" hidden="1" customHeight="1">
      <c r="A249" s="63"/>
      <c r="B249" s="144"/>
      <c r="C249" s="69"/>
      <c r="D249" s="69"/>
      <c r="E249" s="69"/>
      <c r="F249" s="80"/>
      <c r="G249" s="80"/>
    </row>
    <row r="250" spans="1:7" s="76" customFormat="1" ht="15" customHeight="1">
      <c r="A250" s="79">
        <v>4</v>
      </c>
      <c r="B250" s="194" t="s">
        <v>30</v>
      </c>
      <c r="C250" s="69"/>
      <c r="D250" s="69"/>
      <c r="E250" s="69"/>
      <c r="F250" s="80"/>
      <c r="G250" s="81"/>
    </row>
    <row r="251" spans="1:7" ht="81.75" customHeight="1">
      <c r="A251" s="63"/>
      <c r="B251" s="144" t="s">
        <v>408</v>
      </c>
      <c r="C251" s="69" t="s">
        <v>88</v>
      </c>
      <c r="D251" s="69" t="s">
        <v>87</v>
      </c>
      <c r="E251" s="69"/>
      <c r="F251" s="81">
        <f>F243/(F248+F249)*100</f>
        <v>100</v>
      </c>
      <c r="G251" s="81">
        <f>F251</f>
        <v>100</v>
      </c>
    </row>
    <row r="252" spans="1:7" ht="54" customHeight="1">
      <c r="A252" s="63"/>
      <c r="B252" s="290" t="s">
        <v>643</v>
      </c>
      <c r="C252" s="290"/>
      <c r="D252" s="290"/>
      <c r="E252" s="290"/>
      <c r="F252" s="80"/>
      <c r="G252" s="81"/>
    </row>
    <row r="253" spans="1:7" s="76" customFormat="1" ht="15" customHeight="1">
      <c r="A253" s="79">
        <v>1</v>
      </c>
      <c r="B253" s="82" t="s">
        <v>27</v>
      </c>
      <c r="C253" s="69"/>
      <c r="D253" s="69"/>
      <c r="E253" s="80"/>
      <c r="F253" s="80"/>
      <c r="G253" s="80"/>
    </row>
    <row r="254" spans="1:7" ht="88.5" customHeight="1">
      <c r="A254" s="63"/>
      <c r="B254" s="144" t="s">
        <v>410</v>
      </c>
      <c r="C254" s="69" t="s">
        <v>89</v>
      </c>
      <c r="D254" s="69" t="s">
        <v>512</v>
      </c>
      <c r="E254" s="80"/>
      <c r="F254" s="80">
        <v>1474663</v>
      </c>
      <c r="G254" s="80">
        <f>F254</f>
        <v>1474663</v>
      </c>
    </row>
    <row r="255" spans="1:7" s="76" customFormat="1" ht="15" customHeight="1">
      <c r="A255" s="79">
        <v>2</v>
      </c>
      <c r="B255" s="194" t="s">
        <v>28</v>
      </c>
      <c r="C255" s="69"/>
      <c r="D255" s="69"/>
      <c r="E255" s="80"/>
      <c r="F255" s="80"/>
      <c r="G255" s="80"/>
    </row>
    <row r="256" spans="1:7" ht="81.75" customHeight="1">
      <c r="A256" s="63"/>
      <c r="B256" s="144" t="s">
        <v>464</v>
      </c>
      <c r="C256" s="69" t="s">
        <v>97</v>
      </c>
      <c r="D256" s="69" t="s">
        <v>181</v>
      </c>
      <c r="E256" s="69"/>
      <c r="F256" s="81">
        <v>1</v>
      </c>
      <c r="G256" s="81">
        <f>F256</f>
        <v>1</v>
      </c>
    </row>
    <row r="257" spans="1:7" s="76" customFormat="1" ht="15" customHeight="1">
      <c r="A257" s="79">
        <v>3</v>
      </c>
      <c r="B257" s="194" t="s">
        <v>29</v>
      </c>
      <c r="C257" s="69"/>
      <c r="D257" s="69"/>
      <c r="E257" s="69"/>
      <c r="F257" s="80"/>
      <c r="G257" s="81"/>
    </row>
    <row r="258" spans="1:7" ht="97.5" customHeight="1">
      <c r="A258" s="63"/>
      <c r="B258" s="144" t="s">
        <v>465</v>
      </c>
      <c r="C258" s="69" t="s">
        <v>89</v>
      </c>
      <c r="D258" s="69" t="s">
        <v>87</v>
      </c>
      <c r="E258" s="69"/>
      <c r="F258" s="80">
        <f>F254/F256</f>
        <v>1474663</v>
      </c>
      <c r="G258" s="80" t="e">
        <f>(G254-#REF!)/G256</f>
        <v>#REF!</v>
      </c>
    </row>
    <row r="259" spans="1:7" s="76" customFormat="1" ht="15" customHeight="1">
      <c r="A259" s="79">
        <v>4</v>
      </c>
      <c r="B259" s="194" t="s">
        <v>30</v>
      </c>
      <c r="C259" s="69"/>
      <c r="D259" s="69"/>
      <c r="E259" s="69"/>
      <c r="F259" s="80"/>
      <c r="G259" s="81"/>
    </row>
    <row r="260" spans="1:7" ht="87.75" customHeight="1">
      <c r="A260" s="63"/>
      <c r="B260" s="144" t="s">
        <v>413</v>
      </c>
      <c r="C260" s="69" t="s">
        <v>88</v>
      </c>
      <c r="D260" s="69" t="s">
        <v>87</v>
      </c>
      <c r="E260" s="69"/>
      <c r="F260" s="80">
        <v>100</v>
      </c>
      <c r="G260" s="80">
        <f>F260</f>
        <v>100</v>
      </c>
    </row>
    <row r="261" spans="1:7" ht="44.25" customHeight="1">
      <c r="A261" s="63"/>
      <c r="B261" s="285" t="s">
        <v>634</v>
      </c>
      <c r="C261" s="285"/>
      <c r="D261" s="285"/>
      <c r="E261" s="285"/>
      <c r="F261" s="80"/>
      <c r="G261" s="81"/>
    </row>
    <row r="262" spans="1:7" s="76" customFormat="1" ht="15" customHeight="1">
      <c r="A262" s="79">
        <v>1</v>
      </c>
      <c r="B262" s="82" t="s">
        <v>27</v>
      </c>
      <c r="C262" s="69"/>
      <c r="D262" s="69"/>
      <c r="E262" s="80"/>
      <c r="F262" s="80"/>
      <c r="G262" s="80"/>
    </row>
    <row r="263" spans="1:7" ht="77.25" customHeight="1">
      <c r="A263" s="63"/>
      <c r="B263" s="144" t="s">
        <v>414</v>
      </c>
      <c r="C263" s="69" t="s">
        <v>89</v>
      </c>
      <c r="D263" s="69" t="s">
        <v>512</v>
      </c>
      <c r="E263" s="80"/>
      <c r="F263" s="80">
        <v>1650000</v>
      </c>
      <c r="G263" s="80">
        <f>F263</f>
        <v>1650000</v>
      </c>
    </row>
    <row r="264" spans="1:7" s="76" customFormat="1" ht="15" customHeight="1">
      <c r="A264" s="79">
        <v>2</v>
      </c>
      <c r="B264" s="194" t="s">
        <v>28</v>
      </c>
      <c r="C264" s="69"/>
      <c r="D264" s="69"/>
      <c r="E264" s="80"/>
      <c r="F264" s="80"/>
      <c r="G264" s="80"/>
    </row>
    <row r="265" spans="1:7" ht="91.5" hidden="1" customHeight="1">
      <c r="A265" s="63"/>
      <c r="B265" s="144" t="s">
        <v>448</v>
      </c>
      <c r="C265" s="69" t="s">
        <v>180</v>
      </c>
      <c r="D265" s="69" t="s">
        <v>181</v>
      </c>
      <c r="E265" s="69"/>
      <c r="F265" s="81">
        <v>1</v>
      </c>
      <c r="G265" s="81">
        <f>F265</f>
        <v>1</v>
      </c>
    </row>
    <row r="266" spans="1:7" ht="84" customHeight="1">
      <c r="A266" s="63"/>
      <c r="B266" s="144" t="s">
        <v>641</v>
      </c>
      <c r="C266" s="69" t="s">
        <v>97</v>
      </c>
      <c r="D266" s="69" t="s">
        <v>181</v>
      </c>
      <c r="E266" s="69"/>
      <c r="F266" s="81">
        <v>1</v>
      </c>
      <c r="G266" s="81">
        <f>F266</f>
        <v>1</v>
      </c>
    </row>
    <row r="267" spans="1:7" s="76" customFormat="1" ht="15" customHeight="1">
      <c r="A267" s="79">
        <v>3</v>
      </c>
      <c r="B267" s="194" t="s">
        <v>29</v>
      </c>
      <c r="C267" s="69"/>
      <c r="D267" s="69"/>
      <c r="E267" s="69"/>
      <c r="F267" s="80"/>
      <c r="G267" s="81"/>
    </row>
    <row r="268" spans="1:7" ht="97.5" hidden="1" customHeight="1">
      <c r="A268" s="63"/>
      <c r="B268" s="144" t="s">
        <v>443</v>
      </c>
      <c r="C268" s="69" t="s">
        <v>89</v>
      </c>
      <c r="D268" s="69" t="s">
        <v>87</v>
      </c>
      <c r="E268" s="69"/>
      <c r="F268" s="80"/>
      <c r="G268" s="80">
        <f>F268</f>
        <v>0</v>
      </c>
    </row>
    <row r="269" spans="1:7" ht="97.5" customHeight="1">
      <c r="A269" s="63"/>
      <c r="B269" s="144" t="s">
        <v>445</v>
      </c>
      <c r="C269" s="69" t="s">
        <v>89</v>
      </c>
      <c r="D269" s="69" t="s">
        <v>87</v>
      </c>
      <c r="E269" s="69"/>
      <c r="F269" s="80">
        <f>(F263-F268)/F266</f>
        <v>1650000</v>
      </c>
      <c r="G269" s="80">
        <v>1500000</v>
      </c>
    </row>
    <row r="270" spans="1:7" s="76" customFormat="1" ht="15" customHeight="1">
      <c r="A270" s="79">
        <v>4</v>
      </c>
      <c r="B270" s="194" t="s">
        <v>30</v>
      </c>
      <c r="C270" s="69"/>
      <c r="D270" s="69"/>
      <c r="E270" s="69"/>
      <c r="F270" s="80"/>
      <c r="G270" s="81"/>
    </row>
    <row r="271" spans="1:7" ht="87.75" customHeight="1">
      <c r="A271" s="63"/>
      <c r="B271" s="144" t="s">
        <v>415</v>
      </c>
      <c r="C271" s="69" t="s">
        <v>88</v>
      </c>
      <c r="D271" s="69" t="s">
        <v>87</v>
      </c>
      <c r="E271" s="69"/>
      <c r="F271" s="81">
        <f>F263/(F268+F269)*100</f>
        <v>100</v>
      </c>
      <c r="G271" s="81">
        <f>F271</f>
        <v>100</v>
      </c>
    </row>
    <row r="272" spans="1:7" ht="46.5" customHeight="1">
      <c r="A272" s="63"/>
      <c r="B272" s="290" t="s">
        <v>635</v>
      </c>
      <c r="C272" s="290"/>
      <c r="D272" s="290"/>
      <c r="E272" s="290"/>
      <c r="F272" s="80"/>
      <c r="G272" s="81"/>
    </row>
    <row r="273" spans="1:7" s="76" customFormat="1" ht="15" customHeight="1">
      <c r="A273" s="79">
        <v>1</v>
      </c>
      <c r="B273" s="82" t="s">
        <v>27</v>
      </c>
      <c r="C273" s="69"/>
      <c r="D273" s="69"/>
      <c r="E273" s="80"/>
      <c r="F273" s="80"/>
      <c r="G273" s="80"/>
    </row>
    <row r="274" spans="1:7" ht="77.25" customHeight="1">
      <c r="A274" s="63"/>
      <c r="B274" s="144" t="s">
        <v>636</v>
      </c>
      <c r="C274" s="69" t="s">
        <v>89</v>
      </c>
      <c r="D274" s="69" t="s">
        <v>512</v>
      </c>
      <c r="E274" s="80"/>
      <c r="F274" s="80">
        <v>1000000</v>
      </c>
      <c r="G274" s="80">
        <f>F274</f>
        <v>1000000</v>
      </c>
    </row>
    <row r="275" spans="1:7" s="76" customFormat="1" ht="15" customHeight="1">
      <c r="A275" s="79">
        <v>2</v>
      </c>
      <c r="B275" s="194" t="s">
        <v>28</v>
      </c>
      <c r="C275" s="69"/>
      <c r="D275" s="69"/>
      <c r="E275" s="80"/>
      <c r="F275" s="80"/>
      <c r="G275" s="80"/>
    </row>
    <row r="276" spans="1:7" ht="102" customHeight="1">
      <c r="A276" s="63"/>
      <c r="B276" s="144" t="s">
        <v>637</v>
      </c>
      <c r="C276" s="69" t="s">
        <v>180</v>
      </c>
      <c r="D276" s="69" t="s">
        <v>181</v>
      </c>
      <c r="E276" s="69"/>
      <c r="F276" s="81">
        <v>1</v>
      </c>
      <c r="G276" s="81">
        <f>F276</f>
        <v>1</v>
      </c>
    </row>
    <row r="277" spans="1:7" s="76" customFormat="1" ht="15" customHeight="1">
      <c r="A277" s="79">
        <v>3</v>
      </c>
      <c r="B277" s="194" t="s">
        <v>29</v>
      </c>
      <c r="C277" s="69"/>
      <c r="D277" s="69"/>
      <c r="E277" s="69"/>
      <c r="F277" s="80"/>
      <c r="G277" s="81"/>
    </row>
    <row r="278" spans="1:7" ht="97.5" customHeight="1">
      <c r="A278" s="63"/>
      <c r="B278" s="144" t="s">
        <v>639</v>
      </c>
      <c r="C278" s="69" t="s">
        <v>89</v>
      </c>
      <c r="D278" s="69" t="s">
        <v>87</v>
      </c>
      <c r="E278" s="69"/>
      <c r="F278" s="80">
        <v>100000</v>
      </c>
      <c r="G278" s="80">
        <f>F278</f>
        <v>100000</v>
      </c>
    </row>
    <row r="279" spans="1:7" s="76" customFormat="1" ht="15" customHeight="1">
      <c r="A279" s="79">
        <v>4</v>
      </c>
      <c r="B279" s="194" t="s">
        <v>30</v>
      </c>
      <c r="C279" s="69"/>
      <c r="D279" s="69"/>
      <c r="E279" s="69"/>
      <c r="F279" s="80"/>
      <c r="G279" s="81"/>
    </row>
    <row r="280" spans="1:7" ht="87.75" customHeight="1">
      <c r="A280" s="63"/>
      <c r="B280" s="144" t="s">
        <v>638</v>
      </c>
      <c r="C280" s="69" t="s">
        <v>88</v>
      </c>
      <c r="D280" s="69" t="s">
        <v>87</v>
      </c>
      <c r="E280" s="69"/>
      <c r="F280" s="81">
        <v>100</v>
      </c>
      <c r="G280" s="81">
        <f>F280</f>
        <v>100</v>
      </c>
    </row>
    <row r="281" spans="1:7" ht="33.75" customHeight="1">
      <c r="A281" s="35"/>
      <c r="B281" s="329" t="s">
        <v>660</v>
      </c>
      <c r="C281" s="329"/>
      <c r="D281" s="329"/>
      <c r="E281" s="329"/>
      <c r="F281" s="74"/>
      <c r="G281" s="74"/>
    </row>
    <row r="282" spans="1:7" s="76" customFormat="1" ht="15" customHeight="1">
      <c r="A282" s="71">
        <v>1</v>
      </c>
      <c r="B282" s="78" t="s">
        <v>27</v>
      </c>
      <c r="C282" s="73"/>
      <c r="D282" s="73"/>
      <c r="E282" s="77"/>
      <c r="F282" s="74"/>
      <c r="G282" s="74"/>
    </row>
    <row r="283" spans="1:7" ht="44.25" customHeight="1">
      <c r="A283" s="35"/>
      <c r="B283" s="145" t="s">
        <v>661</v>
      </c>
      <c r="C283" s="40" t="s">
        <v>89</v>
      </c>
      <c r="D283" s="69" t="s">
        <v>654</v>
      </c>
      <c r="E283" s="77"/>
      <c r="F283" s="36">
        <f>5000000</f>
        <v>5000000</v>
      </c>
      <c r="G283" s="36">
        <f>F283</f>
        <v>5000000</v>
      </c>
    </row>
    <row r="284" spans="1:7" s="76" customFormat="1" ht="15" customHeight="1">
      <c r="A284" s="71">
        <v>2</v>
      </c>
      <c r="B284" s="72" t="s">
        <v>28</v>
      </c>
      <c r="C284" s="40"/>
      <c r="D284" s="40"/>
      <c r="E284" s="77"/>
      <c r="F284" s="36"/>
      <c r="G284" s="36"/>
    </row>
    <row r="285" spans="1:7" ht="68.25" customHeight="1">
      <c r="A285" s="35"/>
      <c r="B285" s="145" t="s">
        <v>665</v>
      </c>
      <c r="C285" s="40" t="s">
        <v>180</v>
      </c>
      <c r="D285" s="40" t="s">
        <v>181</v>
      </c>
      <c r="E285" s="73"/>
      <c r="F285" s="41">
        <v>1</v>
      </c>
      <c r="G285" s="41">
        <f>F285</f>
        <v>1</v>
      </c>
    </row>
    <row r="286" spans="1:7" ht="64.5" customHeight="1">
      <c r="A286" s="35"/>
      <c r="B286" s="144" t="s">
        <v>666</v>
      </c>
      <c r="C286" s="40" t="s">
        <v>180</v>
      </c>
      <c r="D286" s="40" t="s">
        <v>181</v>
      </c>
      <c r="E286" s="73"/>
      <c r="F286" s="41">
        <v>1</v>
      </c>
      <c r="G286" s="41">
        <f>F286</f>
        <v>1</v>
      </c>
    </row>
    <row r="287" spans="1:7" s="76" customFormat="1" ht="15" customHeight="1">
      <c r="A287" s="71">
        <v>3</v>
      </c>
      <c r="B287" s="72" t="s">
        <v>29</v>
      </c>
      <c r="C287" s="40"/>
      <c r="D287" s="40"/>
      <c r="E287" s="73"/>
      <c r="F287" s="36"/>
      <c r="G287" s="41"/>
    </row>
    <row r="288" spans="1:7" ht="74.25" customHeight="1">
      <c r="A288" s="35"/>
      <c r="B288" s="144" t="s">
        <v>664</v>
      </c>
      <c r="C288" s="40" t="s">
        <v>89</v>
      </c>
      <c r="D288" s="40" t="s">
        <v>87</v>
      </c>
      <c r="E288" s="73"/>
      <c r="F288" s="36">
        <v>100000</v>
      </c>
      <c r="G288" s="36">
        <f>F288</f>
        <v>100000</v>
      </c>
    </row>
    <row r="289" spans="1:7" ht="74.25" customHeight="1">
      <c r="A289" s="35"/>
      <c r="B289" s="144" t="s">
        <v>663</v>
      </c>
      <c r="C289" s="40" t="s">
        <v>89</v>
      </c>
      <c r="D289" s="40" t="s">
        <v>87</v>
      </c>
      <c r="E289" s="73"/>
      <c r="F289" s="36">
        <f>(F283-F288)</f>
        <v>4900000</v>
      </c>
      <c r="G289" s="36">
        <f>F289</f>
        <v>4900000</v>
      </c>
    </row>
    <row r="290" spans="1:7" s="76" customFormat="1" ht="15" customHeight="1">
      <c r="A290" s="71">
        <v>4</v>
      </c>
      <c r="B290" s="72" t="s">
        <v>30</v>
      </c>
      <c r="C290" s="40"/>
      <c r="D290" s="40"/>
      <c r="E290" s="73"/>
      <c r="F290" s="36"/>
      <c r="G290" s="41"/>
    </row>
    <row r="291" spans="1:7" ht="55.5" customHeight="1">
      <c r="A291" s="35"/>
      <c r="B291" s="145" t="s">
        <v>662</v>
      </c>
      <c r="C291" s="146" t="s">
        <v>88</v>
      </c>
      <c r="D291" s="40" t="s">
        <v>87</v>
      </c>
      <c r="E291" s="73"/>
      <c r="F291" s="36">
        <v>100</v>
      </c>
      <c r="G291" s="36">
        <v>100</v>
      </c>
    </row>
    <row r="292" spans="1:7" ht="19.5" customHeight="1">
      <c r="A292" s="63"/>
      <c r="B292" s="290" t="s">
        <v>350</v>
      </c>
      <c r="C292" s="290"/>
      <c r="D292" s="290"/>
      <c r="E292" s="69"/>
      <c r="F292" s="150">
        <f>F295+F304+F313+F322+F331+F340</f>
        <v>25406518</v>
      </c>
      <c r="G292" s="150">
        <f>G295+G304+G313+G322+G331+G340</f>
        <v>25406518</v>
      </c>
    </row>
    <row r="293" spans="1:7" ht="33.75" customHeight="1">
      <c r="A293" s="35"/>
      <c r="B293" s="289" t="s">
        <v>667</v>
      </c>
      <c r="C293" s="289"/>
      <c r="D293" s="289"/>
      <c r="E293" s="289"/>
      <c r="F293" s="74"/>
      <c r="G293" s="74"/>
    </row>
    <row r="294" spans="1:7" s="76" customFormat="1" ht="15" customHeight="1">
      <c r="A294" s="71">
        <v>1</v>
      </c>
      <c r="B294" s="78" t="s">
        <v>27</v>
      </c>
      <c r="C294" s="73"/>
      <c r="D294" s="73"/>
      <c r="E294" s="77"/>
      <c r="F294" s="74"/>
      <c r="G294" s="74"/>
    </row>
    <row r="295" spans="1:7" ht="52.5" customHeight="1">
      <c r="A295" s="35"/>
      <c r="B295" s="145" t="s">
        <v>351</v>
      </c>
      <c r="C295" s="40" t="s">
        <v>89</v>
      </c>
      <c r="D295" s="69" t="s">
        <v>512</v>
      </c>
      <c r="E295" s="77"/>
      <c r="F295" s="36">
        <f>100000</f>
        <v>100000</v>
      </c>
      <c r="G295" s="36">
        <f>F295</f>
        <v>100000</v>
      </c>
    </row>
    <row r="296" spans="1:7" s="76" customFormat="1" ht="15" customHeight="1">
      <c r="A296" s="71">
        <v>2</v>
      </c>
      <c r="B296" s="72" t="s">
        <v>28</v>
      </c>
      <c r="C296" s="40"/>
      <c r="D296" s="40"/>
      <c r="E296" s="77"/>
      <c r="F296" s="36"/>
      <c r="G296" s="36"/>
    </row>
    <row r="297" spans="1:7" ht="68.25" customHeight="1">
      <c r="A297" s="35"/>
      <c r="B297" s="145" t="s">
        <v>352</v>
      </c>
      <c r="C297" s="40" t="s">
        <v>180</v>
      </c>
      <c r="D297" s="40" t="s">
        <v>181</v>
      </c>
      <c r="E297" s="73"/>
      <c r="F297" s="41">
        <v>1</v>
      </c>
      <c r="G297" s="41">
        <f>F297</f>
        <v>1</v>
      </c>
    </row>
    <row r="298" spans="1:7" s="76" customFormat="1" ht="15" customHeight="1">
      <c r="A298" s="71">
        <v>3</v>
      </c>
      <c r="B298" s="72" t="s">
        <v>29</v>
      </c>
      <c r="C298" s="40"/>
      <c r="D298" s="40"/>
      <c r="E298" s="73"/>
      <c r="F298" s="36"/>
      <c r="G298" s="41"/>
    </row>
    <row r="299" spans="1:7" ht="74.25" customHeight="1">
      <c r="A299" s="35"/>
      <c r="B299" s="145" t="s">
        <v>354</v>
      </c>
      <c r="C299" s="40" t="s">
        <v>89</v>
      </c>
      <c r="D299" s="40" t="s">
        <v>87</v>
      </c>
      <c r="E299" s="73"/>
      <c r="F299" s="36">
        <f>F295/F297</f>
        <v>100000</v>
      </c>
      <c r="G299" s="36">
        <f>F299</f>
        <v>100000</v>
      </c>
    </row>
    <row r="300" spans="1:7" s="76" customFormat="1" ht="15" customHeight="1">
      <c r="A300" s="71">
        <v>4</v>
      </c>
      <c r="B300" s="72" t="s">
        <v>30</v>
      </c>
      <c r="C300" s="40"/>
      <c r="D300" s="40"/>
      <c r="E300" s="73"/>
      <c r="F300" s="36"/>
      <c r="G300" s="41"/>
    </row>
    <row r="301" spans="1:7" ht="55.5" customHeight="1">
      <c r="A301" s="35"/>
      <c r="B301" s="145" t="s">
        <v>353</v>
      </c>
      <c r="C301" s="146" t="s">
        <v>88</v>
      </c>
      <c r="D301" s="40" t="s">
        <v>87</v>
      </c>
      <c r="E301" s="73"/>
      <c r="F301" s="36">
        <v>100</v>
      </c>
      <c r="G301" s="36">
        <v>100</v>
      </c>
    </row>
    <row r="302" spans="1:7" ht="13.5" customHeight="1">
      <c r="A302" s="35"/>
      <c r="B302" s="289" t="s">
        <v>668</v>
      </c>
      <c r="C302" s="289"/>
      <c r="D302" s="289"/>
      <c r="E302" s="289"/>
      <c r="F302" s="74"/>
      <c r="G302" s="74"/>
    </row>
    <row r="303" spans="1:7" s="76" customFormat="1" ht="15" customHeight="1">
      <c r="A303" s="71">
        <v>1</v>
      </c>
      <c r="B303" s="78" t="s">
        <v>27</v>
      </c>
      <c r="C303" s="73"/>
      <c r="D303" s="73"/>
      <c r="E303" s="77"/>
      <c r="F303" s="74"/>
      <c r="G303" s="74"/>
    </row>
    <row r="304" spans="1:7" ht="42" customHeight="1">
      <c r="A304" s="35"/>
      <c r="B304" s="145" t="s">
        <v>438</v>
      </c>
      <c r="C304" s="40" t="s">
        <v>89</v>
      </c>
      <c r="D304" s="69" t="s">
        <v>512</v>
      </c>
      <c r="E304" s="77"/>
      <c r="F304" s="36">
        <v>15000000</v>
      </c>
      <c r="G304" s="36">
        <f>F304</f>
        <v>15000000</v>
      </c>
    </row>
    <row r="305" spans="1:7" s="76" customFormat="1" ht="15" customHeight="1">
      <c r="A305" s="71">
        <v>2</v>
      </c>
      <c r="B305" s="72" t="s">
        <v>28</v>
      </c>
      <c r="C305" s="40"/>
      <c r="D305" s="40"/>
      <c r="E305" s="77"/>
      <c r="F305" s="36"/>
      <c r="G305" s="36"/>
    </row>
    <row r="306" spans="1:7" ht="57" customHeight="1">
      <c r="A306" s="35"/>
      <c r="B306" s="145" t="s">
        <v>549</v>
      </c>
      <c r="C306" s="40" t="s">
        <v>180</v>
      </c>
      <c r="D306" s="40" t="s">
        <v>181</v>
      </c>
      <c r="E306" s="73"/>
      <c r="F306" s="41">
        <v>1</v>
      </c>
      <c r="G306" s="41">
        <f>F306</f>
        <v>1</v>
      </c>
    </row>
    <row r="307" spans="1:7" s="76" customFormat="1" ht="15" customHeight="1">
      <c r="A307" s="71">
        <v>3</v>
      </c>
      <c r="B307" s="72" t="s">
        <v>29</v>
      </c>
      <c r="C307" s="40"/>
      <c r="D307" s="40"/>
      <c r="E307" s="73"/>
      <c r="F307" s="36"/>
      <c r="G307" s="41"/>
    </row>
    <row r="308" spans="1:7" ht="59.25" customHeight="1">
      <c r="A308" s="35"/>
      <c r="B308" s="145" t="s">
        <v>550</v>
      </c>
      <c r="C308" s="40" t="s">
        <v>89</v>
      </c>
      <c r="D308" s="40" t="s">
        <v>87</v>
      </c>
      <c r="E308" s="73"/>
      <c r="F308" s="36">
        <f>F304/F306</f>
        <v>15000000</v>
      </c>
      <c r="G308" s="36">
        <f>F308</f>
        <v>15000000</v>
      </c>
    </row>
    <row r="309" spans="1:7" s="76" customFormat="1" ht="15" customHeight="1">
      <c r="A309" s="71">
        <v>4</v>
      </c>
      <c r="B309" s="72" t="s">
        <v>30</v>
      </c>
      <c r="C309" s="40"/>
      <c r="D309" s="40"/>
      <c r="E309" s="73"/>
      <c r="F309" s="36"/>
      <c r="G309" s="41"/>
    </row>
    <row r="310" spans="1:7" ht="57" customHeight="1">
      <c r="A310" s="35"/>
      <c r="B310" s="145" t="s">
        <v>442</v>
      </c>
      <c r="C310" s="146" t="s">
        <v>88</v>
      </c>
      <c r="D310" s="40" t="s">
        <v>87</v>
      </c>
      <c r="E310" s="73"/>
      <c r="F310" s="36">
        <v>100</v>
      </c>
      <c r="G310" s="36">
        <v>100</v>
      </c>
    </row>
    <row r="311" spans="1:7" ht="32.25" customHeight="1">
      <c r="A311" s="35"/>
      <c r="B311" s="279" t="s">
        <v>669</v>
      </c>
      <c r="C311" s="280"/>
      <c r="D311" s="280"/>
      <c r="E311" s="280"/>
      <c r="F311" s="281"/>
      <c r="G311" s="74"/>
    </row>
    <row r="312" spans="1:7" s="76" customFormat="1" ht="15" customHeight="1">
      <c r="A312" s="71">
        <v>1</v>
      </c>
      <c r="B312" s="78" t="s">
        <v>27</v>
      </c>
      <c r="C312" s="73"/>
      <c r="D312" s="73"/>
      <c r="E312" s="77"/>
      <c r="F312" s="74"/>
      <c r="G312" s="74"/>
    </row>
    <row r="313" spans="1:7" ht="58.5" customHeight="1">
      <c r="A313" s="35"/>
      <c r="B313" s="145" t="s">
        <v>552</v>
      </c>
      <c r="C313" s="40" t="s">
        <v>89</v>
      </c>
      <c r="D313" s="69" t="s">
        <v>512</v>
      </c>
      <c r="E313" s="77"/>
      <c r="F313" s="36">
        <v>500000</v>
      </c>
      <c r="G313" s="36">
        <f>F313</f>
        <v>500000</v>
      </c>
    </row>
    <row r="314" spans="1:7" s="76" customFormat="1" ht="15" customHeight="1">
      <c r="A314" s="71">
        <v>2</v>
      </c>
      <c r="B314" s="72" t="s">
        <v>28</v>
      </c>
      <c r="C314" s="40"/>
      <c r="D314" s="40"/>
      <c r="E314" s="77"/>
      <c r="F314" s="36"/>
      <c r="G314" s="36"/>
    </row>
    <row r="315" spans="1:7" ht="68.25" customHeight="1">
      <c r="A315" s="35"/>
      <c r="B315" s="145" t="s">
        <v>554</v>
      </c>
      <c r="C315" s="40" t="s">
        <v>180</v>
      </c>
      <c r="D315" s="40" t="s">
        <v>181</v>
      </c>
      <c r="E315" s="73"/>
      <c r="F315" s="41">
        <v>1</v>
      </c>
      <c r="G315" s="41">
        <f>F315</f>
        <v>1</v>
      </c>
    </row>
    <row r="316" spans="1:7" s="76" customFormat="1" ht="15" customHeight="1">
      <c r="A316" s="71">
        <v>3</v>
      </c>
      <c r="B316" s="72" t="s">
        <v>29</v>
      </c>
      <c r="C316" s="40"/>
      <c r="D316" s="40"/>
      <c r="E316" s="73"/>
      <c r="F316" s="36"/>
      <c r="G316" s="41"/>
    </row>
    <row r="317" spans="1:7" ht="69" customHeight="1">
      <c r="A317" s="35"/>
      <c r="B317" s="145" t="s">
        <v>555</v>
      </c>
      <c r="C317" s="40" t="s">
        <v>89</v>
      </c>
      <c r="D317" s="40" t="s">
        <v>87</v>
      </c>
      <c r="E317" s="73"/>
      <c r="F317" s="36">
        <f>F313/F315</f>
        <v>500000</v>
      </c>
      <c r="G317" s="36">
        <f>F317</f>
        <v>500000</v>
      </c>
    </row>
    <row r="318" spans="1:7" s="76" customFormat="1" ht="15" customHeight="1">
      <c r="A318" s="71">
        <v>4</v>
      </c>
      <c r="B318" s="72" t="s">
        <v>30</v>
      </c>
      <c r="C318" s="40"/>
      <c r="D318" s="40"/>
      <c r="E318" s="73"/>
      <c r="F318" s="36"/>
      <c r="G318" s="41"/>
    </row>
    <row r="319" spans="1:7" ht="63" customHeight="1">
      <c r="A319" s="35"/>
      <c r="B319" s="145" t="s">
        <v>553</v>
      </c>
      <c r="C319" s="146" t="s">
        <v>88</v>
      </c>
      <c r="D319" s="40" t="s">
        <v>87</v>
      </c>
      <c r="E319" s="73"/>
      <c r="F319" s="36">
        <v>100</v>
      </c>
      <c r="G319" s="36">
        <v>100</v>
      </c>
    </row>
    <row r="320" spans="1:7" ht="30.75" customHeight="1">
      <c r="A320" s="35"/>
      <c r="B320" s="279" t="s">
        <v>672</v>
      </c>
      <c r="C320" s="280"/>
      <c r="D320" s="280"/>
      <c r="E320" s="280"/>
      <c r="F320" s="281"/>
      <c r="G320" s="74"/>
    </row>
    <row r="321" spans="1:7" s="76" customFormat="1" ht="15" customHeight="1">
      <c r="A321" s="71">
        <v>1</v>
      </c>
      <c r="B321" s="78" t="s">
        <v>27</v>
      </c>
      <c r="C321" s="73"/>
      <c r="D321" s="73"/>
      <c r="E321" s="77"/>
      <c r="F321" s="74"/>
      <c r="G321" s="74"/>
    </row>
    <row r="322" spans="1:7" ht="84.75" customHeight="1">
      <c r="A322" s="35"/>
      <c r="B322" s="145" t="s">
        <v>673</v>
      </c>
      <c r="C322" s="40" t="s">
        <v>89</v>
      </c>
      <c r="D322" s="69" t="s">
        <v>512</v>
      </c>
      <c r="E322" s="77"/>
      <c r="F322" s="36">
        <v>500000</v>
      </c>
      <c r="G322" s="36">
        <f>F322</f>
        <v>500000</v>
      </c>
    </row>
    <row r="323" spans="1:7" s="76" customFormat="1" ht="15" customHeight="1">
      <c r="A323" s="71">
        <v>2</v>
      </c>
      <c r="B323" s="72" t="s">
        <v>28</v>
      </c>
      <c r="C323" s="40"/>
      <c r="D323" s="40"/>
      <c r="E323" s="77"/>
      <c r="F323" s="36"/>
      <c r="G323" s="36"/>
    </row>
    <row r="324" spans="1:7" ht="92.25" customHeight="1">
      <c r="A324" s="35"/>
      <c r="B324" s="145" t="s">
        <v>674</v>
      </c>
      <c r="C324" s="40" t="s">
        <v>180</v>
      </c>
      <c r="D324" s="40" t="s">
        <v>181</v>
      </c>
      <c r="E324" s="73"/>
      <c r="F324" s="41">
        <v>1</v>
      </c>
      <c r="G324" s="41">
        <f>F324</f>
        <v>1</v>
      </c>
    </row>
    <row r="325" spans="1:7" s="76" customFormat="1" ht="15" customHeight="1">
      <c r="A325" s="71">
        <v>3</v>
      </c>
      <c r="B325" s="72" t="s">
        <v>29</v>
      </c>
      <c r="C325" s="40"/>
      <c r="D325" s="40"/>
      <c r="E325" s="73"/>
      <c r="F325" s="36"/>
      <c r="G325" s="41"/>
    </row>
    <row r="326" spans="1:7" ht="102.75" customHeight="1">
      <c r="A326" s="35"/>
      <c r="B326" s="145" t="s">
        <v>675</v>
      </c>
      <c r="C326" s="40" t="s">
        <v>89</v>
      </c>
      <c r="D326" s="40" t="s">
        <v>87</v>
      </c>
      <c r="E326" s="73"/>
      <c r="F326" s="36">
        <f>F322/F324</f>
        <v>500000</v>
      </c>
      <c r="G326" s="36">
        <f>F326</f>
        <v>500000</v>
      </c>
    </row>
    <row r="327" spans="1:7" s="76" customFormat="1" ht="11.25" customHeight="1">
      <c r="A327" s="71">
        <v>4</v>
      </c>
      <c r="B327" s="72" t="s">
        <v>30</v>
      </c>
      <c r="C327" s="40"/>
      <c r="D327" s="40"/>
      <c r="E327" s="73"/>
      <c r="F327" s="36"/>
      <c r="G327" s="41"/>
    </row>
    <row r="328" spans="1:7" ht="93.75" customHeight="1">
      <c r="A328" s="35"/>
      <c r="B328" s="145" t="s">
        <v>676</v>
      </c>
      <c r="C328" s="146" t="s">
        <v>88</v>
      </c>
      <c r="D328" s="40" t="s">
        <v>87</v>
      </c>
      <c r="E328" s="73"/>
      <c r="F328" s="36">
        <v>100</v>
      </c>
      <c r="G328" s="36">
        <v>100</v>
      </c>
    </row>
    <row r="329" spans="1:7" ht="19.5" customHeight="1">
      <c r="A329" s="35"/>
      <c r="B329" s="279" t="s">
        <v>670</v>
      </c>
      <c r="C329" s="280"/>
      <c r="D329" s="280"/>
      <c r="E329" s="280"/>
      <c r="F329" s="281"/>
      <c r="G329" s="74"/>
    </row>
    <row r="330" spans="1:7" s="76" customFormat="1" ht="15" customHeight="1">
      <c r="A330" s="71">
        <v>1</v>
      </c>
      <c r="B330" s="78" t="s">
        <v>27</v>
      </c>
      <c r="C330" s="73"/>
      <c r="D330" s="73"/>
      <c r="E330" s="77"/>
      <c r="F330" s="74"/>
      <c r="G330" s="74"/>
    </row>
    <row r="331" spans="1:7" ht="49.5" customHeight="1">
      <c r="A331" s="35"/>
      <c r="B331" s="145" t="s">
        <v>562</v>
      </c>
      <c r="C331" s="40" t="s">
        <v>89</v>
      </c>
      <c r="D331" s="69" t="s">
        <v>512</v>
      </c>
      <c r="E331" s="77"/>
      <c r="F331" s="36">
        <v>500000</v>
      </c>
      <c r="G331" s="36">
        <f>F331</f>
        <v>500000</v>
      </c>
    </row>
    <row r="332" spans="1:7" s="76" customFormat="1" ht="15" customHeight="1">
      <c r="A332" s="71">
        <v>2</v>
      </c>
      <c r="B332" s="72" t="s">
        <v>28</v>
      </c>
      <c r="C332" s="40"/>
      <c r="D332" s="40"/>
      <c r="E332" s="77"/>
      <c r="F332" s="36"/>
      <c r="G332" s="36"/>
    </row>
    <row r="333" spans="1:7" ht="68.25" customHeight="1">
      <c r="A333" s="35"/>
      <c r="B333" s="145" t="s">
        <v>563</v>
      </c>
      <c r="C333" s="40" t="s">
        <v>180</v>
      </c>
      <c r="D333" s="40" t="s">
        <v>181</v>
      </c>
      <c r="E333" s="73"/>
      <c r="F333" s="41">
        <v>1</v>
      </c>
      <c r="G333" s="41">
        <f>F333</f>
        <v>1</v>
      </c>
    </row>
    <row r="334" spans="1:7" s="76" customFormat="1" ht="15" customHeight="1">
      <c r="A334" s="71">
        <v>3</v>
      </c>
      <c r="B334" s="72" t="s">
        <v>29</v>
      </c>
      <c r="C334" s="40"/>
      <c r="D334" s="40"/>
      <c r="E334" s="73"/>
      <c r="F334" s="36"/>
      <c r="G334" s="41"/>
    </row>
    <row r="335" spans="1:7" ht="59.25" customHeight="1">
      <c r="A335" s="35"/>
      <c r="B335" s="145" t="s">
        <v>564</v>
      </c>
      <c r="C335" s="40" t="s">
        <v>89</v>
      </c>
      <c r="D335" s="40" t="s">
        <v>87</v>
      </c>
      <c r="E335" s="73"/>
      <c r="F335" s="36">
        <f>F331/F333</f>
        <v>500000</v>
      </c>
      <c r="G335" s="36">
        <f>F335</f>
        <v>500000</v>
      </c>
    </row>
    <row r="336" spans="1:7" s="76" customFormat="1" ht="15" customHeight="1">
      <c r="A336" s="71">
        <v>4</v>
      </c>
      <c r="B336" s="72" t="s">
        <v>30</v>
      </c>
      <c r="C336" s="40"/>
      <c r="D336" s="40"/>
      <c r="E336" s="73"/>
      <c r="F336" s="36"/>
      <c r="G336" s="41"/>
    </row>
    <row r="337" spans="1:7" ht="47.25" customHeight="1">
      <c r="A337" s="35"/>
      <c r="B337" s="145" t="s">
        <v>565</v>
      </c>
      <c r="C337" s="146" t="s">
        <v>88</v>
      </c>
      <c r="D337" s="40" t="s">
        <v>87</v>
      </c>
      <c r="E337" s="73"/>
      <c r="F337" s="36">
        <v>100</v>
      </c>
      <c r="G337" s="36">
        <v>100</v>
      </c>
    </row>
    <row r="338" spans="1:7" ht="31.5" customHeight="1">
      <c r="A338" s="35"/>
      <c r="B338" s="279" t="s">
        <v>671</v>
      </c>
      <c r="C338" s="280"/>
      <c r="D338" s="280"/>
      <c r="E338" s="280"/>
      <c r="F338" s="281"/>
      <c r="G338" s="74"/>
    </row>
    <row r="339" spans="1:7" s="76" customFormat="1" ht="15" customHeight="1">
      <c r="A339" s="71">
        <v>1</v>
      </c>
      <c r="B339" s="78" t="s">
        <v>27</v>
      </c>
      <c r="C339" s="73"/>
      <c r="D339" s="73"/>
      <c r="E339" s="77"/>
      <c r="F339" s="74"/>
      <c r="G339" s="74"/>
    </row>
    <row r="340" spans="1:7" s="182" customFormat="1" ht="82.5" customHeight="1">
      <c r="A340" s="220"/>
      <c r="B340" s="221" t="s">
        <v>484</v>
      </c>
      <c r="C340" s="222" t="s">
        <v>89</v>
      </c>
      <c r="D340" s="155" t="s">
        <v>512</v>
      </c>
      <c r="E340" s="223"/>
      <c r="F340" s="164">
        <v>8806518</v>
      </c>
      <c r="G340" s="164">
        <f>F340</f>
        <v>8806518</v>
      </c>
    </row>
    <row r="341" spans="1:7" s="76" customFormat="1" ht="15" customHeight="1">
      <c r="A341" s="71">
        <v>2</v>
      </c>
      <c r="B341" s="72" t="s">
        <v>28</v>
      </c>
      <c r="C341" s="40"/>
      <c r="D341" s="40"/>
      <c r="E341" s="77"/>
      <c r="F341" s="36"/>
      <c r="G341" s="36"/>
    </row>
    <row r="342" spans="1:7" ht="95.25" customHeight="1">
      <c r="A342" s="35"/>
      <c r="B342" s="145" t="s">
        <v>485</v>
      </c>
      <c r="C342" s="40" t="s">
        <v>180</v>
      </c>
      <c r="D342" s="40" t="s">
        <v>181</v>
      </c>
      <c r="E342" s="73"/>
      <c r="F342" s="41">
        <v>1</v>
      </c>
      <c r="G342" s="41">
        <f>F342</f>
        <v>1</v>
      </c>
    </row>
    <row r="343" spans="1:7" s="76" customFormat="1" ht="15" customHeight="1">
      <c r="A343" s="71">
        <v>3</v>
      </c>
      <c r="B343" s="72" t="s">
        <v>29</v>
      </c>
      <c r="C343" s="40"/>
      <c r="D343" s="40"/>
      <c r="E343" s="73"/>
      <c r="F343" s="36"/>
      <c r="G343" s="41"/>
    </row>
    <row r="344" spans="1:7" ht="94.5" customHeight="1">
      <c r="A344" s="35"/>
      <c r="B344" s="145" t="s">
        <v>486</v>
      </c>
      <c r="C344" s="40" t="s">
        <v>89</v>
      </c>
      <c r="D344" s="40" t="s">
        <v>87</v>
      </c>
      <c r="E344" s="73"/>
      <c r="F344" s="36">
        <f>F340/F342</f>
        <v>8806518</v>
      </c>
      <c r="G344" s="36">
        <f>F344</f>
        <v>8806518</v>
      </c>
    </row>
    <row r="345" spans="1:7" s="76" customFormat="1" ht="15" customHeight="1">
      <c r="A345" s="71">
        <v>4</v>
      </c>
      <c r="B345" s="72" t="s">
        <v>30</v>
      </c>
      <c r="C345" s="40"/>
      <c r="D345" s="40"/>
      <c r="E345" s="73"/>
      <c r="F345" s="36"/>
      <c r="G345" s="41"/>
    </row>
    <row r="346" spans="1:7" ht="88.5" customHeight="1">
      <c r="A346" s="35"/>
      <c r="B346" s="145" t="s">
        <v>487</v>
      </c>
      <c r="C346" s="146" t="s">
        <v>88</v>
      </c>
      <c r="D346" s="40" t="s">
        <v>87</v>
      </c>
      <c r="E346" s="73"/>
      <c r="F346" s="36">
        <v>100</v>
      </c>
      <c r="G346" s="36">
        <v>100</v>
      </c>
    </row>
    <row r="347" spans="1:7" ht="19.5" customHeight="1">
      <c r="A347" s="176"/>
      <c r="B347" s="177"/>
      <c r="C347" s="178"/>
      <c r="D347" s="179"/>
      <c r="E347" s="180"/>
      <c r="F347" s="181"/>
      <c r="G347" s="181"/>
    </row>
    <row r="348" spans="1:7" ht="6" customHeight="1">
      <c r="A348" s="282"/>
      <c r="B348" s="282"/>
      <c r="C348" s="282"/>
      <c r="D348" s="18"/>
    </row>
    <row r="349" spans="1:7" s="58" customFormat="1" ht="33" customHeight="1">
      <c r="A349" s="283" t="s">
        <v>315</v>
      </c>
      <c r="B349" s="283"/>
      <c r="C349" s="283"/>
      <c r="D349" s="97"/>
      <c r="E349" s="98"/>
      <c r="F349" s="284" t="s">
        <v>316</v>
      </c>
      <c r="G349" s="284"/>
    </row>
    <row r="350" spans="1:7" s="58" customFormat="1" ht="3" customHeight="1">
      <c r="A350" s="99"/>
      <c r="B350" s="100"/>
      <c r="D350" s="196" t="s">
        <v>31</v>
      </c>
      <c r="F350" s="275" t="s">
        <v>302</v>
      </c>
      <c r="G350" s="275"/>
    </row>
    <row r="351" spans="1:7" s="58" customFormat="1" ht="15.75" customHeight="1">
      <c r="A351" s="276" t="s">
        <v>32</v>
      </c>
      <c r="B351" s="276"/>
      <c r="C351" s="100"/>
      <c r="D351" s="100"/>
    </row>
    <row r="352" spans="1:7" s="58" customFormat="1" ht="18" customHeight="1">
      <c r="A352" s="165" t="s">
        <v>303</v>
      </c>
      <c r="B352" s="165"/>
      <c r="C352" s="165"/>
      <c r="D352" s="100"/>
    </row>
    <row r="353" spans="1:8" s="58" customFormat="1" ht="33" customHeight="1">
      <c r="A353" s="277" t="s">
        <v>304</v>
      </c>
      <c r="B353" s="276"/>
      <c r="C353" s="276"/>
      <c r="D353" s="97"/>
      <c r="E353" s="98"/>
      <c r="F353" s="278" t="s">
        <v>305</v>
      </c>
      <c r="G353" s="278"/>
    </row>
    <row r="354" spans="1:8" s="58" customFormat="1" ht="2.25" customHeight="1">
      <c r="B354" s="100"/>
      <c r="C354" s="100"/>
      <c r="D354" s="196" t="s">
        <v>31</v>
      </c>
      <c r="F354" s="275" t="s">
        <v>52</v>
      </c>
      <c r="G354" s="275"/>
    </row>
    <row r="355" spans="1:8" s="58" customFormat="1" ht="11.25" customHeight="1">
      <c r="A355" s="101" t="s">
        <v>306</v>
      </c>
      <c r="B355" s="101"/>
      <c r="C355" s="101"/>
      <c r="D355" s="101"/>
      <c r="E355" s="101"/>
      <c r="F355" s="101"/>
      <c r="G355" s="101"/>
      <c r="H355" s="101"/>
    </row>
    <row r="356" spans="1:8" s="58" customFormat="1" ht="3" hidden="1" customHeight="1">
      <c r="A356" s="102"/>
      <c r="B356" s="58" t="s">
        <v>83</v>
      </c>
    </row>
    <row r="357" spans="1:8" ht="12" customHeight="1">
      <c r="A357" s="33" t="s">
        <v>51</v>
      </c>
    </row>
  </sheetData>
  <mergeCells count="102">
    <mergeCell ref="F354:G354"/>
    <mergeCell ref="B281:E281"/>
    <mergeCell ref="A348:C348"/>
    <mergeCell ref="A349:C349"/>
    <mergeCell ref="F349:G349"/>
    <mergeCell ref="F350:G350"/>
    <mergeCell ref="A351:B351"/>
    <mergeCell ref="A353:C353"/>
    <mergeCell ref="F353:G353"/>
    <mergeCell ref="B293:E293"/>
    <mergeCell ref="B302:E302"/>
    <mergeCell ref="B311:F311"/>
    <mergeCell ref="B320:F320"/>
    <mergeCell ref="B329:F329"/>
    <mergeCell ref="B338:F338"/>
    <mergeCell ref="B241:E241"/>
    <mergeCell ref="B252:E252"/>
    <mergeCell ref="B261:E261"/>
    <mergeCell ref="B272:E272"/>
    <mergeCell ref="B292:D292"/>
    <mergeCell ref="B187:E187"/>
    <mergeCell ref="B196:E196"/>
    <mergeCell ref="B205:E205"/>
    <mergeCell ref="B214:E214"/>
    <mergeCell ref="B223:E223"/>
    <mergeCell ref="B232:E232"/>
    <mergeCell ref="B133:E133"/>
    <mergeCell ref="B142:E142"/>
    <mergeCell ref="B151:E151"/>
    <mergeCell ref="B160:E160"/>
    <mergeCell ref="B169:E169"/>
    <mergeCell ref="B178:E178"/>
    <mergeCell ref="B105:C105"/>
    <mergeCell ref="B106:E106"/>
    <mergeCell ref="B115:E115"/>
    <mergeCell ref="B124:E124"/>
    <mergeCell ref="B75:G75"/>
    <mergeCell ref="A80:B80"/>
    <mergeCell ref="B82:G82"/>
    <mergeCell ref="B86:E86"/>
    <mergeCell ref="B87:E87"/>
    <mergeCell ref="B96:D96"/>
    <mergeCell ref="B68:C68"/>
    <mergeCell ref="B69:C69"/>
    <mergeCell ref="B70:C70"/>
    <mergeCell ref="B71:C71"/>
    <mergeCell ref="B72:C72"/>
    <mergeCell ref="A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6:G36"/>
    <mergeCell ref="B37:G37"/>
    <mergeCell ref="E39:E40"/>
    <mergeCell ref="B41:C41"/>
    <mergeCell ref="B42:C42"/>
    <mergeCell ref="B43:C43"/>
    <mergeCell ref="B24:G26"/>
    <mergeCell ref="B27:G27"/>
    <mergeCell ref="B29:G29"/>
    <mergeCell ref="B30:G30"/>
    <mergeCell ref="C33:G33"/>
    <mergeCell ref="B34:G34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  <mergeCell ref="D19:F19"/>
    <mergeCell ref="A20:C20"/>
    <mergeCell ref="D20:E20"/>
  </mergeCells>
  <pageMargins left="0.19685039370078741" right="0.15748031496062992" top="0.35433070866141736" bottom="0.27559055118110237" header="0.31496062992125984" footer="0.19685039370078741"/>
  <pageSetup paperSize="9" orientation="landscape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433"/>
  <sheetViews>
    <sheetView view="pageBreakPreview" zoomScaleNormal="120" zoomScaleSheetLayoutView="100" workbookViewId="0">
      <selection activeCell="B12" sqref="B12"/>
    </sheetView>
  </sheetViews>
  <sheetFormatPr defaultColWidth="21.625" defaultRowHeight="15"/>
  <cols>
    <col min="1" max="1" width="6.125" style="16" customWidth="1"/>
    <col min="2" max="2" width="34.75" style="16" customWidth="1"/>
    <col min="3" max="3" width="15.375" style="16" customWidth="1"/>
    <col min="4" max="4" width="17.875" style="16" customWidth="1"/>
    <col min="5" max="5" width="20.375" style="16" customWidth="1"/>
    <col min="6" max="6" width="22.25" style="16" customWidth="1"/>
    <col min="7" max="7" width="20.75" style="16" customWidth="1"/>
    <col min="8" max="16384" width="21.625" style="16"/>
  </cols>
  <sheetData>
    <row r="1" spans="1:10">
      <c r="F1" s="321" t="s">
        <v>72</v>
      </c>
      <c r="G1" s="322"/>
    </row>
    <row r="2" spans="1:10">
      <c r="F2" s="322"/>
      <c r="G2" s="322"/>
    </row>
    <row r="3" spans="1:10" ht="32.25" customHeight="1">
      <c r="F3" s="322"/>
      <c r="G3" s="322"/>
    </row>
    <row r="4" spans="1:10" ht="15.75">
      <c r="A4" s="15"/>
      <c r="E4" s="15" t="s">
        <v>0</v>
      </c>
    </row>
    <row r="5" spans="1:10" ht="15.75">
      <c r="A5" s="15"/>
      <c r="E5" s="323" t="s">
        <v>100</v>
      </c>
      <c r="F5" s="323"/>
      <c r="G5" s="323"/>
    </row>
    <row r="6" spans="1:10" ht="15.75">
      <c r="A6" s="15"/>
      <c r="B6" s="15"/>
      <c r="E6" s="324" t="s">
        <v>85</v>
      </c>
      <c r="F6" s="324"/>
      <c r="G6" s="324"/>
    </row>
    <row r="7" spans="1:10" ht="15" customHeight="1">
      <c r="A7" s="15"/>
      <c r="E7" s="325" t="s">
        <v>1</v>
      </c>
      <c r="F7" s="325"/>
      <c r="G7" s="325"/>
    </row>
    <row r="8" spans="1:10" ht="9.75" customHeight="1">
      <c r="A8" s="15"/>
      <c r="B8" s="15"/>
      <c r="E8" s="326"/>
      <c r="F8" s="326"/>
      <c r="G8" s="326"/>
    </row>
    <row r="9" spans="1:10" ht="9" customHeight="1">
      <c r="A9" s="15"/>
      <c r="E9" s="325"/>
      <c r="F9" s="325"/>
      <c r="G9" s="325"/>
    </row>
    <row r="10" spans="1:10" ht="15.75">
      <c r="A10" s="15"/>
      <c r="E10" s="295" t="s">
        <v>101</v>
      </c>
      <c r="F10" s="295"/>
      <c r="G10" s="295"/>
    </row>
    <row r="11" spans="1:10" ht="12" customHeight="1"/>
    <row r="12" spans="1:10" ht="10.5" customHeight="1">
      <c r="J12" s="16" t="s">
        <v>83</v>
      </c>
    </row>
    <row r="13" spans="1:10" ht="15.75">
      <c r="A13" s="318" t="s">
        <v>2</v>
      </c>
      <c r="B13" s="318"/>
      <c r="C13" s="318"/>
      <c r="D13" s="318"/>
      <c r="E13" s="318"/>
      <c r="F13" s="318"/>
      <c r="G13" s="318"/>
    </row>
    <row r="14" spans="1:10" ht="15.75">
      <c r="A14" s="318" t="s">
        <v>505</v>
      </c>
      <c r="B14" s="318"/>
      <c r="C14" s="318"/>
      <c r="D14" s="318"/>
      <c r="E14" s="318"/>
      <c r="F14" s="318"/>
      <c r="G14" s="318"/>
    </row>
    <row r="15" spans="1:10" ht="7.5" customHeight="1"/>
    <row r="16" spans="1:10" ht="9" hidden="1" customHeight="1"/>
    <row r="17" spans="1:7" ht="35.25" customHeight="1">
      <c r="A17" s="50" t="s">
        <v>73</v>
      </c>
      <c r="B17" s="50">
        <v>3100000</v>
      </c>
      <c r="C17" s="50"/>
      <c r="D17" s="319" t="s">
        <v>84</v>
      </c>
      <c r="E17" s="319"/>
      <c r="F17" s="319"/>
      <c r="G17" s="192">
        <v>31692820</v>
      </c>
    </row>
    <row r="18" spans="1:7" ht="28.5" customHeight="1">
      <c r="A18" s="275" t="s">
        <v>81</v>
      </c>
      <c r="B18" s="275"/>
      <c r="C18" s="275"/>
      <c r="D18" s="320" t="s">
        <v>1</v>
      </c>
      <c r="E18" s="320"/>
      <c r="F18" s="52" t="s">
        <v>83</v>
      </c>
      <c r="G18" s="53" t="s">
        <v>74</v>
      </c>
    </row>
    <row r="19" spans="1:7" ht="19.5" customHeight="1">
      <c r="A19" s="54" t="s">
        <v>75</v>
      </c>
      <c r="B19" s="54">
        <v>3110000</v>
      </c>
      <c r="C19" s="54"/>
      <c r="D19" s="315" t="s">
        <v>85</v>
      </c>
      <c r="E19" s="315"/>
      <c r="F19" s="315"/>
      <c r="G19" s="192">
        <v>31692820</v>
      </c>
    </row>
    <row r="20" spans="1:7" ht="15.75" customHeight="1">
      <c r="A20" s="275" t="s">
        <v>77</v>
      </c>
      <c r="B20" s="275"/>
      <c r="C20" s="275"/>
      <c r="D20" s="316" t="s">
        <v>33</v>
      </c>
      <c r="E20" s="316"/>
      <c r="F20" s="52"/>
      <c r="G20" s="53" t="s">
        <v>74</v>
      </c>
    </row>
    <row r="21" spans="1:7" ht="28.5" customHeight="1">
      <c r="A21" s="55" t="s">
        <v>76</v>
      </c>
      <c r="B21" s="56">
        <v>3117370</v>
      </c>
      <c r="C21" s="56">
        <v>7370</v>
      </c>
      <c r="D21" s="191" t="s">
        <v>90</v>
      </c>
      <c r="E21" s="317" t="s">
        <v>91</v>
      </c>
      <c r="F21" s="317"/>
      <c r="G21" s="191" t="s">
        <v>99</v>
      </c>
    </row>
    <row r="22" spans="1:7" ht="33" customHeight="1">
      <c r="A22" s="58"/>
      <c r="B22" s="59" t="s">
        <v>77</v>
      </c>
      <c r="C22" s="93" t="s">
        <v>78</v>
      </c>
      <c r="D22" s="52" t="s">
        <v>79</v>
      </c>
      <c r="E22" s="275" t="s">
        <v>82</v>
      </c>
      <c r="F22" s="275"/>
      <c r="G22" s="184" t="s">
        <v>80</v>
      </c>
    </row>
    <row r="23" spans="1:7" ht="37.5" customHeight="1">
      <c r="A23" s="61" t="s">
        <v>7</v>
      </c>
      <c r="B23" s="276" t="s">
        <v>640</v>
      </c>
      <c r="C23" s="276"/>
      <c r="D23" s="276"/>
      <c r="E23" s="276"/>
      <c r="F23" s="276"/>
      <c r="G23" s="276"/>
    </row>
    <row r="24" spans="1:7" ht="126.75" customHeight="1">
      <c r="A24" s="61" t="s">
        <v>8</v>
      </c>
      <c r="B24" s="309" t="s">
        <v>644</v>
      </c>
      <c r="C24" s="309"/>
      <c r="D24" s="309"/>
      <c r="E24" s="309"/>
      <c r="F24" s="309"/>
      <c r="G24" s="309"/>
    </row>
    <row r="25" spans="1:7" ht="31.5" hidden="1" customHeight="1">
      <c r="A25" s="61"/>
      <c r="B25" s="309"/>
      <c r="C25" s="309"/>
      <c r="D25" s="309"/>
      <c r="E25" s="309"/>
      <c r="F25" s="309"/>
      <c r="G25" s="309"/>
    </row>
    <row r="26" spans="1:7" ht="12.75" customHeight="1">
      <c r="B26" s="309"/>
      <c r="C26" s="309"/>
      <c r="D26" s="309"/>
      <c r="E26" s="309"/>
      <c r="F26" s="309"/>
      <c r="G26" s="309"/>
    </row>
    <row r="27" spans="1:7" ht="19.5" customHeight="1">
      <c r="A27" s="18" t="s">
        <v>9</v>
      </c>
      <c r="B27" s="295" t="s">
        <v>46</v>
      </c>
      <c r="C27" s="295"/>
      <c r="D27" s="295"/>
      <c r="E27" s="295"/>
      <c r="F27" s="295"/>
      <c r="G27" s="295"/>
    </row>
    <row r="28" spans="1:7" ht="4.5" customHeight="1">
      <c r="A28" s="19"/>
    </row>
    <row r="29" spans="1:7" ht="19.5" customHeight="1">
      <c r="A29" s="188" t="s">
        <v>11</v>
      </c>
      <c r="B29" s="304" t="s">
        <v>47</v>
      </c>
      <c r="C29" s="304"/>
      <c r="D29" s="304"/>
      <c r="E29" s="304"/>
      <c r="F29" s="304"/>
      <c r="G29" s="304"/>
    </row>
    <row r="30" spans="1:7" ht="24" customHeight="1">
      <c r="A30" s="188">
        <v>1</v>
      </c>
      <c r="B30" s="310" t="s">
        <v>93</v>
      </c>
      <c r="C30" s="311"/>
      <c r="D30" s="311"/>
      <c r="E30" s="311"/>
      <c r="F30" s="311"/>
      <c r="G30" s="312"/>
    </row>
    <row r="32" spans="1:7" ht="3" customHeight="1">
      <c r="A32" s="19"/>
    </row>
    <row r="33" spans="1:8" ht="19.5" customHeight="1">
      <c r="A33" s="20" t="s">
        <v>10</v>
      </c>
      <c r="B33" s="21" t="s">
        <v>86</v>
      </c>
      <c r="C33" s="313" t="s">
        <v>92</v>
      </c>
      <c r="D33" s="314"/>
      <c r="E33" s="314"/>
      <c r="F33" s="314"/>
      <c r="G33" s="314"/>
    </row>
    <row r="34" spans="1:8" ht="19.5" customHeight="1">
      <c r="A34" s="18" t="s">
        <v>13</v>
      </c>
      <c r="B34" s="295" t="s">
        <v>48</v>
      </c>
      <c r="C34" s="295"/>
      <c r="D34" s="295"/>
      <c r="E34" s="295"/>
      <c r="F34" s="295"/>
      <c r="G34" s="295"/>
    </row>
    <row r="35" spans="1:8" ht="4.5" customHeight="1">
      <c r="A35" s="18"/>
      <c r="B35" s="186"/>
      <c r="C35" s="186"/>
      <c r="D35" s="186"/>
      <c r="E35" s="186"/>
      <c r="F35" s="186"/>
      <c r="G35" s="186"/>
    </row>
    <row r="36" spans="1:8" ht="18.75" customHeight="1">
      <c r="A36" s="188" t="s">
        <v>11</v>
      </c>
      <c r="B36" s="304" t="s">
        <v>12</v>
      </c>
      <c r="C36" s="304"/>
      <c r="D36" s="304"/>
      <c r="E36" s="304"/>
      <c r="F36" s="304"/>
      <c r="G36" s="304"/>
    </row>
    <row r="37" spans="1:8" ht="15.75">
      <c r="A37" s="188">
        <v>1</v>
      </c>
      <c r="B37" s="302" t="s">
        <v>94</v>
      </c>
      <c r="C37" s="302"/>
      <c r="D37" s="302"/>
      <c r="E37" s="302"/>
      <c r="F37" s="302"/>
      <c r="G37" s="302"/>
    </row>
    <row r="38" spans="1:8" ht="8.25" customHeight="1">
      <c r="A38" s="18"/>
      <c r="B38" s="186"/>
      <c r="C38" s="186"/>
      <c r="D38" s="186"/>
      <c r="E38" s="186"/>
      <c r="F38" s="186"/>
      <c r="G38" s="186"/>
    </row>
    <row r="39" spans="1:8" ht="15.75">
      <c r="A39" s="18" t="s">
        <v>19</v>
      </c>
      <c r="B39" s="22" t="s">
        <v>15</v>
      </c>
      <c r="C39" s="186"/>
      <c r="D39" s="186"/>
      <c r="E39" s="305" t="s">
        <v>49</v>
      </c>
      <c r="F39" s="186"/>
      <c r="G39" s="186"/>
    </row>
    <row r="40" spans="1:8" ht="8.25" customHeight="1">
      <c r="A40" s="19"/>
      <c r="E40" s="306"/>
    </row>
    <row r="41" spans="1:8" ht="23.25" customHeight="1">
      <c r="A41" s="188" t="s">
        <v>11</v>
      </c>
      <c r="B41" s="307" t="s">
        <v>15</v>
      </c>
      <c r="C41" s="301"/>
      <c r="D41" s="188" t="s">
        <v>16</v>
      </c>
      <c r="E41" s="188" t="s">
        <v>17</v>
      </c>
      <c r="F41" s="188" t="s">
        <v>18</v>
      </c>
    </row>
    <row r="42" spans="1:8" ht="12" customHeight="1">
      <c r="A42" s="190">
        <v>1</v>
      </c>
      <c r="B42" s="308">
        <v>2</v>
      </c>
      <c r="C42" s="294"/>
      <c r="D42" s="190">
        <v>3</v>
      </c>
      <c r="E42" s="190">
        <v>4</v>
      </c>
      <c r="F42" s="190">
        <v>5</v>
      </c>
    </row>
    <row r="43" spans="1:8" ht="34.5" customHeight="1">
      <c r="A43" s="188"/>
      <c r="B43" s="303" t="s">
        <v>506</v>
      </c>
      <c r="C43" s="301"/>
      <c r="E43" s="43">
        <f>E44</f>
        <v>300000</v>
      </c>
      <c r="F43" s="26">
        <f>E43</f>
        <v>300000</v>
      </c>
      <c r="H43" s="44" t="e">
        <f>F43-#REF!</f>
        <v>#REF!</v>
      </c>
    </row>
    <row r="44" spans="1:8" ht="69.75" hidden="1" customHeight="1">
      <c r="A44" s="23" t="s">
        <v>102</v>
      </c>
      <c r="B44" s="302" t="s">
        <v>645</v>
      </c>
      <c r="C44" s="301"/>
      <c r="D44" s="24"/>
      <c r="E44" s="25">
        <v>300000</v>
      </c>
      <c r="F44" s="25">
        <f t="shared" ref="F44" si="0">E44</f>
        <v>300000</v>
      </c>
      <c r="H44" s="44" t="e">
        <f>F44-#REF!</f>
        <v>#REF!</v>
      </c>
    </row>
    <row r="45" spans="1:8" ht="34.5" customHeight="1">
      <c r="A45" s="188"/>
      <c r="B45" s="303" t="s">
        <v>504</v>
      </c>
      <c r="C45" s="301"/>
      <c r="D45" s="152"/>
      <c r="E45" s="43">
        <f>SUM(E46:E64)</f>
        <v>18672820</v>
      </c>
      <c r="F45" s="43">
        <f>SUM(F46:F64)</f>
        <v>18672820</v>
      </c>
      <c r="G45" s="44"/>
      <c r="H45" s="44" t="e">
        <f>F45-#REF!</f>
        <v>#REF!</v>
      </c>
    </row>
    <row r="46" spans="1:8" ht="68.25" hidden="1" customHeight="1">
      <c r="A46" s="153" t="s">
        <v>248</v>
      </c>
      <c r="B46" s="302" t="s">
        <v>522</v>
      </c>
      <c r="C46" s="301"/>
      <c r="D46" s="152"/>
      <c r="E46" s="25">
        <v>200000</v>
      </c>
      <c r="F46" s="25">
        <f t="shared" ref="F46:F55" si="1">E46</f>
        <v>200000</v>
      </c>
      <c r="H46" s="44" t="e">
        <f>F46-#REF!</f>
        <v>#REF!</v>
      </c>
    </row>
    <row r="47" spans="1:8" ht="62.25" hidden="1" customHeight="1">
      <c r="A47" s="153" t="s">
        <v>249</v>
      </c>
      <c r="B47" s="302" t="s">
        <v>523</v>
      </c>
      <c r="C47" s="301"/>
      <c r="D47" s="152"/>
      <c r="E47" s="25">
        <v>200000</v>
      </c>
      <c r="F47" s="25">
        <f t="shared" si="1"/>
        <v>200000</v>
      </c>
      <c r="H47" s="44" t="e">
        <f>F47-#REF!</f>
        <v>#REF!</v>
      </c>
    </row>
    <row r="48" spans="1:8" ht="72.75" hidden="1" customHeight="1">
      <c r="A48" s="153" t="s">
        <v>250</v>
      </c>
      <c r="B48" s="302" t="s">
        <v>524</v>
      </c>
      <c r="C48" s="301"/>
      <c r="D48" s="152"/>
      <c r="E48" s="25">
        <v>200000</v>
      </c>
      <c r="F48" s="25">
        <f t="shared" si="1"/>
        <v>200000</v>
      </c>
      <c r="H48" s="44" t="e">
        <f>F48-#REF!</f>
        <v>#REF!</v>
      </c>
    </row>
    <row r="49" spans="1:8" ht="64.5" hidden="1" customHeight="1">
      <c r="A49" s="153" t="s">
        <v>251</v>
      </c>
      <c r="B49" s="302" t="s">
        <v>525</v>
      </c>
      <c r="C49" s="301"/>
      <c r="D49" s="152"/>
      <c r="E49" s="25">
        <v>200000</v>
      </c>
      <c r="F49" s="25">
        <f t="shared" si="1"/>
        <v>200000</v>
      </c>
      <c r="H49" s="44" t="e">
        <f>F49-#REF!</f>
        <v>#REF!</v>
      </c>
    </row>
    <row r="50" spans="1:8" ht="75" hidden="1" customHeight="1">
      <c r="A50" s="153" t="s">
        <v>252</v>
      </c>
      <c r="B50" s="302" t="s">
        <v>526</v>
      </c>
      <c r="C50" s="301"/>
      <c r="D50" s="152"/>
      <c r="E50" s="25">
        <v>200000</v>
      </c>
      <c r="F50" s="25">
        <f t="shared" si="1"/>
        <v>200000</v>
      </c>
      <c r="H50" s="44"/>
    </row>
    <row r="51" spans="1:8" ht="57.75" hidden="1" customHeight="1">
      <c r="A51" s="153" t="s">
        <v>253</v>
      </c>
      <c r="B51" s="302" t="s">
        <v>527</v>
      </c>
      <c r="C51" s="301"/>
      <c r="D51" s="152"/>
      <c r="E51" s="25">
        <v>300000</v>
      </c>
      <c r="F51" s="25">
        <f t="shared" si="1"/>
        <v>300000</v>
      </c>
      <c r="H51" s="44" t="e">
        <f>F51-#REF!</f>
        <v>#REF!</v>
      </c>
    </row>
    <row r="52" spans="1:8" ht="81.75" hidden="1" customHeight="1">
      <c r="A52" s="153" t="s">
        <v>254</v>
      </c>
      <c r="B52" s="302" t="s">
        <v>528</v>
      </c>
      <c r="C52" s="301"/>
      <c r="D52" s="24"/>
      <c r="E52" s="25">
        <v>2000000</v>
      </c>
      <c r="F52" s="25">
        <f t="shared" si="1"/>
        <v>2000000</v>
      </c>
      <c r="H52" s="44" t="e">
        <f>F52-#REF!</f>
        <v>#REF!</v>
      </c>
    </row>
    <row r="53" spans="1:8" ht="74.25" hidden="1" customHeight="1">
      <c r="A53" s="153" t="s">
        <v>255</v>
      </c>
      <c r="B53" s="302" t="s">
        <v>529</v>
      </c>
      <c r="C53" s="301"/>
      <c r="D53" s="24"/>
      <c r="E53" s="25">
        <v>200000</v>
      </c>
      <c r="F53" s="25">
        <f t="shared" si="1"/>
        <v>200000</v>
      </c>
      <c r="H53" s="44" t="e">
        <f>F53-#REF!</f>
        <v>#REF!</v>
      </c>
    </row>
    <row r="54" spans="1:8" ht="77.25" hidden="1" customHeight="1">
      <c r="A54" s="153" t="s">
        <v>513</v>
      </c>
      <c r="B54" s="302" t="s">
        <v>530</v>
      </c>
      <c r="C54" s="301"/>
      <c r="D54" s="24"/>
      <c r="E54" s="25">
        <v>6000000</v>
      </c>
      <c r="F54" s="25">
        <f t="shared" si="1"/>
        <v>6000000</v>
      </c>
      <c r="H54" s="44" t="e">
        <f>F54-#REF!</f>
        <v>#REF!</v>
      </c>
    </row>
    <row r="55" spans="1:8" ht="60" hidden="1" customHeight="1">
      <c r="A55" s="153" t="s">
        <v>514</v>
      </c>
      <c r="B55" s="302" t="s">
        <v>531</v>
      </c>
      <c r="C55" s="301"/>
      <c r="D55" s="24"/>
      <c r="E55" s="25">
        <v>200000</v>
      </c>
      <c r="F55" s="25">
        <f t="shared" si="1"/>
        <v>200000</v>
      </c>
      <c r="H55" s="44" t="e">
        <f>F55-#REF!</f>
        <v>#REF!</v>
      </c>
    </row>
    <row r="56" spans="1:8" ht="54.75" hidden="1" customHeight="1">
      <c r="A56" s="153" t="s">
        <v>515</v>
      </c>
      <c r="B56" s="302" t="s">
        <v>532</v>
      </c>
      <c r="C56" s="301"/>
      <c r="D56" s="24"/>
      <c r="E56" s="25">
        <v>200000</v>
      </c>
      <c r="F56" s="25">
        <f>E56</f>
        <v>200000</v>
      </c>
      <c r="H56" s="44" t="e">
        <f>F56-#REF!</f>
        <v>#REF!</v>
      </c>
    </row>
    <row r="57" spans="1:8" ht="41.25" hidden="1" customHeight="1">
      <c r="A57" s="153" t="s">
        <v>516</v>
      </c>
      <c r="B57" s="302" t="s">
        <v>533</v>
      </c>
      <c r="C57" s="301" t="s">
        <v>449</v>
      </c>
      <c r="D57" s="24"/>
      <c r="E57" s="25">
        <v>700000</v>
      </c>
      <c r="F57" s="25">
        <f t="shared" ref="F57:F64" si="2">E57</f>
        <v>700000</v>
      </c>
      <c r="H57" s="44" t="e">
        <f>F57-#REF!</f>
        <v>#REF!</v>
      </c>
    </row>
    <row r="58" spans="1:8" ht="48" hidden="1" customHeight="1">
      <c r="A58" s="153" t="s">
        <v>256</v>
      </c>
      <c r="B58" s="302" t="s">
        <v>534</v>
      </c>
      <c r="C58" s="301"/>
      <c r="D58" s="24"/>
      <c r="E58" s="25">
        <v>500000</v>
      </c>
      <c r="F58" s="25">
        <f t="shared" si="2"/>
        <v>500000</v>
      </c>
      <c r="H58" s="44"/>
    </row>
    <row r="59" spans="1:8" ht="61.5" hidden="1" customHeight="1">
      <c r="A59" s="153" t="s">
        <v>257</v>
      </c>
      <c r="B59" s="302" t="s">
        <v>363</v>
      </c>
      <c r="C59" s="301"/>
      <c r="D59" s="24"/>
      <c r="E59" s="25">
        <v>3118157</v>
      </c>
      <c r="F59" s="25">
        <f>E59</f>
        <v>3118157</v>
      </c>
      <c r="H59" s="44"/>
    </row>
    <row r="60" spans="1:8" ht="64.5" hidden="1" customHeight="1">
      <c r="A60" s="153" t="s">
        <v>517</v>
      </c>
      <c r="B60" s="302" t="s">
        <v>367</v>
      </c>
      <c r="C60" s="301"/>
      <c r="D60" s="24"/>
      <c r="E60" s="25">
        <f>F310</f>
        <v>100000</v>
      </c>
      <c r="F60" s="25">
        <f t="shared" si="2"/>
        <v>100000</v>
      </c>
      <c r="H60" s="44"/>
    </row>
    <row r="61" spans="1:8" ht="51" hidden="1" customHeight="1">
      <c r="A61" s="153" t="s">
        <v>518</v>
      </c>
      <c r="B61" s="302" t="s">
        <v>368</v>
      </c>
      <c r="C61" s="301"/>
      <c r="D61" s="24"/>
      <c r="E61" s="25">
        <v>230000</v>
      </c>
      <c r="F61" s="25">
        <f t="shared" si="2"/>
        <v>230000</v>
      </c>
      <c r="H61" s="44"/>
    </row>
    <row r="62" spans="1:8" ht="55.5" hidden="1" customHeight="1">
      <c r="A62" s="153" t="s">
        <v>519</v>
      </c>
      <c r="B62" s="302" t="s">
        <v>535</v>
      </c>
      <c r="C62" s="301"/>
      <c r="D62" s="24"/>
      <c r="E62" s="25">
        <v>1474663</v>
      </c>
      <c r="F62" s="25">
        <f t="shared" si="2"/>
        <v>1474663</v>
      </c>
      <c r="H62" s="44"/>
    </row>
    <row r="63" spans="1:8" ht="59.25" hidden="1" customHeight="1">
      <c r="A63" s="153" t="s">
        <v>520</v>
      </c>
      <c r="B63" s="302" t="s">
        <v>370</v>
      </c>
      <c r="C63" s="301"/>
      <c r="D63" s="24"/>
      <c r="E63" s="25">
        <v>1650000</v>
      </c>
      <c r="F63" s="25">
        <f t="shared" si="2"/>
        <v>1650000</v>
      </c>
      <c r="H63" s="44"/>
    </row>
    <row r="64" spans="1:8" ht="53.25" hidden="1" customHeight="1">
      <c r="A64" s="153" t="s">
        <v>521</v>
      </c>
      <c r="B64" s="302" t="s">
        <v>536</v>
      </c>
      <c r="C64" s="301"/>
      <c r="D64" s="24"/>
      <c r="E64" s="25">
        <v>1000000</v>
      </c>
      <c r="F64" s="25">
        <f t="shared" si="2"/>
        <v>1000000</v>
      </c>
      <c r="H64" s="44"/>
    </row>
    <row r="65" spans="1:9" ht="35.25" customHeight="1">
      <c r="A65" s="188"/>
      <c r="B65" s="291" t="s">
        <v>350</v>
      </c>
      <c r="C65" s="292"/>
      <c r="D65" s="152"/>
      <c r="E65" s="43">
        <f>E67+E68+E69+E72+E70+E71+E66</f>
        <v>30406518</v>
      </c>
      <c r="F65" s="43">
        <f>F67+F68+F69+F72+F70+F71+F66</f>
        <v>30406518</v>
      </c>
      <c r="H65" s="44" t="e">
        <f>F65-#REF!</f>
        <v>#REF!</v>
      </c>
    </row>
    <row r="66" spans="1:9" ht="36.75" hidden="1" customHeight="1">
      <c r="A66" s="23" t="s">
        <v>258</v>
      </c>
      <c r="B66" s="300" t="s">
        <v>537</v>
      </c>
      <c r="C66" s="301"/>
      <c r="D66" s="24"/>
      <c r="E66" s="25">
        <v>5000000</v>
      </c>
      <c r="F66" s="25">
        <f t="shared" ref="F66" si="3">E66</f>
        <v>5000000</v>
      </c>
      <c r="H66" s="44"/>
    </row>
    <row r="67" spans="1:9" ht="49.5" hidden="1" customHeight="1">
      <c r="A67" s="23" t="s">
        <v>301</v>
      </c>
      <c r="B67" s="300" t="s">
        <v>355</v>
      </c>
      <c r="C67" s="301"/>
      <c r="D67" s="24"/>
      <c r="E67" s="25">
        <v>100000</v>
      </c>
      <c r="F67" s="25">
        <f t="shared" ref="F67" si="4">E67</f>
        <v>100000</v>
      </c>
      <c r="H67" s="44"/>
    </row>
    <row r="68" spans="1:9" ht="31.5" hidden="1" customHeight="1">
      <c r="A68" s="23" t="s">
        <v>372</v>
      </c>
      <c r="B68" s="300" t="s">
        <v>430</v>
      </c>
      <c r="C68" s="301"/>
      <c r="D68" s="24"/>
      <c r="E68" s="25">
        <v>15000000</v>
      </c>
      <c r="F68" s="25">
        <f>G380</f>
        <v>15000000</v>
      </c>
      <c r="H68" s="44"/>
    </row>
    <row r="69" spans="1:9" ht="47.25" hidden="1" customHeight="1">
      <c r="A69" s="23" t="s">
        <v>373</v>
      </c>
      <c r="B69" s="300" t="s">
        <v>538</v>
      </c>
      <c r="C69" s="301"/>
      <c r="D69" s="24"/>
      <c r="E69" s="25">
        <v>500000</v>
      </c>
      <c r="F69" s="25">
        <f>G389</f>
        <v>500000</v>
      </c>
      <c r="H69" s="44"/>
    </row>
    <row r="70" spans="1:9" ht="42.75" hidden="1" customHeight="1">
      <c r="A70" s="23" t="s">
        <v>374</v>
      </c>
      <c r="B70" s="300" t="s">
        <v>539</v>
      </c>
      <c r="C70" s="301"/>
      <c r="E70" s="25">
        <v>500000</v>
      </c>
      <c r="F70" s="25">
        <f>E70</f>
        <v>500000</v>
      </c>
      <c r="H70" s="44"/>
    </row>
    <row r="71" spans="1:9" ht="36" hidden="1" customHeight="1">
      <c r="A71" s="23" t="s">
        <v>375</v>
      </c>
      <c r="B71" s="300" t="s">
        <v>540</v>
      </c>
      <c r="C71" s="301"/>
      <c r="D71" s="152"/>
      <c r="E71" s="25">
        <v>500000</v>
      </c>
      <c r="F71" s="25">
        <f>E71</f>
        <v>500000</v>
      </c>
      <c r="H71" s="44" t="e">
        <f>F67-#REF!</f>
        <v>#REF!</v>
      </c>
    </row>
    <row r="72" spans="1:9" ht="69" hidden="1" customHeight="1">
      <c r="A72" s="23" t="s">
        <v>376</v>
      </c>
      <c r="B72" s="300" t="s">
        <v>475</v>
      </c>
      <c r="C72" s="301"/>
      <c r="D72" s="24"/>
      <c r="E72" s="25">
        <f>F416</f>
        <v>8806518</v>
      </c>
      <c r="F72" s="25">
        <f>G416</f>
        <v>8806518</v>
      </c>
      <c r="H72" s="44"/>
    </row>
    <row r="73" spans="1:9" ht="15" customHeight="1">
      <c r="A73" s="293" t="s">
        <v>18</v>
      </c>
      <c r="B73" s="293"/>
      <c r="C73" s="294"/>
      <c r="D73" s="26"/>
      <c r="E73" s="26">
        <f>E65+E45+E43</f>
        <v>49379338</v>
      </c>
      <c r="F73" s="26">
        <f>F65+F45+F43</f>
        <v>49379338</v>
      </c>
      <c r="G73" s="44"/>
      <c r="H73" s="44" t="e">
        <f>F73-#REF!</f>
        <v>#REF!</v>
      </c>
      <c r="I73" s="44"/>
    </row>
    <row r="74" spans="1:9" ht="10.5" customHeight="1">
      <c r="A74" s="19"/>
      <c r="H74" s="44" t="e">
        <f>F74-#REF!</f>
        <v>#REF!</v>
      </c>
    </row>
    <row r="75" spans="1:9" ht="15.75" customHeight="1">
      <c r="A75" s="19" t="s">
        <v>22</v>
      </c>
      <c r="B75" s="295" t="s">
        <v>20</v>
      </c>
      <c r="C75" s="295"/>
      <c r="D75" s="295"/>
      <c r="E75" s="295"/>
      <c r="F75" s="295"/>
      <c r="G75" s="295"/>
    </row>
    <row r="76" spans="1:9" ht="14.25" customHeight="1">
      <c r="A76" s="19"/>
      <c r="E76" s="27" t="s">
        <v>14</v>
      </c>
    </row>
    <row r="77" spans="1:9" ht="25.5">
      <c r="A77" s="188" t="s">
        <v>11</v>
      </c>
      <c r="B77" s="190" t="s">
        <v>21</v>
      </c>
      <c r="C77" s="188" t="s">
        <v>16</v>
      </c>
      <c r="D77" s="188" t="s">
        <v>17</v>
      </c>
      <c r="E77" s="188" t="s">
        <v>18</v>
      </c>
    </row>
    <row r="78" spans="1:9" ht="11.25" customHeight="1">
      <c r="A78" s="190">
        <v>1</v>
      </c>
      <c r="B78" s="190">
        <v>2</v>
      </c>
      <c r="C78" s="190">
        <v>3</v>
      </c>
      <c r="D78" s="190">
        <v>4</v>
      </c>
      <c r="E78" s="190">
        <v>5</v>
      </c>
    </row>
    <row r="79" spans="1:9" ht="23.25" customHeight="1">
      <c r="A79" s="188"/>
      <c r="B79" s="28"/>
      <c r="C79" s="29"/>
      <c r="D79" s="188"/>
      <c r="E79" s="29"/>
    </row>
    <row r="80" spans="1:9" ht="19.5" customHeight="1">
      <c r="A80" s="293" t="s">
        <v>18</v>
      </c>
      <c r="B80" s="293"/>
      <c r="C80" s="30"/>
      <c r="D80" s="30"/>
      <c r="E80" s="30"/>
    </row>
    <row r="81" spans="1:7" ht="16.5" customHeight="1">
      <c r="A81" s="19"/>
    </row>
    <row r="82" spans="1:7" ht="16.5" customHeight="1">
      <c r="A82" s="18" t="s">
        <v>50</v>
      </c>
      <c r="B82" s="295" t="s">
        <v>23</v>
      </c>
      <c r="C82" s="295"/>
      <c r="D82" s="295"/>
      <c r="E82" s="295"/>
      <c r="F82" s="295"/>
      <c r="G82" s="295"/>
    </row>
    <row r="83" spans="1:7" ht="9.75" customHeight="1">
      <c r="A83" s="19"/>
    </row>
    <row r="84" spans="1:7" ht="25.5" customHeight="1">
      <c r="A84" s="188" t="s">
        <v>11</v>
      </c>
      <c r="B84" s="188" t="s">
        <v>24</v>
      </c>
      <c r="C84" s="189" t="s">
        <v>25</v>
      </c>
      <c r="D84" s="189" t="s">
        <v>26</v>
      </c>
      <c r="E84" s="188" t="s">
        <v>16</v>
      </c>
      <c r="F84" s="188" t="s">
        <v>17</v>
      </c>
      <c r="G84" s="188" t="s">
        <v>18</v>
      </c>
    </row>
    <row r="85" spans="1:7">
      <c r="A85" s="190">
        <v>1</v>
      </c>
      <c r="B85" s="190">
        <v>2</v>
      </c>
      <c r="C85" s="190">
        <v>3</v>
      </c>
      <c r="D85" s="190">
        <v>4</v>
      </c>
      <c r="E85" s="190">
        <v>5</v>
      </c>
      <c r="F85" s="190">
        <v>6</v>
      </c>
      <c r="G85" s="190">
        <v>7</v>
      </c>
    </row>
    <row r="86" spans="1:7" ht="30" customHeight="1">
      <c r="A86" s="188"/>
      <c r="B86" s="291" t="s">
        <v>511</v>
      </c>
      <c r="C86" s="296"/>
      <c r="D86" s="296"/>
      <c r="E86" s="292"/>
      <c r="F86" s="204">
        <f>F89</f>
        <v>300000</v>
      </c>
      <c r="G86" s="204">
        <f>G89</f>
        <v>300000</v>
      </c>
    </row>
    <row r="87" spans="1:7" ht="62.25" customHeight="1">
      <c r="A87" s="187"/>
      <c r="B87" s="297" t="s">
        <v>646</v>
      </c>
      <c r="C87" s="298"/>
      <c r="D87" s="298"/>
      <c r="E87" s="299"/>
      <c r="F87" s="86"/>
      <c r="G87" s="86"/>
    </row>
    <row r="88" spans="1:7" s="76" customFormat="1" ht="15" customHeight="1">
      <c r="A88" s="83">
        <v>1</v>
      </c>
      <c r="B88" s="84" t="s">
        <v>27</v>
      </c>
      <c r="C88" s="87" t="s">
        <v>83</v>
      </c>
      <c r="D88" s="87" t="s">
        <v>83</v>
      </c>
      <c r="E88" s="85"/>
      <c r="F88" s="86"/>
      <c r="G88" s="86"/>
    </row>
    <row r="89" spans="1:7" ht="81.75" customHeight="1">
      <c r="A89" s="187"/>
      <c r="B89" s="142" t="s">
        <v>507</v>
      </c>
      <c r="C89" s="17" t="s">
        <v>96</v>
      </c>
      <c r="D89" s="69" t="s">
        <v>512</v>
      </c>
      <c r="E89" s="85"/>
      <c r="F89" s="67">
        <f>E44</f>
        <v>300000</v>
      </c>
      <c r="G89" s="67">
        <f>F89</f>
        <v>300000</v>
      </c>
    </row>
    <row r="90" spans="1:7" s="76" customFormat="1" ht="18" customHeight="1">
      <c r="A90" s="83">
        <v>2</v>
      </c>
      <c r="B90" s="84" t="s">
        <v>28</v>
      </c>
      <c r="C90" s="87" t="s">
        <v>83</v>
      </c>
      <c r="D90" s="87" t="s">
        <v>83</v>
      </c>
      <c r="E90" s="85"/>
      <c r="F90" s="147"/>
      <c r="G90" s="147"/>
    </row>
    <row r="91" spans="1:7" ht="111" customHeight="1">
      <c r="A91" s="187"/>
      <c r="B91" s="142" t="s">
        <v>510</v>
      </c>
      <c r="C91" s="17" t="s">
        <v>97</v>
      </c>
      <c r="D91" s="17" t="s">
        <v>181</v>
      </c>
      <c r="E91" s="85"/>
      <c r="F91" s="147">
        <v>1</v>
      </c>
      <c r="G91" s="147">
        <f>F91</f>
        <v>1</v>
      </c>
    </row>
    <row r="92" spans="1:7" s="76" customFormat="1" ht="18" customHeight="1">
      <c r="A92" s="83">
        <v>3</v>
      </c>
      <c r="B92" s="84" t="s">
        <v>29</v>
      </c>
      <c r="C92" s="87"/>
      <c r="D92" s="87"/>
      <c r="E92" s="85"/>
      <c r="F92" s="147"/>
      <c r="G92" s="147"/>
    </row>
    <row r="93" spans="1:7" ht="108.75" customHeight="1">
      <c r="A93" s="187"/>
      <c r="B93" s="143" t="s">
        <v>508</v>
      </c>
      <c r="C93" s="17" t="s">
        <v>89</v>
      </c>
      <c r="D93" s="17" t="s">
        <v>87</v>
      </c>
      <c r="E93" s="85"/>
      <c r="F93" s="67">
        <f>F89/F91</f>
        <v>300000</v>
      </c>
      <c r="G93" s="67">
        <f>F93</f>
        <v>300000</v>
      </c>
    </row>
    <row r="94" spans="1:7" s="76" customFormat="1" ht="19.5" customHeight="1">
      <c r="A94" s="83">
        <v>2</v>
      </c>
      <c r="B94" s="84" t="s">
        <v>30</v>
      </c>
      <c r="C94" s="87"/>
      <c r="D94" s="87"/>
      <c r="E94" s="85"/>
      <c r="F94" s="147"/>
      <c r="G94" s="147"/>
    </row>
    <row r="95" spans="1:7" ht="95.25" customHeight="1">
      <c r="A95" s="187"/>
      <c r="B95" s="143" t="s">
        <v>509</v>
      </c>
      <c r="C95" s="17" t="s">
        <v>88</v>
      </c>
      <c r="D95" s="17" t="s">
        <v>87</v>
      </c>
      <c r="E95" s="85"/>
      <c r="F95" s="147">
        <v>100</v>
      </c>
      <c r="G95" s="147">
        <f>F95</f>
        <v>100</v>
      </c>
    </row>
    <row r="96" spans="1:7" ht="30" hidden="1" customHeight="1">
      <c r="A96" s="187"/>
      <c r="B96" s="343" t="s">
        <v>132</v>
      </c>
      <c r="C96" s="343"/>
      <c r="D96" s="343"/>
      <c r="E96" s="85"/>
      <c r="F96" s="147"/>
      <c r="G96" s="147"/>
    </row>
    <row r="97" spans="1:7" s="76" customFormat="1" ht="15" hidden="1" customHeight="1">
      <c r="A97" s="83">
        <v>1</v>
      </c>
      <c r="B97" s="157" t="s">
        <v>27</v>
      </c>
      <c r="C97" s="17"/>
      <c r="D97" s="17"/>
      <c r="E97" s="85"/>
      <c r="F97" s="147"/>
      <c r="G97" s="147"/>
    </row>
    <row r="98" spans="1:7" ht="37.5" hidden="1" customHeight="1">
      <c r="A98" s="187"/>
      <c r="B98" s="142" t="s">
        <v>122</v>
      </c>
      <c r="C98" s="17" t="s">
        <v>96</v>
      </c>
      <c r="D98" s="17" t="s">
        <v>154</v>
      </c>
      <c r="E98" s="85"/>
      <c r="F98" s="147"/>
      <c r="G98" s="147">
        <f>F98</f>
        <v>0</v>
      </c>
    </row>
    <row r="99" spans="1:7" s="76" customFormat="1" ht="15" hidden="1" customHeight="1">
      <c r="A99" s="83">
        <v>2</v>
      </c>
      <c r="B99" s="157" t="s">
        <v>28</v>
      </c>
      <c r="C99" s="17"/>
      <c r="D99" s="17"/>
      <c r="E99" s="85"/>
      <c r="F99" s="147"/>
      <c r="G99" s="147"/>
    </row>
    <row r="100" spans="1:7" ht="48" hidden="1" customHeight="1">
      <c r="A100" s="187"/>
      <c r="B100" s="142" t="s">
        <v>123</v>
      </c>
      <c r="C100" s="17" t="s">
        <v>97</v>
      </c>
      <c r="D100" s="17" t="s">
        <v>105</v>
      </c>
      <c r="E100" s="85"/>
      <c r="F100" s="147"/>
      <c r="G100" s="147">
        <f>F100</f>
        <v>0</v>
      </c>
    </row>
    <row r="101" spans="1:7" ht="30" hidden="1" customHeight="1">
      <c r="A101" s="187"/>
      <c r="B101" s="158" t="s">
        <v>133</v>
      </c>
      <c r="C101" s="17" t="s">
        <v>113</v>
      </c>
      <c r="D101" s="17" t="s">
        <v>105</v>
      </c>
      <c r="E101" s="85"/>
      <c r="F101" s="147"/>
      <c r="G101" s="147">
        <f>F101</f>
        <v>0</v>
      </c>
    </row>
    <row r="102" spans="1:7" s="76" customFormat="1" ht="15" hidden="1" customHeight="1">
      <c r="A102" s="83">
        <v>3</v>
      </c>
      <c r="B102" s="157" t="s">
        <v>29</v>
      </c>
      <c r="C102" s="17"/>
      <c r="D102" s="17"/>
      <c r="E102" s="85"/>
      <c r="F102" s="147"/>
      <c r="G102" s="147"/>
    </row>
    <row r="103" spans="1:7" ht="48" hidden="1" customHeight="1">
      <c r="A103" s="187"/>
      <c r="B103" s="142" t="s">
        <v>124</v>
      </c>
      <c r="C103" s="17" t="s">
        <v>89</v>
      </c>
      <c r="D103" s="17" t="s">
        <v>87</v>
      </c>
      <c r="E103" s="85"/>
      <c r="F103" s="147"/>
      <c r="G103" s="147">
        <f>F103</f>
        <v>0</v>
      </c>
    </row>
    <row r="104" spans="1:7" ht="27" hidden="1" customHeight="1">
      <c r="A104" s="187"/>
      <c r="B104" s="158" t="s">
        <v>134</v>
      </c>
      <c r="C104" s="17" t="s">
        <v>89</v>
      </c>
      <c r="D104" s="17" t="s">
        <v>87</v>
      </c>
      <c r="E104" s="85"/>
      <c r="F104" s="147"/>
      <c r="G104" s="147">
        <f>F104</f>
        <v>0</v>
      </c>
    </row>
    <row r="105" spans="1:7" s="76" customFormat="1" ht="15" hidden="1" customHeight="1">
      <c r="A105" s="83">
        <v>4</v>
      </c>
      <c r="B105" s="157" t="s">
        <v>30</v>
      </c>
      <c r="C105" s="17"/>
      <c r="D105" s="17"/>
      <c r="E105" s="85"/>
      <c r="F105" s="147"/>
      <c r="G105" s="147"/>
    </row>
    <row r="106" spans="1:7" ht="45" hidden="1" customHeight="1">
      <c r="A106" s="187"/>
      <c r="B106" s="158" t="s">
        <v>125</v>
      </c>
      <c r="C106" s="17" t="s">
        <v>88</v>
      </c>
      <c r="D106" s="17" t="s">
        <v>87</v>
      </c>
      <c r="E106" s="85"/>
      <c r="F106" s="147"/>
      <c r="G106" s="147">
        <f>F106</f>
        <v>0</v>
      </c>
    </row>
    <row r="107" spans="1:7" ht="45.75" hidden="1" customHeight="1">
      <c r="A107" s="187"/>
      <c r="B107" s="343" t="s">
        <v>155</v>
      </c>
      <c r="C107" s="343"/>
      <c r="D107" s="343"/>
      <c r="E107" s="85"/>
      <c r="F107" s="147"/>
      <c r="G107" s="147"/>
    </row>
    <row r="108" spans="1:7" s="76" customFormat="1" ht="15" hidden="1" customHeight="1">
      <c r="A108" s="83">
        <v>1</v>
      </c>
      <c r="B108" s="84" t="s">
        <v>27</v>
      </c>
      <c r="C108" s="17"/>
      <c r="D108" s="17"/>
      <c r="E108" s="85"/>
      <c r="F108" s="147"/>
      <c r="G108" s="147"/>
    </row>
    <row r="109" spans="1:7" ht="70.5" hidden="1" customHeight="1">
      <c r="A109" s="187"/>
      <c r="B109" s="142" t="s">
        <v>137</v>
      </c>
      <c r="C109" s="17" t="s">
        <v>96</v>
      </c>
      <c r="D109" s="17" t="s">
        <v>285</v>
      </c>
      <c r="E109" s="85"/>
      <c r="F109" s="147"/>
      <c r="G109" s="147">
        <f>F109</f>
        <v>0</v>
      </c>
    </row>
    <row r="110" spans="1:7" s="76" customFormat="1" ht="15" hidden="1" customHeight="1">
      <c r="A110" s="83">
        <v>2</v>
      </c>
      <c r="B110" s="84" t="s">
        <v>28</v>
      </c>
      <c r="C110" s="17"/>
      <c r="D110" s="17"/>
      <c r="E110" s="85"/>
      <c r="F110" s="147"/>
      <c r="G110" s="147"/>
    </row>
    <row r="111" spans="1:7" ht="62.25" hidden="1" customHeight="1">
      <c r="A111" s="187"/>
      <c r="B111" s="142" t="s">
        <v>136</v>
      </c>
      <c r="C111" s="17" t="s">
        <v>97</v>
      </c>
      <c r="D111" s="17" t="s">
        <v>105</v>
      </c>
      <c r="E111" s="85"/>
      <c r="F111" s="147"/>
      <c r="G111" s="147">
        <f>F111</f>
        <v>0</v>
      </c>
    </row>
    <row r="112" spans="1:7" s="76" customFormat="1" ht="15" hidden="1" customHeight="1">
      <c r="A112" s="83">
        <v>3</v>
      </c>
      <c r="B112" s="84" t="s">
        <v>29</v>
      </c>
      <c r="C112" s="17"/>
      <c r="D112" s="17"/>
      <c r="E112" s="85"/>
      <c r="F112" s="147"/>
      <c r="G112" s="147"/>
    </row>
    <row r="113" spans="1:7" ht="49.5" hidden="1" customHeight="1">
      <c r="A113" s="187"/>
      <c r="B113" s="142" t="s">
        <v>138</v>
      </c>
      <c r="C113" s="17" t="s">
        <v>89</v>
      </c>
      <c r="D113" s="17" t="s">
        <v>87</v>
      </c>
      <c r="E113" s="85"/>
      <c r="F113" s="147"/>
      <c r="G113" s="147">
        <f>F113</f>
        <v>0</v>
      </c>
    </row>
    <row r="114" spans="1:7" s="76" customFormat="1" ht="15" hidden="1" customHeight="1">
      <c r="A114" s="83">
        <v>4</v>
      </c>
      <c r="B114" s="84" t="s">
        <v>30</v>
      </c>
      <c r="C114" s="17"/>
      <c r="D114" s="17"/>
      <c r="E114" s="85"/>
      <c r="F114" s="147"/>
      <c r="G114" s="147"/>
    </row>
    <row r="115" spans="1:7" ht="36.75" hidden="1" customHeight="1">
      <c r="A115" s="187"/>
      <c r="B115" s="142" t="s">
        <v>139</v>
      </c>
      <c r="C115" s="17" t="s">
        <v>88</v>
      </c>
      <c r="D115" s="17" t="s">
        <v>87</v>
      </c>
      <c r="E115" s="85"/>
      <c r="F115" s="147"/>
      <c r="G115" s="147">
        <f>F115</f>
        <v>0</v>
      </c>
    </row>
    <row r="116" spans="1:7" ht="28.5" hidden="1" customHeight="1">
      <c r="A116" s="187"/>
      <c r="B116" s="343" t="s">
        <v>286</v>
      </c>
      <c r="C116" s="343"/>
      <c r="D116" s="343"/>
      <c r="E116" s="85"/>
      <c r="F116" s="147"/>
      <c r="G116" s="147"/>
    </row>
    <row r="117" spans="1:7" s="76" customFormat="1" ht="15" hidden="1" customHeight="1">
      <c r="A117" s="83">
        <v>1</v>
      </c>
      <c r="B117" s="157" t="s">
        <v>27</v>
      </c>
      <c r="C117" s="17"/>
      <c r="D117" s="17"/>
      <c r="E117" s="85"/>
      <c r="F117" s="147"/>
      <c r="G117" s="147"/>
    </row>
    <row r="118" spans="1:7" ht="33.75" hidden="1" customHeight="1">
      <c r="A118" s="187"/>
      <c r="B118" s="142" t="s">
        <v>140</v>
      </c>
      <c r="C118" s="17" t="s">
        <v>96</v>
      </c>
      <c r="D118" s="17" t="s">
        <v>154</v>
      </c>
      <c r="E118" s="85"/>
      <c r="F118" s="147"/>
      <c r="G118" s="147">
        <f>F118</f>
        <v>0</v>
      </c>
    </row>
    <row r="119" spans="1:7" s="76" customFormat="1" ht="15" hidden="1" customHeight="1">
      <c r="A119" s="83">
        <v>2</v>
      </c>
      <c r="B119" s="157" t="s">
        <v>28</v>
      </c>
      <c r="C119" s="17"/>
      <c r="D119" s="17"/>
      <c r="E119" s="85"/>
      <c r="F119" s="147"/>
      <c r="G119" s="147"/>
    </row>
    <row r="120" spans="1:7" ht="27.75" hidden="1" customHeight="1">
      <c r="A120" s="187"/>
      <c r="B120" s="143" t="s">
        <v>141</v>
      </c>
      <c r="C120" s="17" t="s">
        <v>97</v>
      </c>
      <c r="D120" s="17" t="s">
        <v>105</v>
      </c>
      <c r="E120" s="85"/>
      <c r="F120" s="147"/>
      <c r="G120" s="147">
        <f>F120</f>
        <v>0</v>
      </c>
    </row>
    <row r="121" spans="1:7" s="76" customFormat="1" ht="15" hidden="1" customHeight="1">
      <c r="A121" s="83">
        <v>3</v>
      </c>
      <c r="B121" s="157" t="s">
        <v>29</v>
      </c>
      <c r="C121" s="17"/>
      <c r="D121" s="17"/>
      <c r="E121" s="85"/>
      <c r="F121" s="147"/>
      <c r="G121" s="147"/>
    </row>
    <row r="122" spans="1:7" ht="31.5" hidden="1" customHeight="1">
      <c r="A122" s="187"/>
      <c r="B122" s="143" t="s">
        <v>141</v>
      </c>
      <c r="C122" s="17" t="s">
        <v>89</v>
      </c>
      <c r="D122" s="17" t="s">
        <v>87</v>
      </c>
      <c r="E122" s="85"/>
      <c r="F122" s="147"/>
      <c r="G122" s="147">
        <f>F122</f>
        <v>0</v>
      </c>
    </row>
    <row r="123" spans="1:7" s="76" customFormat="1" ht="15" hidden="1" customHeight="1">
      <c r="A123" s="83">
        <v>4</v>
      </c>
      <c r="B123" s="157" t="s">
        <v>30</v>
      </c>
      <c r="C123" s="17"/>
      <c r="D123" s="17"/>
      <c r="E123" s="85"/>
      <c r="F123" s="147"/>
      <c r="G123" s="147"/>
    </row>
    <row r="124" spans="1:7" ht="30.75" hidden="1" customHeight="1">
      <c r="A124" s="187"/>
      <c r="B124" s="142" t="s">
        <v>142</v>
      </c>
      <c r="C124" s="17" t="s">
        <v>88</v>
      </c>
      <c r="D124" s="17" t="s">
        <v>87</v>
      </c>
      <c r="E124" s="85"/>
      <c r="F124" s="147"/>
      <c r="G124" s="147">
        <f>F124</f>
        <v>0</v>
      </c>
    </row>
    <row r="125" spans="1:7" ht="32.25" hidden="1" customHeight="1">
      <c r="A125" s="187"/>
      <c r="B125" s="343" t="s">
        <v>143</v>
      </c>
      <c r="C125" s="343"/>
      <c r="D125" s="343"/>
      <c r="E125" s="85"/>
      <c r="F125" s="147"/>
      <c r="G125" s="147"/>
    </row>
    <row r="126" spans="1:7" s="76" customFormat="1" ht="15" hidden="1" customHeight="1">
      <c r="A126" s="83">
        <v>1</v>
      </c>
      <c r="B126" s="84" t="s">
        <v>27</v>
      </c>
      <c r="C126" s="17"/>
      <c r="D126" s="17"/>
      <c r="E126" s="85"/>
      <c r="F126" s="147"/>
      <c r="G126" s="147"/>
    </row>
    <row r="127" spans="1:7" ht="45" hidden="1" customHeight="1">
      <c r="A127" s="187"/>
      <c r="B127" s="142" t="s">
        <v>144</v>
      </c>
      <c r="C127" s="87" t="s">
        <v>96</v>
      </c>
      <c r="D127" s="17" t="s">
        <v>154</v>
      </c>
      <c r="E127" s="85"/>
      <c r="F127" s="147"/>
      <c r="G127" s="147">
        <f>F127</f>
        <v>0</v>
      </c>
    </row>
    <row r="128" spans="1:7" s="76" customFormat="1" ht="15" hidden="1" customHeight="1">
      <c r="A128" s="83">
        <v>2</v>
      </c>
      <c r="B128" s="157" t="s">
        <v>28</v>
      </c>
      <c r="C128" s="87"/>
      <c r="D128" s="87"/>
      <c r="E128" s="85"/>
      <c r="F128" s="147"/>
      <c r="G128" s="147"/>
    </row>
    <row r="129" spans="1:7" ht="59.25" hidden="1" customHeight="1">
      <c r="A129" s="187"/>
      <c r="B129" s="142" t="s">
        <v>145</v>
      </c>
      <c r="C129" s="17" t="s">
        <v>97</v>
      </c>
      <c r="D129" s="17" t="s">
        <v>105</v>
      </c>
      <c r="E129" s="85"/>
      <c r="F129" s="147"/>
      <c r="G129" s="147">
        <f>F129</f>
        <v>0</v>
      </c>
    </row>
    <row r="130" spans="1:7" ht="49.5" hidden="1" customHeight="1">
      <c r="A130" s="187"/>
      <c r="B130" s="143" t="s">
        <v>150</v>
      </c>
      <c r="C130" s="17" t="s">
        <v>113</v>
      </c>
      <c r="D130" s="17" t="s">
        <v>105</v>
      </c>
      <c r="E130" s="85"/>
      <c r="F130" s="147"/>
      <c r="G130" s="147">
        <f>F130</f>
        <v>0</v>
      </c>
    </row>
    <row r="131" spans="1:7" s="76" customFormat="1" ht="15" hidden="1" customHeight="1">
      <c r="A131" s="83">
        <v>3</v>
      </c>
      <c r="B131" s="157" t="s">
        <v>29</v>
      </c>
      <c r="C131" s="17"/>
      <c r="D131" s="17"/>
      <c r="E131" s="85"/>
      <c r="F131" s="147"/>
      <c r="G131" s="147"/>
    </row>
    <row r="132" spans="1:7" ht="55.5" hidden="1" customHeight="1">
      <c r="A132" s="187"/>
      <c r="B132" s="142" t="s">
        <v>147</v>
      </c>
      <c r="C132" s="17" t="s">
        <v>89</v>
      </c>
      <c r="D132" s="17" t="s">
        <v>148</v>
      </c>
      <c r="E132" s="85"/>
      <c r="F132" s="147"/>
      <c r="G132" s="147">
        <f>F132</f>
        <v>0</v>
      </c>
    </row>
    <row r="133" spans="1:7" ht="39" hidden="1" customHeight="1">
      <c r="A133" s="187"/>
      <c r="B133" s="143" t="s">
        <v>146</v>
      </c>
      <c r="C133" s="17" t="s">
        <v>89</v>
      </c>
      <c r="D133" s="17" t="s">
        <v>148</v>
      </c>
      <c r="E133" s="85"/>
      <c r="F133" s="147"/>
      <c r="G133" s="147">
        <f>F133</f>
        <v>0</v>
      </c>
    </row>
    <row r="134" spans="1:7" s="76" customFormat="1" ht="15" hidden="1" customHeight="1">
      <c r="A134" s="83">
        <v>4</v>
      </c>
      <c r="B134" s="157" t="s">
        <v>30</v>
      </c>
      <c r="C134" s="87"/>
      <c r="D134" s="87"/>
      <c r="E134" s="85"/>
      <c r="F134" s="147"/>
      <c r="G134" s="147"/>
    </row>
    <row r="135" spans="1:7" ht="43.5" hidden="1" customHeight="1">
      <c r="A135" s="187"/>
      <c r="B135" s="142" t="s">
        <v>149</v>
      </c>
      <c r="C135" s="87" t="s">
        <v>88</v>
      </c>
      <c r="D135" s="87" t="s">
        <v>148</v>
      </c>
      <c r="E135" s="85"/>
      <c r="F135" s="147"/>
      <c r="G135" s="147">
        <f>F135</f>
        <v>0</v>
      </c>
    </row>
    <row r="136" spans="1:7" ht="33.75" hidden="1" customHeight="1">
      <c r="A136" s="187"/>
      <c r="B136" s="343" t="s">
        <v>151</v>
      </c>
      <c r="C136" s="343"/>
      <c r="D136" s="343"/>
      <c r="E136" s="85"/>
      <c r="F136" s="147"/>
      <c r="G136" s="147"/>
    </row>
    <row r="137" spans="1:7" s="76" customFormat="1" ht="15" hidden="1" customHeight="1">
      <c r="A137" s="83">
        <v>1</v>
      </c>
      <c r="B137" s="84" t="s">
        <v>27</v>
      </c>
      <c r="C137" s="17"/>
      <c r="D137" s="17"/>
      <c r="E137" s="85"/>
      <c r="F137" s="147"/>
      <c r="G137" s="147"/>
    </row>
    <row r="138" spans="1:7" ht="44.25" hidden="1" customHeight="1">
      <c r="A138" s="187"/>
      <c r="B138" s="143" t="s">
        <v>152</v>
      </c>
      <c r="C138" s="17" t="s">
        <v>96</v>
      </c>
      <c r="D138" s="17" t="s">
        <v>285</v>
      </c>
      <c r="E138" s="85"/>
      <c r="F138" s="147"/>
      <c r="G138" s="147">
        <f>F138</f>
        <v>0</v>
      </c>
    </row>
    <row r="139" spans="1:7" s="76" customFormat="1" ht="15" hidden="1" customHeight="1">
      <c r="A139" s="83">
        <v>2</v>
      </c>
      <c r="B139" s="84" t="s">
        <v>28</v>
      </c>
      <c r="C139" s="17"/>
      <c r="D139" s="17"/>
      <c r="E139" s="85"/>
      <c r="F139" s="147"/>
      <c r="G139" s="147"/>
    </row>
    <row r="140" spans="1:7" ht="56.25" hidden="1" customHeight="1">
      <c r="A140" s="187"/>
      <c r="B140" s="142" t="s">
        <v>293</v>
      </c>
      <c r="C140" s="17" t="s">
        <v>97</v>
      </c>
      <c r="D140" s="17" t="s">
        <v>105</v>
      </c>
      <c r="E140" s="85"/>
      <c r="F140" s="147"/>
      <c r="G140" s="147">
        <f>F140</f>
        <v>0</v>
      </c>
    </row>
    <row r="141" spans="1:7" s="76" customFormat="1" ht="15" hidden="1" customHeight="1">
      <c r="A141" s="83">
        <v>3</v>
      </c>
      <c r="B141" s="157" t="s">
        <v>29</v>
      </c>
      <c r="C141" s="17"/>
      <c r="D141" s="17"/>
      <c r="E141" s="85"/>
      <c r="F141" s="147"/>
      <c r="G141" s="147"/>
    </row>
    <row r="142" spans="1:7" ht="48.75" hidden="1" customHeight="1">
      <c r="A142" s="187"/>
      <c r="B142" s="142" t="s">
        <v>294</v>
      </c>
      <c r="C142" s="17" t="s">
        <v>89</v>
      </c>
      <c r="D142" s="17" t="s">
        <v>148</v>
      </c>
      <c r="E142" s="85"/>
      <c r="F142" s="147"/>
      <c r="G142" s="147">
        <f>F142</f>
        <v>0</v>
      </c>
    </row>
    <row r="143" spans="1:7" s="76" customFormat="1" ht="15" hidden="1" customHeight="1">
      <c r="A143" s="83">
        <v>4</v>
      </c>
      <c r="B143" s="157" t="s">
        <v>30</v>
      </c>
      <c r="C143" s="87"/>
      <c r="D143" s="87"/>
      <c r="E143" s="85"/>
      <c r="F143" s="147"/>
      <c r="G143" s="147"/>
    </row>
    <row r="144" spans="1:7" ht="43.5" hidden="1" customHeight="1">
      <c r="A144" s="187"/>
      <c r="B144" s="142" t="s">
        <v>153</v>
      </c>
      <c r="C144" s="87" t="s">
        <v>88</v>
      </c>
      <c r="D144" s="87" t="s">
        <v>148</v>
      </c>
      <c r="E144" s="85"/>
      <c r="F144" s="147"/>
      <c r="G144" s="147">
        <f>F144</f>
        <v>0</v>
      </c>
    </row>
    <row r="145" spans="1:7" ht="35.25" hidden="1" customHeight="1">
      <c r="A145" s="187"/>
      <c r="B145" s="343" t="s">
        <v>288</v>
      </c>
      <c r="C145" s="343"/>
      <c r="D145" s="343"/>
      <c r="E145" s="85"/>
      <c r="F145" s="147"/>
      <c r="G145" s="147"/>
    </row>
    <row r="146" spans="1:7" s="76" customFormat="1" ht="15" hidden="1" customHeight="1">
      <c r="A146" s="83">
        <v>1</v>
      </c>
      <c r="B146" s="84" t="s">
        <v>27</v>
      </c>
      <c r="C146" s="17"/>
      <c r="D146" s="17"/>
      <c r="E146" s="85"/>
      <c r="F146" s="147"/>
      <c r="G146" s="147"/>
    </row>
    <row r="147" spans="1:7" ht="28.5" hidden="1" customHeight="1">
      <c r="A147" s="187"/>
      <c r="B147" s="143" t="s">
        <v>158</v>
      </c>
      <c r="C147" s="17" t="s">
        <v>96</v>
      </c>
      <c r="D147" s="159" t="s">
        <v>159</v>
      </c>
      <c r="E147" s="85"/>
      <c r="F147" s="147"/>
      <c r="G147" s="147">
        <f>F147</f>
        <v>0</v>
      </c>
    </row>
    <row r="148" spans="1:7" s="76" customFormat="1" ht="15" hidden="1" customHeight="1">
      <c r="A148" s="83">
        <v>2</v>
      </c>
      <c r="B148" s="84" t="s">
        <v>28</v>
      </c>
      <c r="C148" s="17"/>
      <c r="D148" s="17"/>
      <c r="E148" s="85"/>
      <c r="F148" s="147"/>
      <c r="G148" s="147"/>
    </row>
    <row r="149" spans="1:7" ht="39.75" hidden="1" customHeight="1">
      <c r="A149" s="187"/>
      <c r="B149" s="143" t="s">
        <v>161</v>
      </c>
      <c r="C149" s="17" t="s">
        <v>97</v>
      </c>
      <c r="D149" s="17" t="s">
        <v>105</v>
      </c>
      <c r="E149" s="85"/>
      <c r="F149" s="147"/>
      <c r="G149" s="147">
        <f>F149</f>
        <v>0</v>
      </c>
    </row>
    <row r="150" spans="1:7" s="76" customFormat="1" ht="15" hidden="1" customHeight="1">
      <c r="A150" s="83">
        <v>3</v>
      </c>
      <c r="B150" s="84" t="s">
        <v>29</v>
      </c>
      <c r="C150" s="17"/>
      <c r="D150" s="17"/>
      <c r="E150" s="85"/>
      <c r="F150" s="147"/>
      <c r="G150" s="147"/>
    </row>
    <row r="151" spans="1:7" ht="42.75" hidden="1" customHeight="1">
      <c r="A151" s="187"/>
      <c r="B151" s="143" t="s">
        <v>162</v>
      </c>
      <c r="C151" s="17" t="s">
        <v>89</v>
      </c>
      <c r="D151" s="17" t="s">
        <v>87</v>
      </c>
      <c r="E151" s="85"/>
      <c r="F151" s="147"/>
      <c r="G151" s="147">
        <f>F151</f>
        <v>0</v>
      </c>
    </row>
    <row r="152" spans="1:7" s="76" customFormat="1" ht="15" hidden="1" customHeight="1">
      <c r="A152" s="83">
        <v>4</v>
      </c>
      <c r="B152" s="84" t="s">
        <v>30</v>
      </c>
      <c r="C152" s="17"/>
      <c r="D152" s="17"/>
      <c r="E152" s="85"/>
      <c r="F152" s="147"/>
      <c r="G152" s="147"/>
    </row>
    <row r="153" spans="1:7" ht="34.5" hidden="1" customHeight="1">
      <c r="A153" s="187"/>
      <c r="B153" s="143" t="s">
        <v>160</v>
      </c>
      <c r="C153" s="17" t="s">
        <v>88</v>
      </c>
      <c r="D153" s="17" t="s">
        <v>87</v>
      </c>
      <c r="E153" s="85"/>
      <c r="F153" s="147"/>
      <c r="G153" s="147">
        <f>F153</f>
        <v>0</v>
      </c>
    </row>
    <row r="154" spans="1:7" ht="27" hidden="1" customHeight="1">
      <c r="A154" s="187"/>
      <c r="B154" s="343" t="s">
        <v>287</v>
      </c>
      <c r="C154" s="343"/>
      <c r="D154" s="343"/>
      <c r="E154" s="85"/>
      <c r="F154" s="147"/>
      <c r="G154" s="147"/>
    </row>
    <row r="155" spans="1:7" s="76" customFormat="1" ht="15" hidden="1" customHeight="1">
      <c r="A155" s="83">
        <v>1</v>
      </c>
      <c r="B155" s="84" t="s">
        <v>27</v>
      </c>
      <c r="C155" s="17"/>
      <c r="D155" s="17"/>
      <c r="E155" s="85"/>
      <c r="F155" s="147"/>
      <c r="G155" s="147"/>
    </row>
    <row r="156" spans="1:7" ht="30" hidden="1" customHeight="1">
      <c r="A156" s="187"/>
      <c r="B156" s="143" t="s">
        <v>163</v>
      </c>
      <c r="C156" s="17" t="s">
        <v>96</v>
      </c>
      <c r="D156" s="17" t="s">
        <v>159</v>
      </c>
      <c r="E156" s="85"/>
      <c r="F156" s="147"/>
      <c r="G156" s="147">
        <f>F156</f>
        <v>0</v>
      </c>
    </row>
    <row r="157" spans="1:7" s="76" customFormat="1" ht="15" hidden="1" customHeight="1">
      <c r="A157" s="83">
        <v>2</v>
      </c>
      <c r="B157" s="84" t="s">
        <v>28</v>
      </c>
      <c r="C157" s="17"/>
      <c r="D157" s="17"/>
      <c r="E157" s="85"/>
      <c r="F157" s="147"/>
      <c r="G157" s="147"/>
    </row>
    <row r="158" spans="1:7" ht="39" hidden="1" customHeight="1">
      <c r="A158" s="187"/>
      <c r="B158" s="143" t="s">
        <v>165</v>
      </c>
      <c r="C158" s="17" t="s">
        <v>97</v>
      </c>
      <c r="D158" s="17" t="s">
        <v>105</v>
      </c>
      <c r="E158" s="85"/>
      <c r="F158" s="147"/>
      <c r="G158" s="147">
        <f>F158</f>
        <v>0</v>
      </c>
    </row>
    <row r="159" spans="1:7" s="76" customFormat="1" ht="15" hidden="1" customHeight="1">
      <c r="A159" s="83">
        <v>3</v>
      </c>
      <c r="B159" s="84" t="s">
        <v>29</v>
      </c>
      <c r="C159" s="17"/>
      <c r="D159" s="17"/>
      <c r="E159" s="85"/>
      <c r="F159" s="147"/>
      <c r="G159" s="147"/>
    </row>
    <row r="160" spans="1:7" ht="41.25" hidden="1" customHeight="1">
      <c r="A160" s="187"/>
      <c r="B160" s="143" t="s">
        <v>166</v>
      </c>
      <c r="C160" s="17" t="s">
        <v>89</v>
      </c>
      <c r="D160" s="17" t="s">
        <v>87</v>
      </c>
      <c r="E160" s="85"/>
      <c r="F160" s="147"/>
      <c r="G160" s="147">
        <f>F160</f>
        <v>0</v>
      </c>
    </row>
    <row r="161" spans="1:7" s="76" customFormat="1" ht="15" hidden="1" customHeight="1">
      <c r="A161" s="83">
        <v>4</v>
      </c>
      <c r="B161" s="84" t="s">
        <v>30</v>
      </c>
      <c r="C161" s="17"/>
      <c r="D161" s="17"/>
      <c r="E161" s="85"/>
      <c r="F161" s="147"/>
      <c r="G161" s="147"/>
    </row>
    <row r="162" spans="1:7" ht="33" hidden="1" customHeight="1">
      <c r="A162" s="187"/>
      <c r="B162" s="143" t="s">
        <v>164</v>
      </c>
      <c r="C162" s="17" t="s">
        <v>88</v>
      </c>
      <c r="D162" s="17" t="s">
        <v>87</v>
      </c>
      <c r="E162" s="85"/>
      <c r="F162" s="147"/>
      <c r="G162" s="147">
        <f>F162</f>
        <v>0</v>
      </c>
    </row>
    <row r="163" spans="1:7" ht="29.25" hidden="1" customHeight="1">
      <c r="A163" s="187"/>
      <c r="B163" s="343" t="s">
        <v>171</v>
      </c>
      <c r="C163" s="343"/>
      <c r="D163" s="343"/>
      <c r="E163" s="85"/>
      <c r="F163" s="147"/>
      <c r="G163" s="147"/>
    </row>
    <row r="164" spans="1:7" s="76" customFormat="1" ht="15" hidden="1" customHeight="1">
      <c r="A164" s="83">
        <v>1</v>
      </c>
      <c r="B164" s="157" t="s">
        <v>27</v>
      </c>
      <c r="C164" s="17"/>
      <c r="D164" s="17"/>
      <c r="E164" s="85"/>
      <c r="F164" s="147"/>
      <c r="G164" s="147"/>
    </row>
    <row r="165" spans="1:7" ht="33" hidden="1" customHeight="1">
      <c r="A165" s="187"/>
      <c r="B165" s="142" t="s">
        <v>169</v>
      </c>
      <c r="C165" s="17" t="s">
        <v>96</v>
      </c>
      <c r="D165" s="17" t="s">
        <v>159</v>
      </c>
      <c r="E165" s="85"/>
      <c r="F165" s="147"/>
      <c r="G165" s="147">
        <f>F165</f>
        <v>0</v>
      </c>
    </row>
    <row r="166" spans="1:7" s="76" customFormat="1" ht="15" hidden="1" customHeight="1">
      <c r="A166" s="83">
        <v>2</v>
      </c>
      <c r="B166" s="157" t="s">
        <v>28</v>
      </c>
      <c r="C166" s="17"/>
      <c r="D166" s="17"/>
      <c r="E166" s="85"/>
      <c r="F166" s="147"/>
      <c r="G166" s="147"/>
    </row>
    <row r="167" spans="1:7" ht="45.75" hidden="1" customHeight="1">
      <c r="A167" s="187"/>
      <c r="B167" s="142" t="s">
        <v>279</v>
      </c>
      <c r="C167" s="17" t="s">
        <v>97</v>
      </c>
      <c r="D167" s="17" t="s">
        <v>105</v>
      </c>
      <c r="E167" s="85"/>
      <c r="F167" s="147"/>
      <c r="G167" s="147">
        <f>F167</f>
        <v>0</v>
      </c>
    </row>
    <row r="168" spans="1:7" s="76" customFormat="1" ht="15" hidden="1" customHeight="1">
      <c r="A168" s="83">
        <v>3</v>
      </c>
      <c r="B168" s="157" t="s">
        <v>29</v>
      </c>
      <c r="C168" s="17"/>
      <c r="D168" s="17"/>
      <c r="E168" s="85"/>
      <c r="F168" s="147"/>
      <c r="G168" s="147"/>
    </row>
    <row r="169" spans="1:7" ht="40.5" hidden="1" customHeight="1">
      <c r="A169" s="187"/>
      <c r="B169" s="142" t="s">
        <v>172</v>
      </c>
      <c r="C169" s="17" t="s">
        <v>89</v>
      </c>
      <c r="D169" s="17" t="s">
        <v>87</v>
      </c>
      <c r="E169" s="85"/>
      <c r="F169" s="147"/>
      <c r="G169" s="147">
        <f>F169</f>
        <v>0</v>
      </c>
    </row>
    <row r="170" spans="1:7" s="76" customFormat="1" ht="15" hidden="1" customHeight="1">
      <c r="A170" s="83">
        <v>4</v>
      </c>
      <c r="B170" s="157" t="s">
        <v>30</v>
      </c>
      <c r="C170" s="17"/>
      <c r="D170" s="17"/>
      <c r="E170" s="85"/>
      <c r="F170" s="147"/>
      <c r="G170" s="147"/>
    </row>
    <row r="171" spans="1:7" ht="36" hidden="1" customHeight="1">
      <c r="A171" s="187"/>
      <c r="B171" s="158" t="s">
        <v>170</v>
      </c>
      <c r="C171" s="17" t="s">
        <v>88</v>
      </c>
      <c r="D171" s="17" t="s">
        <v>87</v>
      </c>
      <c r="E171" s="85"/>
      <c r="F171" s="147"/>
      <c r="G171" s="147">
        <f>F171</f>
        <v>0</v>
      </c>
    </row>
    <row r="172" spans="1:7" ht="31.5" hidden="1" customHeight="1">
      <c r="A172" s="187"/>
      <c r="B172" s="343" t="s">
        <v>275</v>
      </c>
      <c r="C172" s="343"/>
      <c r="D172" s="343"/>
      <c r="E172" s="85"/>
      <c r="F172" s="147"/>
      <c r="G172" s="147"/>
    </row>
    <row r="173" spans="1:7" s="76" customFormat="1" ht="15" hidden="1" customHeight="1">
      <c r="A173" s="83">
        <v>1</v>
      </c>
      <c r="B173" s="84" t="s">
        <v>27</v>
      </c>
      <c r="C173" s="17"/>
      <c r="D173" s="17"/>
      <c r="E173" s="85"/>
      <c r="F173" s="147"/>
      <c r="G173" s="147"/>
    </row>
    <row r="174" spans="1:7" ht="37.5" hidden="1" customHeight="1">
      <c r="A174" s="187"/>
      <c r="B174" s="143" t="s">
        <v>276</v>
      </c>
      <c r="C174" s="17" t="s">
        <v>96</v>
      </c>
      <c r="D174" s="17" t="s">
        <v>159</v>
      </c>
      <c r="E174" s="85"/>
      <c r="F174" s="147"/>
      <c r="G174" s="147">
        <f>F174</f>
        <v>0</v>
      </c>
    </row>
    <row r="175" spans="1:7" s="76" customFormat="1" ht="15" hidden="1" customHeight="1">
      <c r="A175" s="83">
        <v>2</v>
      </c>
      <c r="B175" s="84" t="s">
        <v>28</v>
      </c>
      <c r="C175" s="17"/>
      <c r="D175" s="17"/>
      <c r="E175" s="85"/>
      <c r="F175" s="147"/>
      <c r="G175" s="147"/>
    </row>
    <row r="176" spans="1:7" ht="33" hidden="1" customHeight="1">
      <c r="A176" s="187"/>
      <c r="B176" s="143" t="s">
        <v>277</v>
      </c>
      <c r="C176" s="17" t="s">
        <v>113</v>
      </c>
      <c r="D176" s="17" t="s">
        <v>105</v>
      </c>
      <c r="E176" s="85"/>
      <c r="F176" s="147"/>
      <c r="G176" s="147">
        <f>F176</f>
        <v>0</v>
      </c>
    </row>
    <row r="177" spans="1:7" s="76" customFormat="1" ht="15" hidden="1" customHeight="1">
      <c r="A177" s="83">
        <v>3</v>
      </c>
      <c r="B177" s="84" t="s">
        <v>29</v>
      </c>
      <c r="C177" s="17"/>
      <c r="D177" s="17"/>
      <c r="E177" s="85"/>
      <c r="F177" s="147"/>
      <c r="G177" s="147"/>
    </row>
    <row r="178" spans="1:7" ht="27.75" hidden="1" customHeight="1">
      <c r="A178" s="187"/>
      <c r="B178" s="143" t="s">
        <v>173</v>
      </c>
      <c r="C178" s="17" t="s">
        <v>89</v>
      </c>
      <c r="D178" s="17" t="s">
        <v>87</v>
      </c>
      <c r="E178" s="85"/>
      <c r="F178" s="148"/>
      <c r="G178" s="148">
        <f>F178</f>
        <v>0</v>
      </c>
    </row>
    <row r="179" spans="1:7" s="76" customFormat="1" ht="15" hidden="1" customHeight="1">
      <c r="A179" s="83">
        <v>4</v>
      </c>
      <c r="B179" s="84" t="s">
        <v>30</v>
      </c>
      <c r="C179" s="17"/>
      <c r="D179" s="17"/>
      <c r="E179" s="85"/>
      <c r="F179" s="147"/>
      <c r="G179" s="147"/>
    </row>
    <row r="180" spans="1:7" ht="33" hidden="1" customHeight="1">
      <c r="A180" s="187"/>
      <c r="B180" s="143" t="s">
        <v>278</v>
      </c>
      <c r="C180" s="17" t="s">
        <v>88</v>
      </c>
      <c r="D180" s="17" t="s">
        <v>87</v>
      </c>
      <c r="E180" s="85"/>
      <c r="F180" s="147"/>
      <c r="G180" s="147">
        <f>F180</f>
        <v>0</v>
      </c>
    </row>
    <row r="181" spans="1:7" ht="20.25" customHeight="1">
      <c r="A181" s="63"/>
      <c r="B181" s="291" t="s">
        <v>504</v>
      </c>
      <c r="C181" s="292"/>
      <c r="D181" s="69"/>
      <c r="E181" s="69"/>
      <c r="F181" s="150">
        <f>F184+F193+F202+F211+F220+F229+F238+F247+F256+F265+F274+F283+F292+F301+F310+F319+F330+F339+F350</f>
        <v>18672820</v>
      </c>
      <c r="G181" s="150">
        <f>G184+G193+G202+G211+G220+G229+G238+G247+G256+G265+G274+G283+G292+G301+G310+G319+G330+G339+G350</f>
        <v>18672820</v>
      </c>
    </row>
    <row r="182" spans="1:7" ht="48" customHeight="1">
      <c r="A182" s="63"/>
      <c r="B182" s="290" t="s">
        <v>567</v>
      </c>
      <c r="C182" s="290"/>
      <c r="D182" s="290"/>
      <c r="E182" s="290"/>
      <c r="F182" s="80"/>
      <c r="G182" s="81"/>
    </row>
    <row r="183" spans="1:7" s="76" customFormat="1" ht="15" customHeight="1">
      <c r="A183" s="79">
        <v>1</v>
      </c>
      <c r="B183" s="82" t="s">
        <v>27</v>
      </c>
      <c r="C183" s="69"/>
      <c r="D183" s="69"/>
      <c r="E183" s="80"/>
      <c r="F183" s="80"/>
      <c r="G183" s="80"/>
    </row>
    <row r="184" spans="1:7" ht="100.5" customHeight="1">
      <c r="A184" s="63"/>
      <c r="B184" s="144" t="s">
        <v>568</v>
      </c>
      <c r="C184" s="69" t="s">
        <v>89</v>
      </c>
      <c r="D184" s="69" t="s">
        <v>512</v>
      </c>
      <c r="E184" s="80"/>
      <c r="F184" s="80">
        <v>200000</v>
      </c>
      <c r="G184" s="80">
        <f>F184</f>
        <v>200000</v>
      </c>
    </row>
    <row r="185" spans="1:7" s="76" customFormat="1" ht="15" customHeight="1">
      <c r="A185" s="79">
        <v>2</v>
      </c>
      <c r="B185" s="185" t="s">
        <v>28</v>
      </c>
      <c r="C185" s="69"/>
      <c r="D185" s="69"/>
      <c r="E185" s="80"/>
      <c r="F185" s="80"/>
      <c r="G185" s="80"/>
    </row>
    <row r="186" spans="1:7" ht="115.5" customHeight="1">
      <c r="A186" s="63"/>
      <c r="B186" s="144" t="s">
        <v>569</v>
      </c>
      <c r="C186" s="69" t="s">
        <v>180</v>
      </c>
      <c r="D186" s="69" t="s">
        <v>181</v>
      </c>
      <c r="E186" s="69"/>
      <c r="F186" s="81">
        <v>1</v>
      </c>
      <c r="G186" s="81">
        <f>F186</f>
        <v>1</v>
      </c>
    </row>
    <row r="187" spans="1:7" s="76" customFormat="1" ht="15" customHeight="1">
      <c r="A187" s="79">
        <v>3</v>
      </c>
      <c r="B187" s="185" t="s">
        <v>29</v>
      </c>
      <c r="C187" s="69"/>
      <c r="D187" s="69"/>
      <c r="E187" s="69"/>
      <c r="F187" s="80"/>
      <c r="G187" s="81"/>
    </row>
    <row r="188" spans="1:7" ht="108.75" customHeight="1">
      <c r="A188" s="63"/>
      <c r="B188" s="144" t="s">
        <v>570</v>
      </c>
      <c r="C188" s="69" t="s">
        <v>89</v>
      </c>
      <c r="D188" s="69" t="s">
        <v>87</v>
      </c>
      <c r="E188" s="69"/>
      <c r="F188" s="80">
        <f>F184/F186</f>
        <v>200000</v>
      </c>
      <c r="G188" s="80">
        <f>F188</f>
        <v>200000</v>
      </c>
    </row>
    <row r="189" spans="1:7" s="76" customFormat="1" ht="15" customHeight="1">
      <c r="A189" s="79">
        <v>4</v>
      </c>
      <c r="B189" s="185" t="s">
        <v>30</v>
      </c>
      <c r="C189" s="69"/>
      <c r="D189" s="69"/>
      <c r="E189" s="69"/>
      <c r="F189" s="80"/>
      <c r="G189" s="81"/>
    </row>
    <row r="190" spans="1:7" ht="111" customHeight="1">
      <c r="A190" s="63"/>
      <c r="B190" s="145" t="s">
        <v>571</v>
      </c>
      <c r="C190" s="69" t="s">
        <v>88</v>
      </c>
      <c r="D190" s="69" t="s">
        <v>87</v>
      </c>
      <c r="E190" s="69"/>
      <c r="F190" s="81">
        <f>F184/F188*100</f>
        <v>100</v>
      </c>
      <c r="G190" s="81">
        <f>F190</f>
        <v>100</v>
      </c>
    </row>
    <row r="191" spans="1:7" ht="58.5" customHeight="1">
      <c r="A191" s="63"/>
      <c r="B191" s="290" t="s">
        <v>572</v>
      </c>
      <c r="C191" s="290"/>
      <c r="D191" s="290"/>
      <c r="E191" s="290"/>
      <c r="F191" s="80"/>
      <c r="G191" s="81"/>
    </row>
    <row r="192" spans="1:7" s="76" customFormat="1" ht="15" customHeight="1">
      <c r="A192" s="79">
        <v>1</v>
      </c>
      <c r="B192" s="82" t="s">
        <v>27</v>
      </c>
      <c r="C192" s="69"/>
      <c r="D192" s="69"/>
      <c r="E192" s="80"/>
      <c r="F192" s="80"/>
      <c r="G192" s="80"/>
    </row>
    <row r="193" spans="1:7" ht="91.5" customHeight="1">
      <c r="A193" s="63"/>
      <c r="B193" s="144" t="s">
        <v>573</v>
      </c>
      <c r="C193" s="69" t="s">
        <v>89</v>
      </c>
      <c r="D193" s="69" t="s">
        <v>512</v>
      </c>
      <c r="E193" s="80"/>
      <c r="F193" s="80">
        <v>200000</v>
      </c>
      <c r="G193" s="80">
        <f>F193</f>
        <v>200000</v>
      </c>
    </row>
    <row r="194" spans="1:7" s="76" customFormat="1" ht="15" customHeight="1">
      <c r="A194" s="79">
        <v>2</v>
      </c>
      <c r="B194" s="185" t="s">
        <v>28</v>
      </c>
      <c r="C194" s="69"/>
      <c r="D194" s="69"/>
      <c r="E194" s="80"/>
      <c r="F194" s="80"/>
      <c r="G194" s="80"/>
    </row>
    <row r="195" spans="1:7" ht="106.5" customHeight="1">
      <c r="A195" s="63"/>
      <c r="B195" s="144" t="s">
        <v>584</v>
      </c>
      <c r="C195" s="69" t="s">
        <v>180</v>
      </c>
      <c r="D195" s="69" t="s">
        <v>181</v>
      </c>
      <c r="E195" s="69"/>
      <c r="F195" s="81">
        <v>1</v>
      </c>
      <c r="G195" s="81">
        <f>F195</f>
        <v>1</v>
      </c>
    </row>
    <row r="196" spans="1:7" s="76" customFormat="1" ht="15" customHeight="1">
      <c r="A196" s="79">
        <v>3</v>
      </c>
      <c r="B196" s="185" t="s">
        <v>29</v>
      </c>
      <c r="C196" s="69"/>
      <c r="D196" s="69"/>
      <c r="E196" s="69"/>
      <c r="F196" s="80"/>
      <c r="G196" s="81"/>
    </row>
    <row r="197" spans="1:7" ht="106.5" customHeight="1">
      <c r="A197" s="63"/>
      <c r="B197" s="144" t="s">
        <v>574</v>
      </c>
      <c r="C197" s="69" t="s">
        <v>89</v>
      </c>
      <c r="D197" s="69" t="s">
        <v>87</v>
      </c>
      <c r="E197" s="69"/>
      <c r="F197" s="80">
        <f>F193/F195</f>
        <v>200000</v>
      </c>
      <c r="G197" s="80">
        <f>F197</f>
        <v>200000</v>
      </c>
    </row>
    <row r="198" spans="1:7" s="76" customFormat="1" ht="15" customHeight="1">
      <c r="A198" s="79">
        <v>4</v>
      </c>
      <c r="B198" s="185" t="s">
        <v>30</v>
      </c>
      <c r="C198" s="69"/>
      <c r="D198" s="69"/>
      <c r="E198" s="69"/>
      <c r="F198" s="80"/>
      <c r="G198" s="81"/>
    </row>
    <row r="199" spans="1:7" ht="107.25" customHeight="1">
      <c r="A199" s="63"/>
      <c r="B199" s="145" t="s">
        <v>575</v>
      </c>
      <c r="C199" s="69" t="s">
        <v>88</v>
      </c>
      <c r="D199" s="69" t="s">
        <v>87</v>
      </c>
      <c r="E199" s="69"/>
      <c r="F199" s="81">
        <f>F193/F197*100</f>
        <v>100</v>
      </c>
      <c r="G199" s="81">
        <f>F199</f>
        <v>100</v>
      </c>
    </row>
    <row r="200" spans="1:7" ht="45" customHeight="1">
      <c r="A200" s="63"/>
      <c r="B200" s="290" t="s">
        <v>576</v>
      </c>
      <c r="C200" s="290"/>
      <c r="D200" s="290"/>
      <c r="E200" s="290"/>
      <c r="F200" s="80"/>
      <c r="G200" s="81"/>
    </row>
    <row r="201" spans="1:7" s="76" customFormat="1" ht="15" customHeight="1">
      <c r="A201" s="79">
        <v>1</v>
      </c>
      <c r="B201" s="82" t="s">
        <v>27</v>
      </c>
      <c r="C201" s="69"/>
      <c r="D201" s="69"/>
      <c r="E201" s="80"/>
      <c r="F201" s="80"/>
      <c r="G201" s="80"/>
    </row>
    <row r="202" spans="1:7" ht="82.5" customHeight="1">
      <c r="A202" s="63"/>
      <c r="B202" s="144" t="s">
        <v>583</v>
      </c>
      <c r="C202" s="69" t="s">
        <v>89</v>
      </c>
      <c r="D202" s="69" t="s">
        <v>512</v>
      </c>
      <c r="E202" s="80"/>
      <c r="F202" s="80">
        <v>200000</v>
      </c>
      <c r="G202" s="80">
        <f>F202</f>
        <v>200000</v>
      </c>
    </row>
    <row r="203" spans="1:7" s="76" customFormat="1" ht="15" customHeight="1">
      <c r="A203" s="79">
        <v>2</v>
      </c>
      <c r="B203" s="185" t="s">
        <v>28</v>
      </c>
      <c r="C203" s="69"/>
      <c r="D203" s="69"/>
      <c r="E203" s="80"/>
      <c r="F203" s="80"/>
      <c r="G203" s="80"/>
    </row>
    <row r="204" spans="1:7" ht="105.75" customHeight="1">
      <c r="A204" s="63"/>
      <c r="B204" s="144" t="s">
        <v>582</v>
      </c>
      <c r="C204" s="69" t="s">
        <v>180</v>
      </c>
      <c r="D204" s="69" t="s">
        <v>181</v>
      </c>
      <c r="E204" s="69"/>
      <c r="F204" s="81">
        <v>1</v>
      </c>
      <c r="G204" s="81">
        <f>F204</f>
        <v>1</v>
      </c>
    </row>
    <row r="205" spans="1:7" s="76" customFormat="1" ht="15" customHeight="1">
      <c r="A205" s="79">
        <v>3</v>
      </c>
      <c r="B205" s="185" t="s">
        <v>29</v>
      </c>
      <c r="C205" s="69"/>
      <c r="D205" s="69"/>
      <c r="E205" s="69"/>
      <c r="F205" s="80"/>
      <c r="G205" s="81"/>
    </row>
    <row r="206" spans="1:7" ht="106.5" customHeight="1">
      <c r="A206" s="63"/>
      <c r="B206" s="144" t="s">
        <v>577</v>
      </c>
      <c r="C206" s="69" t="s">
        <v>89</v>
      </c>
      <c r="D206" s="69" t="s">
        <v>87</v>
      </c>
      <c r="E206" s="69"/>
      <c r="F206" s="80">
        <f>F202/F204</f>
        <v>200000</v>
      </c>
      <c r="G206" s="80">
        <f>F206</f>
        <v>200000</v>
      </c>
    </row>
    <row r="207" spans="1:7" s="76" customFormat="1" ht="15" customHeight="1">
      <c r="A207" s="79">
        <v>4</v>
      </c>
      <c r="B207" s="185" t="s">
        <v>30</v>
      </c>
      <c r="C207" s="69"/>
      <c r="D207" s="69"/>
      <c r="E207" s="69"/>
      <c r="F207" s="80"/>
      <c r="G207" s="81"/>
    </row>
    <row r="208" spans="1:7" ht="90" customHeight="1">
      <c r="A208" s="63"/>
      <c r="B208" s="145" t="s">
        <v>581</v>
      </c>
      <c r="C208" s="69" t="s">
        <v>88</v>
      </c>
      <c r="D208" s="69" t="s">
        <v>87</v>
      </c>
      <c r="E208" s="69"/>
      <c r="F208" s="81">
        <f>F202/F206*100</f>
        <v>100</v>
      </c>
      <c r="G208" s="81">
        <f>F208</f>
        <v>100</v>
      </c>
    </row>
    <row r="209" spans="1:7" ht="48.75" customHeight="1">
      <c r="A209" s="63"/>
      <c r="B209" s="290" t="s">
        <v>592</v>
      </c>
      <c r="C209" s="290"/>
      <c r="D209" s="290"/>
      <c r="E209" s="290"/>
      <c r="F209" s="80"/>
      <c r="G209" s="81"/>
    </row>
    <row r="210" spans="1:7" s="76" customFormat="1" ht="15" customHeight="1">
      <c r="A210" s="79">
        <v>1</v>
      </c>
      <c r="B210" s="82" t="s">
        <v>27</v>
      </c>
      <c r="C210" s="69"/>
      <c r="D210" s="69"/>
      <c r="E210" s="80"/>
      <c r="F210" s="80"/>
      <c r="G210" s="80"/>
    </row>
    <row r="211" spans="1:7" ht="88.5" customHeight="1">
      <c r="A211" s="63"/>
      <c r="B211" s="144" t="s">
        <v>593</v>
      </c>
      <c r="C211" s="69" t="s">
        <v>89</v>
      </c>
      <c r="D211" s="69" t="s">
        <v>512</v>
      </c>
      <c r="E211" s="80"/>
      <c r="F211" s="80">
        <v>200000</v>
      </c>
      <c r="G211" s="80">
        <f>F211</f>
        <v>200000</v>
      </c>
    </row>
    <row r="212" spans="1:7" s="76" customFormat="1" ht="15" customHeight="1">
      <c r="A212" s="79">
        <v>2</v>
      </c>
      <c r="B212" s="185" t="s">
        <v>28</v>
      </c>
      <c r="C212" s="69"/>
      <c r="D212" s="69"/>
      <c r="E212" s="80"/>
      <c r="F212" s="80"/>
      <c r="G212" s="80"/>
    </row>
    <row r="213" spans="1:7" ht="102.75" customHeight="1">
      <c r="A213" s="63"/>
      <c r="B213" s="144" t="s">
        <v>594</v>
      </c>
      <c r="C213" s="69" t="s">
        <v>180</v>
      </c>
      <c r="D213" s="69" t="s">
        <v>181</v>
      </c>
      <c r="E213" s="69"/>
      <c r="F213" s="81">
        <v>1</v>
      </c>
      <c r="G213" s="81">
        <f>F213</f>
        <v>1</v>
      </c>
    </row>
    <row r="214" spans="1:7" s="76" customFormat="1" ht="15" customHeight="1">
      <c r="A214" s="79">
        <v>3</v>
      </c>
      <c r="B214" s="185" t="s">
        <v>29</v>
      </c>
      <c r="C214" s="69"/>
      <c r="D214" s="69"/>
      <c r="E214" s="69"/>
      <c r="F214" s="80"/>
      <c r="G214" s="81"/>
    </row>
    <row r="215" spans="1:7" ht="108.75" customHeight="1">
      <c r="A215" s="63"/>
      <c r="B215" s="144" t="s">
        <v>595</v>
      </c>
      <c r="C215" s="69" t="s">
        <v>89</v>
      </c>
      <c r="D215" s="69" t="s">
        <v>87</v>
      </c>
      <c r="E215" s="69"/>
      <c r="F215" s="80">
        <f>F211/F213</f>
        <v>200000</v>
      </c>
      <c r="G215" s="80">
        <f>F215</f>
        <v>200000</v>
      </c>
    </row>
    <row r="216" spans="1:7" s="76" customFormat="1" ht="15" customHeight="1">
      <c r="A216" s="79">
        <v>4</v>
      </c>
      <c r="B216" s="185" t="s">
        <v>30</v>
      </c>
      <c r="C216" s="69"/>
      <c r="D216" s="69"/>
      <c r="E216" s="69"/>
      <c r="F216" s="80"/>
      <c r="G216" s="81"/>
    </row>
    <row r="217" spans="1:7" ht="90" customHeight="1">
      <c r="A217" s="63"/>
      <c r="B217" s="145" t="s">
        <v>596</v>
      </c>
      <c r="C217" s="69" t="s">
        <v>88</v>
      </c>
      <c r="D217" s="69" t="s">
        <v>87</v>
      </c>
      <c r="E217" s="69"/>
      <c r="F217" s="81">
        <f>F211/F215*100</f>
        <v>100</v>
      </c>
      <c r="G217" s="81">
        <f>F217</f>
        <v>100</v>
      </c>
    </row>
    <row r="218" spans="1:7" ht="51" customHeight="1">
      <c r="A218" s="63"/>
      <c r="B218" s="290" t="s">
        <v>591</v>
      </c>
      <c r="C218" s="290"/>
      <c r="D218" s="290"/>
      <c r="E218" s="290"/>
      <c r="F218" s="80"/>
      <c r="G218" s="81"/>
    </row>
    <row r="219" spans="1:7" s="76" customFormat="1" ht="15" customHeight="1">
      <c r="A219" s="79">
        <v>1</v>
      </c>
      <c r="B219" s="82" t="s">
        <v>27</v>
      </c>
      <c r="C219" s="69"/>
      <c r="D219" s="69"/>
      <c r="E219" s="80"/>
      <c r="F219" s="80"/>
      <c r="G219" s="80"/>
    </row>
    <row r="220" spans="1:7" ht="91.5" customHeight="1">
      <c r="A220" s="63"/>
      <c r="B220" s="144" t="s">
        <v>590</v>
      </c>
      <c r="C220" s="69" t="s">
        <v>89</v>
      </c>
      <c r="D220" s="69" t="s">
        <v>512</v>
      </c>
      <c r="E220" s="80"/>
      <c r="F220" s="80">
        <v>200000</v>
      </c>
      <c r="G220" s="80">
        <f>F220</f>
        <v>200000</v>
      </c>
    </row>
    <row r="221" spans="1:7" s="76" customFormat="1" ht="15" customHeight="1">
      <c r="A221" s="79">
        <v>2</v>
      </c>
      <c r="B221" s="185" t="s">
        <v>28</v>
      </c>
      <c r="C221" s="69"/>
      <c r="D221" s="69"/>
      <c r="E221" s="80"/>
      <c r="F221" s="80"/>
      <c r="G221" s="80"/>
    </row>
    <row r="222" spans="1:7" ht="104.25" customHeight="1">
      <c r="A222" s="63"/>
      <c r="B222" s="144" t="s">
        <v>578</v>
      </c>
      <c r="C222" s="69" t="s">
        <v>180</v>
      </c>
      <c r="D222" s="69" t="s">
        <v>181</v>
      </c>
      <c r="E222" s="69"/>
      <c r="F222" s="81">
        <v>1</v>
      </c>
      <c r="G222" s="81">
        <f>F222</f>
        <v>1</v>
      </c>
    </row>
    <row r="223" spans="1:7" s="76" customFormat="1" ht="15" customHeight="1">
      <c r="A223" s="79">
        <v>3</v>
      </c>
      <c r="B223" s="185" t="s">
        <v>29</v>
      </c>
      <c r="C223" s="69"/>
      <c r="D223" s="69"/>
      <c r="E223" s="69"/>
      <c r="F223" s="80"/>
      <c r="G223" s="81"/>
    </row>
    <row r="224" spans="1:7" ht="111" customHeight="1">
      <c r="A224" s="63"/>
      <c r="B224" s="144" t="s">
        <v>579</v>
      </c>
      <c r="C224" s="69" t="s">
        <v>89</v>
      </c>
      <c r="D224" s="69" t="s">
        <v>87</v>
      </c>
      <c r="E224" s="69"/>
      <c r="F224" s="80">
        <f>F220/F222</f>
        <v>200000</v>
      </c>
      <c r="G224" s="80">
        <f>F224</f>
        <v>200000</v>
      </c>
    </row>
    <row r="225" spans="1:7" s="76" customFormat="1" ht="15" customHeight="1">
      <c r="A225" s="79">
        <v>4</v>
      </c>
      <c r="B225" s="185" t="s">
        <v>30</v>
      </c>
      <c r="C225" s="69"/>
      <c r="D225" s="69"/>
      <c r="E225" s="69"/>
      <c r="F225" s="80"/>
      <c r="G225" s="81"/>
    </row>
    <row r="226" spans="1:7" ht="107.25" customHeight="1">
      <c r="A226" s="63"/>
      <c r="B226" s="145" t="s">
        <v>580</v>
      </c>
      <c r="C226" s="69" t="s">
        <v>88</v>
      </c>
      <c r="D226" s="69" t="s">
        <v>87</v>
      </c>
      <c r="E226" s="69"/>
      <c r="F226" s="81">
        <f>F220/F224*100</f>
        <v>100</v>
      </c>
      <c r="G226" s="81">
        <f>F226</f>
        <v>100</v>
      </c>
    </row>
    <row r="227" spans="1:7" ht="39" customHeight="1">
      <c r="A227" s="63"/>
      <c r="B227" s="290" t="s">
        <v>585</v>
      </c>
      <c r="C227" s="290"/>
      <c r="D227" s="290"/>
      <c r="E227" s="290"/>
      <c r="F227" s="80"/>
      <c r="G227" s="81"/>
    </row>
    <row r="228" spans="1:7" s="76" customFormat="1" ht="15" customHeight="1">
      <c r="A228" s="79">
        <v>1</v>
      </c>
      <c r="B228" s="82" t="s">
        <v>27</v>
      </c>
      <c r="C228" s="69"/>
      <c r="D228" s="69"/>
      <c r="E228" s="80"/>
      <c r="F228" s="80"/>
      <c r="G228" s="80"/>
    </row>
    <row r="229" spans="1:7" ht="65.25" customHeight="1">
      <c r="A229" s="63"/>
      <c r="B229" s="144" t="s">
        <v>586</v>
      </c>
      <c r="C229" s="69" t="s">
        <v>89</v>
      </c>
      <c r="D229" s="69" t="s">
        <v>512</v>
      </c>
      <c r="E229" s="80"/>
      <c r="F229" s="80">
        <v>300000</v>
      </c>
      <c r="G229" s="80">
        <f>F229</f>
        <v>300000</v>
      </c>
    </row>
    <row r="230" spans="1:7" s="76" customFormat="1" ht="15" customHeight="1">
      <c r="A230" s="79">
        <v>2</v>
      </c>
      <c r="B230" s="185" t="s">
        <v>28</v>
      </c>
      <c r="C230" s="69"/>
      <c r="D230" s="69"/>
      <c r="E230" s="80"/>
      <c r="F230" s="80"/>
      <c r="G230" s="80"/>
    </row>
    <row r="231" spans="1:7" ht="104.25" customHeight="1">
      <c r="A231" s="63"/>
      <c r="B231" s="144" t="s">
        <v>587</v>
      </c>
      <c r="C231" s="69" t="s">
        <v>180</v>
      </c>
      <c r="D231" s="69" t="s">
        <v>181</v>
      </c>
      <c r="E231" s="69"/>
      <c r="F231" s="81">
        <v>1</v>
      </c>
      <c r="G231" s="81">
        <f>F231</f>
        <v>1</v>
      </c>
    </row>
    <row r="232" spans="1:7" s="76" customFormat="1" ht="15" customHeight="1">
      <c r="A232" s="79">
        <v>3</v>
      </c>
      <c r="B232" s="185" t="s">
        <v>29</v>
      </c>
      <c r="C232" s="69"/>
      <c r="D232" s="69"/>
      <c r="E232" s="69"/>
      <c r="F232" s="80"/>
      <c r="G232" s="81"/>
    </row>
    <row r="233" spans="1:7" ht="85.5" customHeight="1">
      <c r="A233" s="63"/>
      <c r="B233" s="144" t="s">
        <v>588</v>
      </c>
      <c r="C233" s="69" t="s">
        <v>89</v>
      </c>
      <c r="D233" s="69" t="s">
        <v>87</v>
      </c>
      <c r="E233" s="69"/>
      <c r="F233" s="80">
        <f>F229/F231</f>
        <v>300000</v>
      </c>
      <c r="G233" s="80">
        <f>F233</f>
        <v>300000</v>
      </c>
    </row>
    <row r="234" spans="1:7" s="76" customFormat="1" ht="15" customHeight="1">
      <c r="A234" s="79">
        <v>4</v>
      </c>
      <c r="B234" s="185" t="s">
        <v>30</v>
      </c>
      <c r="C234" s="69"/>
      <c r="D234" s="69"/>
      <c r="E234" s="69"/>
      <c r="F234" s="80"/>
      <c r="G234" s="81"/>
    </row>
    <row r="235" spans="1:7" ht="75" customHeight="1">
      <c r="A235" s="63"/>
      <c r="B235" s="144" t="s">
        <v>589</v>
      </c>
      <c r="C235" s="69" t="s">
        <v>88</v>
      </c>
      <c r="D235" s="69" t="s">
        <v>87</v>
      </c>
      <c r="E235" s="69"/>
      <c r="F235" s="81">
        <f>F229/F233*100</f>
        <v>100</v>
      </c>
      <c r="G235" s="81">
        <f>F235</f>
        <v>100</v>
      </c>
    </row>
    <row r="236" spans="1:7" ht="53.25" customHeight="1">
      <c r="A236" s="63"/>
      <c r="B236" s="290" t="s">
        <v>597</v>
      </c>
      <c r="C236" s="290"/>
      <c r="D236" s="290"/>
      <c r="E236" s="290"/>
      <c r="F236" s="80"/>
      <c r="G236" s="81"/>
    </row>
    <row r="237" spans="1:7" s="76" customFormat="1" ht="15" customHeight="1">
      <c r="A237" s="79">
        <v>1</v>
      </c>
      <c r="B237" s="82" t="s">
        <v>27</v>
      </c>
      <c r="C237" s="69"/>
      <c r="D237" s="69"/>
      <c r="E237" s="80"/>
      <c r="F237" s="80"/>
      <c r="G237" s="80"/>
    </row>
    <row r="238" spans="1:7" ht="93" customHeight="1">
      <c r="A238" s="63"/>
      <c r="B238" s="144" t="s">
        <v>598</v>
      </c>
      <c r="C238" s="69" t="s">
        <v>89</v>
      </c>
      <c r="D238" s="69" t="s">
        <v>512</v>
      </c>
      <c r="E238" s="80"/>
      <c r="F238" s="80">
        <v>2000000</v>
      </c>
      <c r="G238" s="80">
        <f>F238</f>
        <v>2000000</v>
      </c>
    </row>
    <row r="239" spans="1:7" s="76" customFormat="1" ht="15" customHeight="1">
      <c r="A239" s="79">
        <v>2</v>
      </c>
      <c r="B239" s="185" t="s">
        <v>28</v>
      </c>
      <c r="C239" s="69"/>
      <c r="D239" s="69"/>
      <c r="E239" s="80"/>
      <c r="F239" s="80"/>
      <c r="G239" s="80"/>
    </row>
    <row r="240" spans="1:7" ht="118.5" customHeight="1">
      <c r="A240" s="63"/>
      <c r="B240" s="144" t="s">
        <v>599</v>
      </c>
      <c r="C240" s="69" t="s">
        <v>180</v>
      </c>
      <c r="D240" s="69" t="s">
        <v>181</v>
      </c>
      <c r="E240" s="69"/>
      <c r="F240" s="81">
        <v>1</v>
      </c>
      <c r="G240" s="81">
        <f>F240</f>
        <v>1</v>
      </c>
    </row>
    <row r="241" spans="1:7" s="76" customFormat="1" ht="15" customHeight="1">
      <c r="A241" s="79">
        <v>3</v>
      </c>
      <c r="B241" s="185" t="s">
        <v>29</v>
      </c>
      <c r="C241" s="69"/>
      <c r="D241" s="69"/>
      <c r="E241" s="69"/>
      <c r="F241" s="80"/>
      <c r="G241" s="81"/>
    </row>
    <row r="242" spans="1:7" ht="111" customHeight="1">
      <c r="A242" s="63"/>
      <c r="B242" s="144" t="s">
        <v>600</v>
      </c>
      <c r="C242" s="69" t="s">
        <v>89</v>
      </c>
      <c r="D242" s="69" t="s">
        <v>87</v>
      </c>
      <c r="E242" s="69"/>
      <c r="F242" s="80">
        <f>F238/F240</f>
        <v>2000000</v>
      </c>
      <c r="G242" s="80">
        <f>F242</f>
        <v>2000000</v>
      </c>
    </row>
    <row r="243" spans="1:7" s="76" customFormat="1" ht="15" customHeight="1">
      <c r="A243" s="79">
        <v>4</v>
      </c>
      <c r="B243" s="185" t="s">
        <v>30</v>
      </c>
      <c r="C243" s="69"/>
      <c r="D243" s="69"/>
      <c r="E243" s="69"/>
      <c r="F243" s="80"/>
      <c r="G243" s="81"/>
    </row>
    <row r="244" spans="1:7" ht="108" customHeight="1">
      <c r="A244" s="63"/>
      <c r="B244" s="144" t="s">
        <v>601</v>
      </c>
      <c r="C244" s="69" t="s">
        <v>88</v>
      </c>
      <c r="D244" s="69" t="s">
        <v>87</v>
      </c>
      <c r="E244" s="69"/>
      <c r="F244" s="81">
        <f>F238/F242*100</f>
        <v>100</v>
      </c>
      <c r="G244" s="81">
        <f>F244</f>
        <v>100</v>
      </c>
    </row>
    <row r="245" spans="1:7" ht="49.5" customHeight="1">
      <c r="A245" s="63"/>
      <c r="B245" s="290" t="s">
        <v>602</v>
      </c>
      <c r="C245" s="290"/>
      <c r="D245" s="290"/>
      <c r="E245" s="290"/>
      <c r="F245" s="80"/>
      <c r="G245" s="81"/>
    </row>
    <row r="246" spans="1:7" s="76" customFormat="1" ht="15" customHeight="1">
      <c r="A246" s="79">
        <v>1</v>
      </c>
      <c r="B246" s="82" t="s">
        <v>27</v>
      </c>
      <c r="C246" s="69"/>
      <c r="D246" s="69"/>
      <c r="E246" s="80"/>
      <c r="F246" s="80"/>
      <c r="G246" s="80"/>
    </row>
    <row r="247" spans="1:7" ht="88.5" customHeight="1">
      <c r="A247" s="63"/>
      <c r="B247" s="144" t="s">
        <v>603</v>
      </c>
      <c r="C247" s="69" t="s">
        <v>89</v>
      </c>
      <c r="D247" s="69" t="s">
        <v>512</v>
      </c>
      <c r="E247" s="80"/>
      <c r="F247" s="80">
        <v>200000</v>
      </c>
      <c r="G247" s="80">
        <f>F247</f>
        <v>200000</v>
      </c>
    </row>
    <row r="248" spans="1:7" s="76" customFormat="1" ht="15" customHeight="1">
      <c r="A248" s="79">
        <v>2</v>
      </c>
      <c r="B248" s="185" t="s">
        <v>28</v>
      </c>
      <c r="C248" s="69"/>
      <c r="D248" s="69"/>
      <c r="E248" s="80"/>
      <c r="F248" s="80"/>
      <c r="G248" s="80"/>
    </row>
    <row r="249" spans="1:7" ht="106.5" customHeight="1">
      <c r="A249" s="63"/>
      <c r="B249" s="144" t="s">
        <v>606</v>
      </c>
      <c r="C249" s="69" t="s">
        <v>180</v>
      </c>
      <c r="D249" s="69" t="s">
        <v>181</v>
      </c>
      <c r="E249" s="69"/>
      <c r="F249" s="81">
        <v>1</v>
      </c>
      <c r="G249" s="81">
        <f>F249</f>
        <v>1</v>
      </c>
    </row>
    <row r="250" spans="1:7" s="76" customFormat="1" ht="15" customHeight="1">
      <c r="A250" s="79">
        <v>3</v>
      </c>
      <c r="B250" s="185" t="s">
        <v>29</v>
      </c>
      <c r="C250" s="69"/>
      <c r="D250" s="69"/>
      <c r="E250" s="69"/>
      <c r="F250" s="80"/>
      <c r="G250" s="81"/>
    </row>
    <row r="251" spans="1:7" ht="105" customHeight="1">
      <c r="A251" s="63"/>
      <c r="B251" s="144" t="s">
        <v>605</v>
      </c>
      <c r="C251" s="69" t="s">
        <v>89</v>
      </c>
      <c r="D251" s="69" t="s">
        <v>87</v>
      </c>
      <c r="E251" s="69"/>
      <c r="F251" s="80">
        <f>F247/F249</f>
        <v>200000</v>
      </c>
      <c r="G251" s="80">
        <f>F251</f>
        <v>200000</v>
      </c>
    </row>
    <row r="252" spans="1:7" s="76" customFormat="1" ht="15" customHeight="1">
      <c r="A252" s="79">
        <v>4</v>
      </c>
      <c r="B252" s="185" t="s">
        <v>30</v>
      </c>
      <c r="C252" s="69"/>
      <c r="D252" s="69"/>
      <c r="E252" s="69"/>
      <c r="F252" s="80"/>
      <c r="G252" s="81"/>
    </row>
    <row r="253" spans="1:7" ht="91.5" customHeight="1">
      <c r="A253" s="63"/>
      <c r="B253" s="144" t="s">
        <v>604</v>
      </c>
      <c r="C253" s="69" t="s">
        <v>88</v>
      </c>
      <c r="D253" s="69" t="s">
        <v>87</v>
      </c>
      <c r="E253" s="69"/>
      <c r="F253" s="81">
        <f>F247/F251*100</f>
        <v>100</v>
      </c>
      <c r="G253" s="81">
        <f>F253</f>
        <v>100</v>
      </c>
    </row>
    <row r="254" spans="1:7" ht="48" customHeight="1">
      <c r="A254" s="63"/>
      <c r="B254" s="290" t="s">
        <v>607</v>
      </c>
      <c r="C254" s="290"/>
      <c r="D254" s="290"/>
      <c r="E254" s="290"/>
      <c r="F254" s="80"/>
      <c r="G254" s="81"/>
    </row>
    <row r="255" spans="1:7" s="76" customFormat="1" ht="15" customHeight="1">
      <c r="A255" s="79">
        <v>1</v>
      </c>
      <c r="B255" s="82" t="s">
        <v>27</v>
      </c>
      <c r="C255" s="69"/>
      <c r="D255" s="69"/>
      <c r="E255" s="80"/>
      <c r="F255" s="80"/>
      <c r="G255" s="80"/>
    </row>
    <row r="256" spans="1:7" ht="91.5" customHeight="1">
      <c r="A256" s="63"/>
      <c r="B256" s="144" t="s">
        <v>608</v>
      </c>
      <c r="C256" s="69" t="s">
        <v>89</v>
      </c>
      <c r="D256" s="69" t="s">
        <v>512</v>
      </c>
      <c r="E256" s="80"/>
      <c r="F256" s="80">
        <v>6000000</v>
      </c>
      <c r="G256" s="80">
        <f>F256</f>
        <v>6000000</v>
      </c>
    </row>
    <row r="257" spans="1:7" s="76" customFormat="1" ht="15" customHeight="1">
      <c r="A257" s="79">
        <v>2</v>
      </c>
      <c r="B257" s="185" t="s">
        <v>28</v>
      </c>
      <c r="C257" s="69"/>
      <c r="D257" s="69"/>
      <c r="E257" s="80"/>
      <c r="F257" s="80"/>
      <c r="G257" s="80"/>
    </row>
    <row r="258" spans="1:7" ht="117" customHeight="1">
      <c r="A258" s="63"/>
      <c r="B258" s="144" t="s">
        <v>609</v>
      </c>
      <c r="C258" s="69" t="s">
        <v>180</v>
      </c>
      <c r="D258" s="69" t="s">
        <v>181</v>
      </c>
      <c r="E258" s="69"/>
      <c r="F258" s="81">
        <v>1</v>
      </c>
      <c r="G258" s="81">
        <f>F258</f>
        <v>1</v>
      </c>
    </row>
    <row r="259" spans="1:7" s="76" customFormat="1" ht="15" customHeight="1">
      <c r="A259" s="79">
        <v>3</v>
      </c>
      <c r="B259" s="185" t="s">
        <v>29</v>
      </c>
      <c r="C259" s="69"/>
      <c r="D259" s="69"/>
      <c r="E259" s="69"/>
      <c r="F259" s="80"/>
      <c r="G259" s="81"/>
    </row>
    <row r="260" spans="1:7" ht="108" customHeight="1">
      <c r="A260" s="63"/>
      <c r="B260" s="144" t="s">
        <v>610</v>
      </c>
      <c r="C260" s="69" t="s">
        <v>89</v>
      </c>
      <c r="D260" s="69" t="s">
        <v>87</v>
      </c>
      <c r="E260" s="69"/>
      <c r="F260" s="80">
        <f>F256/F258</f>
        <v>6000000</v>
      </c>
      <c r="G260" s="80">
        <f>F260</f>
        <v>6000000</v>
      </c>
    </row>
    <row r="261" spans="1:7" s="76" customFormat="1" ht="15" customHeight="1">
      <c r="A261" s="79">
        <v>4</v>
      </c>
      <c r="B261" s="185" t="s">
        <v>30</v>
      </c>
      <c r="C261" s="69"/>
      <c r="D261" s="69"/>
      <c r="E261" s="69"/>
      <c r="F261" s="80"/>
      <c r="G261" s="81"/>
    </row>
    <row r="262" spans="1:7" ht="91.5" customHeight="1">
      <c r="A262" s="63"/>
      <c r="B262" s="144" t="s">
        <v>611</v>
      </c>
      <c r="C262" s="69" t="s">
        <v>88</v>
      </c>
      <c r="D262" s="69" t="s">
        <v>87</v>
      </c>
      <c r="E262" s="69"/>
      <c r="F262" s="81">
        <f>F256/F260*100</f>
        <v>100</v>
      </c>
      <c r="G262" s="81">
        <f>F262</f>
        <v>100</v>
      </c>
    </row>
    <row r="263" spans="1:7" ht="48" customHeight="1">
      <c r="A263" s="63"/>
      <c r="B263" s="290" t="s">
        <v>612</v>
      </c>
      <c r="C263" s="290"/>
      <c r="D263" s="290"/>
      <c r="E263" s="290"/>
      <c r="F263" s="80"/>
      <c r="G263" s="81"/>
    </row>
    <row r="264" spans="1:7" s="76" customFormat="1" ht="15" customHeight="1">
      <c r="A264" s="79">
        <v>1</v>
      </c>
      <c r="B264" s="82" t="s">
        <v>27</v>
      </c>
      <c r="C264" s="69"/>
      <c r="D264" s="69"/>
      <c r="E264" s="80"/>
      <c r="F264" s="80"/>
      <c r="G264" s="80"/>
    </row>
    <row r="265" spans="1:7" ht="91.5" customHeight="1">
      <c r="A265" s="63"/>
      <c r="B265" s="144" t="s">
        <v>613</v>
      </c>
      <c r="C265" s="69" t="s">
        <v>89</v>
      </c>
      <c r="D265" s="69" t="s">
        <v>512</v>
      </c>
      <c r="E265" s="80"/>
      <c r="F265" s="80">
        <v>200000</v>
      </c>
      <c r="G265" s="80">
        <f>F265</f>
        <v>200000</v>
      </c>
    </row>
    <row r="266" spans="1:7" s="76" customFormat="1" ht="15" customHeight="1">
      <c r="A266" s="79">
        <v>2</v>
      </c>
      <c r="B266" s="185" t="s">
        <v>28</v>
      </c>
      <c r="C266" s="69"/>
      <c r="D266" s="69"/>
      <c r="E266" s="80"/>
      <c r="F266" s="80"/>
      <c r="G266" s="80"/>
    </row>
    <row r="267" spans="1:7" ht="117" customHeight="1">
      <c r="A267" s="63"/>
      <c r="B267" s="144" t="s">
        <v>614</v>
      </c>
      <c r="C267" s="69" t="s">
        <v>180</v>
      </c>
      <c r="D267" s="69" t="s">
        <v>181</v>
      </c>
      <c r="E267" s="69"/>
      <c r="F267" s="81">
        <v>1</v>
      </c>
      <c r="G267" s="81">
        <f>F267</f>
        <v>1</v>
      </c>
    </row>
    <row r="268" spans="1:7" s="76" customFormat="1" ht="15" customHeight="1">
      <c r="A268" s="79">
        <v>3</v>
      </c>
      <c r="B268" s="185" t="s">
        <v>29</v>
      </c>
      <c r="C268" s="69"/>
      <c r="D268" s="69"/>
      <c r="E268" s="69"/>
      <c r="F268" s="80"/>
      <c r="G268" s="81"/>
    </row>
    <row r="269" spans="1:7" ht="108" customHeight="1">
      <c r="A269" s="63"/>
      <c r="B269" s="144" t="s">
        <v>615</v>
      </c>
      <c r="C269" s="69" t="s">
        <v>89</v>
      </c>
      <c r="D269" s="69" t="s">
        <v>87</v>
      </c>
      <c r="E269" s="69"/>
      <c r="F269" s="80">
        <f>F265/F267</f>
        <v>200000</v>
      </c>
      <c r="G269" s="80">
        <f>F269</f>
        <v>200000</v>
      </c>
    </row>
    <row r="270" spans="1:7" s="76" customFormat="1" ht="15" customHeight="1">
      <c r="A270" s="79">
        <v>4</v>
      </c>
      <c r="B270" s="185" t="s">
        <v>30</v>
      </c>
      <c r="C270" s="69"/>
      <c r="D270" s="69"/>
      <c r="E270" s="69"/>
      <c r="F270" s="80"/>
      <c r="G270" s="81"/>
    </row>
    <row r="271" spans="1:7" ht="91.5" customHeight="1">
      <c r="A271" s="63"/>
      <c r="B271" s="144" t="s">
        <v>616</v>
      </c>
      <c r="C271" s="69" t="s">
        <v>88</v>
      </c>
      <c r="D271" s="69" t="s">
        <v>87</v>
      </c>
      <c r="E271" s="69"/>
      <c r="F271" s="81">
        <f>F265/F269*100</f>
        <v>100</v>
      </c>
      <c r="G271" s="81">
        <f>F271</f>
        <v>100</v>
      </c>
    </row>
    <row r="272" spans="1:7" ht="48" customHeight="1">
      <c r="A272" s="63"/>
      <c r="B272" s="290" t="s">
        <v>617</v>
      </c>
      <c r="C272" s="290"/>
      <c r="D272" s="290"/>
      <c r="E272" s="290"/>
      <c r="F272" s="80"/>
      <c r="G272" s="81"/>
    </row>
    <row r="273" spans="1:7" s="76" customFormat="1" ht="15" customHeight="1">
      <c r="A273" s="79">
        <v>1</v>
      </c>
      <c r="B273" s="82" t="s">
        <v>27</v>
      </c>
      <c r="C273" s="69"/>
      <c r="D273" s="69"/>
      <c r="E273" s="80"/>
      <c r="F273" s="80"/>
      <c r="G273" s="80"/>
    </row>
    <row r="274" spans="1:7" ht="91.5" customHeight="1">
      <c r="A274" s="63"/>
      <c r="B274" s="144" t="s">
        <v>618</v>
      </c>
      <c r="C274" s="69" t="s">
        <v>89</v>
      </c>
      <c r="D274" s="69" t="s">
        <v>512</v>
      </c>
      <c r="E274" s="80"/>
      <c r="F274" s="80">
        <v>200000</v>
      </c>
      <c r="G274" s="80">
        <f>F274</f>
        <v>200000</v>
      </c>
    </row>
    <row r="275" spans="1:7" s="76" customFormat="1" ht="15" customHeight="1">
      <c r="A275" s="79">
        <v>2</v>
      </c>
      <c r="B275" s="185" t="s">
        <v>28</v>
      </c>
      <c r="C275" s="69"/>
      <c r="D275" s="69"/>
      <c r="E275" s="80"/>
      <c r="F275" s="80"/>
      <c r="G275" s="80"/>
    </row>
    <row r="276" spans="1:7" ht="117" customHeight="1">
      <c r="A276" s="63"/>
      <c r="B276" s="144" t="s">
        <v>619</v>
      </c>
      <c r="C276" s="69" t="s">
        <v>180</v>
      </c>
      <c r="D276" s="69" t="s">
        <v>181</v>
      </c>
      <c r="E276" s="69"/>
      <c r="F276" s="81">
        <v>1</v>
      </c>
      <c r="G276" s="81">
        <f>F276</f>
        <v>1</v>
      </c>
    </row>
    <row r="277" spans="1:7" s="76" customFormat="1" ht="15" customHeight="1">
      <c r="A277" s="79">
        <v>3</v>
      </c>
      <c r="B277" s="185" t="s">
        <v>29</v>
      </c>
      <c r="C277" s="69"/>
      <c r="D277" s="69"/>
      <c r="E277" s="69"/>
      <c r="F277" s="80"/>
      <c r="G277" s="81"/>
    </row>
    <row r="278" spans="1:7" ht="108" customHeight="1">
      <c r="A278" s="63"/>
      <c r="B278" s="144" t="s">
        <v>620</v>
      </c>
      <c r="C278" s="69" t="s">
        <v>89</v>
      </c>
      <c r="D278" s="69" t="s">
        <v>87</v>
      </c>
      <c r="E278" s="69"/>
      <c r="F278" s="80">
        <f>F274/F276</f>
        <v>200000</v>
      </c>
      <c r="G278" s="80">
        <f>F278</f>
        <v>200000</v>
      </c>
    </row>
    <row r="279" spans="1:7" s="76" customFormat="1" ht="15" customHeight="1">
      <c r="A279" s="79">
        <v>4</v>
      </c>
      <c r="B279" s="185" t="s">
        <v>30</v>
      </c>
      <c r="C279" s="69"/>
      <c r="D279" s="69"/>
      <c r="E279" s="69"/>
      <c r="F279" s="80"/>
      <c r="G279" s="81"/>
    </row>
    <row r="280" spans="1:7" ht="91.5" customHeight="1">
      <c r="A280" s="63"/>
      <c r="B280" s="144" t="s">
        <v>621</v>
      </c>
      <c r="C280" s="69" t="s">
        <v>88</v>
      </c>
      <c r="D280" s="69" t="s">
        <v>87</v>
      </c>
      <c r="E280" s="69"/>
      <c r="F280" s="81">
        <f>F274/F278*100</f>
        <v>100</v>
      </c>
      <c r="G280" s="81">
        <f>F280</f>
        <v>100</v>
      </c>
    </row>
    <row r="281" spans="1:7" ht="26.25" customHeight="1">
      <c r="A281" s="63"/>
      <c r="B281" s="290" t="s">
        <v>622</v>
      </c>
      <c r="C281" s="290"/>
      <c r="D281" s="290"/>
      <c r="E281" s="290"/>
      <c r="F281" s="80"/>
      <c r="G281" s="81"/>
    </row>
    <row r="282" spans="1:7" s="76" customFormat="1" ht="15" customHeight="1">
      <c r="A282" s="79">
        <v>1</v>
      </c>
      <c r="B282" s="82" t="s">
        <v>27</v>
      </c>
      <c r="C282" s="69"/>
      <c r="D282" s="69"/>
      <c r="E282" s="80"/>
      <c r="F282" s="80"/>
      <c r="G282" s="80"/>
    </row>
    <row r="283" spans="1:7" ht="48.75" customHeight="1">
      <c r="A283" s="63"/>
      <c r="B283" s="144" t="s">
        <v>395</v>
      </c>
      <c r="C283" s="69" t="s">
        <v>89</v>
      </c>
      <c r="D283" s="69" t="s">
        <v>512</v>
      </c>
      <c r="E283" s="80"/>
      <c r="F283" s="80">
        <v>700000</v>
      </c>
      <c r="G283" s="80">
        <f>F283</f>
        <v>700000</v>
      </c>
    </row>
    <row r="284" spans="1:7" s="76" customFormat="1" ht="15" customHeight="1">
      <c r="A284" s="79">
        <v>2</v>
      </c>
      <c r="B284" s="185" t="s">
        <v>28</v>
      </c>
      <c r="C284" s="69"/>
      <c r="D284" s="69"/>
      <c r="E284" s="80"/>
      <c r="F284" s="80"/>
      <c r="G284" s="80"/>
    </row>
    <row r="285" spans="1:7" ht="70.5" customHeight="1">
      <c r="A285" s="63"/>
      <c r="B285" s="144" t="s">
        <v>623</v>
      </c>
      <c r="C285" s="69" t="s">
        <v>180</v>
      </c>
      <c r="D285" s="69" t="s">
        <v>181</v>
      </c>
      <c r="E285" s="69"/>
      <c r="F285" s="81">
        <v>1</v>
      </c>
      <c r="G285" s="81">
        <f>F285</f>
        <v>1</v>
      </c>
    </row>
    <row r="286" spans="1:7" s="76" customFormat="1" ht="15" customHeight="1">
      <c r="A286" s="79">
        <v>3</v>
      </c>
      <c r="B286" s="185" t="s">
        <v>29</v>
      </c>
      <c r="C286" s="69"/>
      <c r="D286" s="69"/>
      <c r="E286" s="69"/>
      <c r="F286" s="80"/>
      <c r="G286" s="81"/>
    </row>
    <row r="287" spans="1:7" ht="64.5" customHeight="1">
      <c r="A287" s="63"/>
      <c r="B287" s="144" t="s">
        <v>624</v>
      </c>
      <c r="C287" s="69" t="s">
        <v>89</v>
      </c>
      <c r="D287" s="69" t="s">
        <v>87</v>
      </c>
      <c r="E287" s="69"/>
      <c r="F287" s="80">
        <f>F283/F285</f>
        <v>700000</v>
      </c>
      <c r="G287" s="80">
        <f>F287</f>
        <v>700000</v>
      </c>
    </row>
    <row r="288" spans="1:7" s="76" customFormat="1" ht="15" customHeight="1">
      <c r="A288" s="79">
        <v>4</v>
      </c>
      <c r="B288" s="185" t="s">
        <v>30</v>
      </c>
      <c r="C288" s="69"/>
      <c r="D288" s="69"/>
      <c r="E288" s="69"/>
      <c r="F288" s="80"/>
      <c r="G288" s="81"/>
    </row>
    <row r="289" spans="1:7" ht="59.25" customHeight="1">
      <c r="A289" s="63"/>
      <c r="B289" s="144" t="s">
        <v>625</v>
      </c>
      <c r="C289" s="69" t="s">
        <v>88</v>
      </c>
      <c r="D289" s="69" t="s">
        <v>87</v>
      </c>
      <c r="E289" s="69"/>
      <c r="F289" s="81">
        <f>F283/F287*100</f>
        <v>100</v>
      </c>
      <c r="G289" s="81">
        <f>F289</f>
        <v>100</v>
      </c>
    </row>
    <row r="290" spans="1:7" ht="30.75" customHeight="1">
      <c r="A290" s="63"/>
      <c r="B290" s="290" t="s">
        <v>626</v>
      </c>
      <c r="C290" s="290"/>
      <c r="D290" s="290"/>
      <c r="E290" s="290"/>
      <c r="F290" s="80"/>
      <c r="G290" s="81"/>
    </row>
    <row r="291" spans="1:7" s="76" customFormat="1" ht="15" customHeight="1">
      <c r="A291" s="79">
        <v>1</v>
      </c>
      <c r="B291" s="82" t="s">
        <v>27</v>
      </c>
      <c r="C291" s="69"/>
      <c r="D291" s="69"/>
      <c r="E291" s="80"/>
      <c r="F291" s="80"/>
      <c r="G291" s="80"/>
    </row>
    <row r="292" spans="1:7" ht="54.75" customHeight="1">
      <c r="A292" s="63"/>
      <c r="B292" s="144" t="s">
        <v>627</v>
      </c>
      <c r="C292" s="69" t="s">
        <v>89</v>
      </c>
      <c r="D292" s="69" t="s">
        <v>512</v>
      </c>
      <c r="E292" s="80"/>
      <c r="F292" s="80">
        <v>500000</v>
      </c>
      <c r="G292" s="80">
        <f>F292</f>
        <v>500000</v>
      </c>
    </row>
    <row r="293" spans="1:7" s="76" customFormat="1" ht="15" customHeight="1">
      <c r="A293" s="79">
        <v>2</v>
      </c>
      <c r="B293" s="185" t="s">
        <v>28</v>
      </c>
      <c r="C293" s="69"/>
      <c r="D293" s="69"/>
      <c r="E293" s="80"/>
      <c r="F293" s="80"/>
      <c r="G293" s="80"/>
    </row>
    <row r="294" spans="1:7" ht="63" customHeight="1">
      <c r="A294" s="63"/>
      <c r="B294" s="144" t="s">
        <v>628</v>
      </c>
      <c r="C294" s="69" t="s">
        <v>180</v>
      </c>
      <c r="D294" s="69" t="s">
        <v>181</v>
      </c>
      <c r="E294" s="69"/>
      <c r="F294" s="81">
        <v>1</v>
      </c>
      <c r="G294" s="81">
        <f>F294</f>
        <v>1</v>
      </c>
    </row>
    <row r="295" spans="1:7" s="76" customFormat="1" ht="15" customHeight="1">
      <c r="A295" s="79">
        <v>3</v>
      </c>
      <c r="B295" s="185" t="s">
        <v>29</v>
      </c>
      <c r="C295" s="69"/>
      <c r="D295" s="69"/>
      <c r="E295" s="69"/>
      <c r="F295" s="80"/>
      <c r="G295" s="81"/>
    </row>
    <row r="296" spans="1:7" ht="64.5" customHeight="1">
      <c r="A296" s="63"/>
      <c r="B296" s="144" t="s">
        <v>629</v>
      </c>
      <c r="C296" s="69" t="s">
        <v>89</v>
      </c>
      <c r="D296" s="69" t="s">
        <v>87</v>
      </c>
      <c r="E296" s="69"/>
      <c r="F296" s="80">
        <f>F292/F294</f>
        <v>500000</v>
      </c>
      <c r="G296" s="80">
        <f>F296</f>
        <v>500000</v>
      </c>
    </row>
    <row r="297" spans="1:7" s="76" customFormat="1" ht="15" customHeight="1">
      <c r="A297" s="79">
        <v>4</v>
      </c>
      <c r="B297" s="185" t="s">
        <v>30</v>
      </c>
      <c r="C297" s="69"/>
      <c r="D297" s="69"/>
      <c r="E297" s="69"/>
      <c r="F297" s="80"/>
      <c r="G297" s="81"/>
    </row>
    <row r="298" spans="1:7" ht="59.25" customHeight="1">
      <c r="A298" s="63"/>
      <c r="B298" s="144" t="s">
        <v>630</v>
      </c>
      <c r="C298" s="69" t="s">
        <v>88</v>
      </c>
      <c r="D298" s="69" t="s">
        <v>87</v>
      </c>
      <c r="E298" s="69"/>
      <c r="F298" s="81">
        <f>F292/F296*100</f>
        <v>100</v>
      </c>
      <c r="G298" s="81">
        <f>F298</f>
        <v>100</v>
      </c>
    </row>
    <row r="299" spans="1:7" ht="43.5" customHeight="1">
      <c r="A299" s="63"/>
      <c r="B299" s="290" t="s">
        <v>631</v>
      </c>
      <c r="C299" s="290"/>
      <c r="D299" s="290"/>
      <c r="E299" s="290"/>
      <c r="F299" s="80"/>
      <c r="G299" s="81"/>
    </row>
    <row r="300" spans="1:7" s="76" customFormat="1" ht="15" customHeight="1">
      <c r="A300" s="79">
        <v>1</v>
      </c>
      <c r="B300" s="82" t="s">
        <v>27</v>
      </c>
      <c r="C300" s="69"/>
      <c r="D300" s="69"/>
      <c r="E300" s="80"/>
      <c r="F300" s="80"/>
      <c r="G300" s="80"/>
    </row>
    <row r="301" spans="1:7" ht="66.75" customHeight="1">
      <c r="A301" s="63"/>
      <c r="B301" s="144" t="s">
        <v>382</v>
      </c>
      <c r="C301" s="69" t="s">
        <v>89</v>
      </c>
      <c r="D301" s="69" t="s">
        <v>512</v>
      </c>
      <c r="E301" s="80"/>
      <c r="F301" s="80">
        <v>3118157</v>
      </c>
      <c r="G301" s="80">
        <f>F301</f>
        <v>3118157</v>
      </c>
    </row>
    <row r="302" spans="1:7" s="76" customFormat="1" ht="15" customHeight="1">
      <c r="A302" s="79">
        <v>2</v>
      </c>
      <c r="B302" s="185" t="s">
        <v>28</v>
      </c>
      <c r="C302" s="69"/>
      <c r="D302" s="69"/>
      <c r="E302" s="80"/>
      <c r="F302" s="80"/>
      <c r="G302" s="80"/>
    </row>
    <row r="303" spans="1:7" ht="81" customHeight="1">
      <c r="A303" s="63"/>
      <c r="B303" s="144" t="s">
        <v>384</v>
      </c>
      <c r="C303" s="69" t="s">
        <v>180</v>
      </c>
      <c r="D303" s="69" t="s">
        <v>181</v>
      </c>
      <c r="E303" s="69"/>
      <c r="F303" s="81">
        <v>1</v>
      </c>
      <c r="G303" s="81">
        <f>F303</f>
        <v>1</v>
      </c>
    </row>
    <row r="304" spans="1:7" s="76" customFormat="1" ht="15" customHeight="1">
      <c r="A304" s="79">
        <v>3</v>
      </c>
      <c r="B304" s="185" t="s">
        <v>29</v>
      </c>
      <c r="C304" s="69"/>
      <c r="D304" s="69"/>
      <c r="E304" s="69"/>
      <c r="F304" s="80"/>
      <c r="G304" s="81"/>
    </row>
    <row r="305" spans="1:7" ht="83.25" customHeight="1">
      <c r="A305" s="63"/>
      <c r="B305" s="144" t="s">
        <v>385</v>
      </c>
      <c r="C305" s="69" t="s">
        <v>89</v>
      </c>
      <c r="D305" s="69" t="s">
        <v>87</v>
      </c>
      <c r="E305" s="69"/>
      <c r="F305" s="80">
        <f>F301/F303</f>
        <v>3118157</v>
      </c>
      <c r="G305" s="80">
        <f>F305</f>
        <v>3118157</v>
      </c>
    </row>
    <row r="306" spans="1:7" s="76" customFormat="1" ht="15" customHeight="1">
      <c r="A306" s="79">
        <v>4</v>
      </c>
      <c r="B306" s="185" t="s">
        <v>30</v>
      </c>
      <c r="C306" s="69"/>
      <c r="D306" s="69"/>
      <c r="E306" s="69"/>
      <c r="F306" s="80"/>
      <c r="G306" s="81"/>
    </row>
    <row r="307" spans="1:7" ht="80.25" customHeight="1">
      <c r="A307" s="63"/>
      <c r="B307" s="144" t="s">
        <v>386</v>
      </c>
      <c r="C307" s="69" t="s">
        <v>88</v>
      </c>
      <c r="D307" s="69" t="s">
        <v>87</v>
      </c>
      <c r="E307" s="69"/>
      <c r="F307" s="81">
        <f>F301/F305*100</f>
        <v>100</v>
      </c>
      <c r="G307" s="81">
        <f>F307</f>
        <v>100</v>
      </c>
    </row>
    <row r="308" spans="1:7" ht="44.25" customHeight="1">
      <c r="A308" s="63"/>
      <c r="B308" s="290" t="s">
        <v>632</v>
      </c>
      <c r="C308" s="290"/>
      <c r="D308" s="290"/>
      <c r="E308" s="290"/>
      <c r="F308" s="80"/>
      <c r="G308" s="81"/>
    </row>
    <row r="309" spans="1:7" s="76" customFormat="1" ht="15" customHeight="1">
      <c r="A309" s="79">
        <v>1</v>
      </c>
      <c r="B309" s="82" t="s">
        <v>27</v>
      </c>
      <c r="C309" s="69"/>
      <c r="D309" s="69"/>
      <c r="E309" s="80"/>
      <c r="F309" s="80"/>
      <c r="G309" s="80"/>
    </row>
    <row r="310" spans="1:7" ht="79.5" customHeight="1">
      <c r="A310" s="63"/>
      <c r="B310" s="144" t="s">
        <v>402</v>
      </c>
      <c r="C310" s="69" t="s">
        <v>89</v>
      </c>
      <c r="D310" s="69" t="s">
        <v>512</v>
      </c>
      <c r="E310" s="80"/>
      <c r="F310" s="80">
        <v>100000</v>
      </c>
      <c r="G310" s="80">
        <f>F310</f>
        <v>100000</v>
      </c>
    </row>
    <row r="311" spans="1:7" s="76" customFormat="1" ht="15" customHeight="1">
      <c r="A311" s="79">
        <v>2</v>
      </c>
      <c r="B311" s="185" t="s">
        <v>28</v>
      </c>
      <c r="C311" s="69"/>
      <c r="D311" s="69"/>
      <c r="E311" s="80"/>
      <c r="F311" s="80"/>
      <c r="G311" s="80"/>
    </row>
    <row r="312" spans="1:7" ht="94.5" customHeight="1">
      <c r="A312" s="63"/>
      <c r="B312" s="144" t="s">
        <v>436</v>
      </c>
      <c r="C312" s="69" t="s">
        <v>180</v>
      </c>
      <c r="D312" s="69" t="s">
        <v>181</v>
      </c>
      <c r="E312" s="69"/>
      <c r="F312" s="81">
        <v>1</v>
      </c>
      <c r="G312" s="81">
        <f>F312</f>
        <v>1</v>
      </c>
    </row>
    <row r="313" spans="1:7" s="76" customFormat="1" ht="15" customHeight="1">
      <c r="A313" s="79">
        <v>3</v>
      </c>
      <c r="B313" s="185" t="s">
        <v>29</v>
      </c>
      <c r="C313" s="69"/>
      <c r="D313" s="69"/>
      <c r="E313" s="69"/>
      <c r="F313" s="80"/>
      <c r="G313" s="81"/>
    </row>
    <row r="314" spans="1:7" ht="84.75" customHeight="1">
      <c r="A314" s="63"/>
      <c r="B314" s="144" t="s">
        <v>401</v>
      </c>
      <c r="C314" s="69" t="s">
        <v>89</v>
      </c>
      <c r="D314" s="69" t="s">
        <v>87</v>
      </c>
      <c r="E314" s="69"/>
      <c r="F314" s="80">
        <f>F310/F312</f>
        <v>100000</v>
      </c>
      <c r="G314" s="80">
        <f>F314</f>
        <v>100000</v>
      </c>
    </row>
    <row r="315" spans="1:7" s="76" customFormat="1" ht="15" customHeight="1">
      <c r="A315" s="79">
        <v>4</v>
      </c>
      <c r="B315" s="185" t="s">
        <v>30</v>
      </c>
      <c r="C315" s="69"/>
      <c r="D315" s="69"/>
      <c r="E315" s="69"/>
      <c r="F315" s="80"/>
      <c r="G315" s="81"/>
    </row>
    <row r="316" spans="1:7" ht="78.75" customHeight="1">
      <c r="A316" s="63"/>
      <c r="B316" s="144" t="s">
        <v>404</v>
      </c>
      <c r="C316" s="69" t="s">
        <v>88</v>
      </c>
      <c r="D316" s="69" t="s">
        <v>87</v>
      </c>
      <c r="E316" s="69"/>
      <c r="F316" s="81">
        <f>F310/F314*100</f>
        <v>100</v>
      </c>
      <c r="G316" s="81">
        <f>F316</f>
        <v>100</v>
      </c>
    </row>
    <row r="317" spans="1:7" ht="46.5" customHeight="1">
      <c r="A317" s="63"/>
      <c r="B317" s="285" t="s">
        <v>633</v>
      </c>
      <c r="C317" s="285"/>
      <c r="D317" s="285"/>
      <c r="E317" s="285"/>
      <c r="F317" s="80"/>
      <c r="G317" s="81"/>
    </row>
    <row r="318" spans="1:7" s="76" customFormat="1" ht="15" customHeight="1">
      <c r="A318" s="79">
        <v>1</v>
      </c>
      <c r="B318" s="82" t="s">
        <v>27</v>
      </c>
      <c r="C318" s="69"/>
      <c r="D318" s="69"/>
      <c r="E318" s="80"/>
      <c r="F318" s="80"/>
      <c r="G318" s="80"/>
    </row>
    <row r="319" spans="1:7" ht="75" customHeight="1">
      <c r="A319" s="63"/>
      <c r="B319" s="144" t="s">
        <v>405</v>
      </c>
      <c r="C319" s="69" t="s">
        <v>89</v>
      </c>
      <c r="D319" s="69" t="s">
        <v>512</v>
      </c>
      <c r="E319" s="80"/>
      <c r="F319" s="80">
        <v>230000</v>
      </c>
      <c r="G319" s="80">
        <f>F319</f>
        <v>230000</v>
      </c>
    </row>
    <row r="320" spans="1:7" s="76" customFormat="1" ht="15" customHeight="1">
      <c r="A320" s="79">
        <v>2</v>
      </c>
      <c r="B320" s="185" t="s">
        <v>28</v>
      </c>
      <c r="C320" s="69"/>
      <c r="D320" s="69"/>
      <c r="E320" s="80"/>
      <c r="F320" s="80"/>
      <c r="G320" s="80"/>
    </row>
    <row r="321" spans="1:7" ht="85.5" customHeight="1">
      <c r="A321" s="63"/>
      <c r="B321" s="144" t="s">
        <v>406</v>
      </c>
      <c r="C321" s="69" t="s">
        <v>180</v>
      </c>
      <c r="D321" s="69" t="s">
        <v>181</v>
      </c>
      <c r="E321" s="69"/>
      <c r="F321" s="81">
        <v>1</v>
      </c>
      <c r="G321" s="81">
        <f>F321</f>
        <v>1</v>
      </c>
    </row>
    <row r="322" spans="1:7" ht="0.75" customHeight="1">
      <c r="A322" s="63"/>
      <c r="B322" s="144"/>
      <c r="C322" s="69"/>
      <c r="D322" s="69"/>
      <c r="E322" s="69"/>
      <c r="F322" s="81"/>
      <c r="G322" s="81"/>
    </row>
    <row r="323" spans="1:7" s="76" customFormat="1" ht="15" customHeight="1">
      <c r="A323" s="79">
        <v>3</v>
      </c>
      <c r="B323" s="185" t="s">
        <v>29</v>
      </c>
      <c r="C323" s="69"/>
      <c r="D323" s="69"/>
      <c r="E323" s="69"/>
      <c r="F323" s="80"/>
      <c r="G323" s="81"/>
    </row>
    <row r="324" spans="1:7" ht="93.75" customHeight="1">
      <c r="A324" s="63"/>
      <c r="B324" s="144" t="s">
        <v>407</v>
      </c>
      <c r="C324" s="69" t="s">
        <v>89</v>
      </c>
      <c r="D324" s="69" t="s">
        <v>87</v>
      </c>
      <c r="E324" s="69"/>
      <c r="F324" s="80">
        <f>F319</f>
        <v>230000</v>
      </c>
      <c r="G324" s="80">
        <f>F324</f>
        <v>230000</v>
      </c>
    </row>
    <row r="325" spans="1:7" ht="7.5" hidden="1" customHeight="1">
      <c r="A325" s="63"/>
      <c r="B325" s="144"/>
      <c r="C325" s="69"/>
      <c r="D325" s="69"/>
      <c r="E325" s="69"/>
      <c r="F325" s="80"/>
      <c r="G325" s="80"/>
    </row>
    <row r="326" spans="1:7" s="76" customFormat="1" ht="15" customHeight="1">
      <c r="A326" s="79">
        <v>4</v>
      </c>
      <c r="B326" s="185" t="s">
        <v>30</v>
      </c>
      <c r="C326" s="69"/>
      <c r="D326" s="69"/>
      <c r="E326" s="69"/>
      <c r="F326" s="80"/>
      <c r="G326" s="81"/>
    </row>
    <row r="327" spans="1:7" ht="81.75" customHeight="1">
      <c r="A327" s="63"/>
      <c r="B327" s="144" t="s">
        <v>408</v>
      </c>
      <c r="C327" s="69" t="s">
        <v>88</v>
      </c>
      <c r="D327" s="69" t="s">
        <v>87</v>
      </c>
      <c r="E327" s="69"/>
      <c r="F327" s="81">
        <f>F319/(F324+F325)*100</f>
        <v>100</v>
      </c>
      <c r="G327" s="81">
        <f>F327</f>
        <v>100</v>
      </c>
    </row>
    <row r="328" spans="1:7" ht="54" customHeight="1">
      <c r="A328" s="63"/>
      <c r="B328" s="290" t="s">
        <v>643</v>
      </c>
      <c r="C328" s="290"/>
      <c r="D328" s="290"/>
      <c r="E328" s="290"/>
      <c r="F328" s="80"/>
      <c r="G328" s="81"/>
    </row>
    <row r="329" spans="1:7" s="76" customFormat="1" ht="15" customHeight="1">
      <c r="A329" s="79">
        <v>1</v>
      </c>
      <c r="B329" s="82" t="s">
        <v>27</v>
      </c>
      <c r="C329" s="69"/>
      <c r="D329" s="69"/>
      <c r="E329" s="80"/>
      <c r="F329" s="80"/>
      <c r="G329" s="80"/>
    </row>
    <row r="330" spans="1:7" ht="88.5" customHeight="1">
      <c r="A330" s="63"/>
      <c r="B330" s="144" t="s">
        <v>410</v>
      </c>
      <c r="C330" s="69" t="s">
        <v>89</v>
      </c>
      <c r="D330" s="69" t="s">
        <v>512</v>
      </c>
      <c r="E330" s="80"/>
      <c r="F330" s="80">
        <v>1474663</v>
      </c>
      <c r="G330" s="80">
        <f>F330</f>
        <v>1474663</v>
      </c>
    </row>
    <row r="331" spans="1:7" s="76" customFormat="1" ht="15" customHeight="1">
      <c r="A331" s="79">
        <v>2</v>
      </c>
      <c r="B331" s="185" t="s">
        <v>28</v>
      </c>
      <c r="C331" s="69"/>
      <c r="D331" s="69"/>
      <c r="E331" s="80"/>
      <c r="F331" s="80"/>
      <c r="G331" s="80"/>
    </row>
    <row r="332" spans="1:7" ht="81.75" customHeight="1">
      <c r="A332" s="63"/>
      <c r="B332" s="144" t="s">
        <v>464</v>
      </c>
      <c r="C332" s="69" t="s">
        <v>97</v>
      </c>
      <c r="D332" s="69" t="s">
        <v>181</v>
      </c>
      <c r="E332" s="69"/>
      <c r="F332" s="81">
        <v>1</v>
      </c>
      <c r="G332" s="81">
        <f>F332</f>
        <v>1</v>
      </c>
    </row>
    <row r="333" spans="1:7" s="76" customFormat="1" ht="15" customHeight="1">
      <c r="A333" s="79">
        <v>3</v>
      </c>
      <c r="B333" s="185" t="s">
        <v>29</v>
      </c>
      <c r="C333" s="69"/>
      <c r="D333" s="69"/>
      <c r="E333" s="69"/>
      <c r="F333" s="80"/>
      <c r="G333" s="81"/>
    </row>
    <row r="334" spans="1:7" ht="97.5" customHeight="1">
      <c r="A334" s="63"/>
      <c r="B334" s="144" t="s">
        <v>465</v>
      </c>
      <c r="C334" s="69" t="s">
        <v>89</v>
      </c>
      <c r="D334" s="69" t="s">
        <v>87</v>
      </c>
      <c r="E334" s="69"/>
      <c r="F334" s="80">
        <f>F330/F332</f>
        <v>1474663</v>
      </c>
      <c r="G334" s="80" t="e">
        <f>(G330-#REF!)/G332</f>
        <v>#REF!</v>
      </c>
    </row>
    <row r="335" spans="1:7" s="76" customFormat="1" ht="15" customHeight="1">
      <c r="A335" s="79">
        <v>4</v>
      </c>
      <c r="B335" s="185" t="s">
        <v>30</v>
      </c>
      <c r="C335" s="69"/>
      <c r="D335" s="69"/>
      <c r="E335" s="69"/>
      <c r="F335" s="80"/>
      <c r="G335" s="81"/>
    </row>
    <row r="336" spans="1:7" ht="87.75" customHeight="1">
      <c r="A336" s="63"/>
      <c r="B336" s="144" t="s">
        <v>413</v>
      </c>
      <c r="C336" s="69" t="s">
        <v>88</v>
      </c>
      <c r="D336" s="69" t="s">
        <v>87</v>
      </c>
      <c r="E336" s="69"/>
      <c r="F336" s="80">
        <v>100</v>
      </c>
      <c r="G336" s="80">
        <f>F336</f>
        <v>100</v>
      </c>
    </row>
    <row r="337" spans="1:7" ht="44.25" customHeight="1">
      <c r="A337" s="63"/>
      <c r="B337" s="285" t="s">
        <v>634</v>
      </c>
      <c r="C337" s="285"/>
      <c r="D337" s="285"/>
      <c r="E337" s="285"/>
      <c r="F337" s="80"/>
      <c r="G337" s="81"/>
    </row>
    <row r="338" spans="1:7" s="76" customFormat="1" ht="15" customHeight="1">
      <c r="A338" s="79">
        <v>1</v>
      </c>
      <c r="B338" s="82" t="s">
        <v>27</v>
      </c>
      <c r="C338" s="69"/>
      <c r="D338" s="69"/>
      <c r="E338" s="80"/>
      <c r="F338" s="80"/>
      <c r="G338" s="80"/>
    </row>
    <row r="339" spans="1:7" ht="77.25" customHeight="1">
      <c r="A339" s="63"/>
      <c r="B339" s="144" t="s">
        <v>414</v>
      </c>
      <c r="C339" s="69" t="s">
        <v>89</v>
      </c>
      <c r="D339" s="69" t="s">
        <v>512</v>
      </c>
      <c r="E339" s="80"/>
      <c r="F339" s="80">
        <v>1650000</v>
      </c>
      <c r="G339" s="80">
        <f>F339</f>
        <v>1650000</v>
      </c>
    </row>
    <row r="340" spans="1:7" s="76" customFormat="1" ht="15" customHeight="1">
      <c r="A340" s="79">
        <v>2</v>
      </c>
      <c r="B340" s="185" t="s">
        <v>28</v>
      </c>
      <c r="C340" s="69"/>
      <c r="D340" s="69"/>
      <c r="E340" s="80"/>
      <c r="F340" s="80"/>
      <c r="G340" s="80"/>
    </row>
    <row r="341" spans="1:7" ht="91.5" hidden="1" customHeight="1">
      <c r="A341" s="63"/>
      <c r="B341" s="144" t="s">
        <v>448</v>
      </c>
      <c r="C341" s="69" t="s">
        <v>180</v>
      </c>
      <c r="D341" s="69" t="s">
        <v>181</v>
      </c>
      <c r="E341" s="69"/>
      <c r="F341" s="81">
        <v>1</v>
      </c>
      <c r="G341" s="81">
        <f>F341</f>
        <v>1</v>
      </c>
    </row>
    <row r="342" spans="1:7" ht="84" customHeight="1">
      <c r="A342" s="63"/>
      <c r="B342" s="144" t="s">
        <v>641</v>
      </c>
      <c r="C342" s="69" t="s">
        <v>97</v>
      </c>
      <c r="D342" s="69" t="s">
        <v>181</v>
      </c>
      <c r="E342" s="69"/>
      <c r="F342" s="81">
        <v>1</v>
      </c>
      <c r="G342" s="81">
        <f>F342</f>
        <v>1</v>
      </c>
    </row>
    <row r="343" spans="1:7" s="76" customFormat="1" ht="15" customHeight="1">
      <c r="A343" s="79">
        <v>3</v>
      </c>
      <c r="B343" s="185" t="s">
        <v>29</v>
      </c>
      <c r="C343" s="69"/>
      <c r="D343" s="69"/>
      <c r="E343" s="69"/>
      <c r="F343" s="80"/>
      <c r="G343" s="81"/>
    </row>
    <row r="344" spans="1:7" ht="97.5" hidden="1" customHeight="1">
      <c r="A344" s="63"/>
      <c r="B344" s="144" t="s">
        <v>443</v>
      </c>
      <c r="C344" s="69" t="s">
        <v>89</v>
      </c>
      <c r="D344" s="69" t="s">
        <v>87</v>
      </c>
      <c r="E344" s="69"/>
      <c r="F344" s="80"/>
      <c r="G344" s="80">
        <f>F344</f>
        <v>0</v>
      </c>
    </row>
    <row r="345" spans="1:7" ht="97.5" customHeight="1">
      <c r="A345" s="63"/>
      <c r="B345" s="144" t="s">
        <v>445</v>
      </c>
      <c r="C345" s="69" t="s">
        <v>89</v>
      </c>
      <c r="D345" s="69" t="s">
        <v>87</v>
      </c>
      <c r="E345" s="69"/>
      <c r="F345" s="80">
        <f>(F339-F344)/F342</f>
        <v>1650000</v>
      </c>
      <c r="G345" s="80">
        <v>1500000</v>
      </c>
    </row>
    <row r="346" spans="1:7" s="76" customFormat="1" ht="15" customHeight="1">
      <c r="A346" s="79">
        <v>4</v>
      </c>
      <c r="B346" s="185" t="s">
        <v>30</v>
      </c>
      <c r="C346" s="69"/>
      <c r="D346" s="69"/>
      <c r="E346" s="69"/>
      <c r="F346" s="80"/>
      <c r="G346" s="81"/>
    </row>
    <row r="347" spans="1:7" ht="87.75" customHeight="1">
      <c r="A347" s="63"/>
      <c r="B347" s="144" t="s">
        <v>415</v>
      </c>
      <c r="C347" s="69" t="s">
        <v>88</v>
      </c>
      <c r="D347" s="69" t="s">
        <v>87</v>
      </c>
      <c r="E347" s="69"/>
      <c r="F347" s="81">
        <f>F339/(F344+F345)*100</f>
        <v>100</v>
      </c>
      <c r="G347" s="81">
        <f>F347</f>
        <v>100</v>
      </c>
    </row>
    <row r="348" spans="1:7" ht="46.5" customHeight="1">
      <c r="A348" s="63"/>
      <c r="B348" s="290" t="s">
        <v>635</v>
      </c>
      <c r="C348" s="290"/>
      <c r="D348" s="290"/>
      <c r="E348" s="290"/>
      <c r="F348" s="80"/>
      <c r="G348" s="81"/>
    </row>
    <row r="349" spans="1:7" s="76" customFormat="1" ht="15" customHeight="1">
      <c r="A349" s="79">
        <v>1</v>
      </c>
      <c r="B349" s="82" t="s">
        <v>27</v>
      </c>
      <c r="C349" s="69"/>
      <c r="D349" s="69"/>
      <c r="E349" s="80"/>
      <c r="F349" s="80"/>
      <c r="G349" s="80"/>
    </row>
    <row r="350" spans="1:7" ht="77.25" customHeight="1">
      <c r="A350" s="63"/>
      <c r="B350" s="144" t="s">
        <v>636</v>
      </c>
      <c r="C350" s="69" t="s">
        <v>89</v>
      </c>
      <c r="D350" s="69" t="s">
        <v>512</v>
      </c>
      <c r="E350" s="80"/>
      <c r="F350" s="80">
        <v>1000000</v>
      </c>
      <c r="G350" s="80">
        <f>F350</f>
        <v>1000000</v>
      </c>
    </row>
    <row r="351" spans="1:7" s="76" customFormat="1" ht="15" customHeight="1">
      <c r="A351" s="79">
        <v>2</v>
      </c>
      <c r="B351" s="185" t="s">
        <v>28</v>
      </c>
      <c r="C351" s="69"/>
      <c r="D351" s="69"/>
      <c r="E351" s="80"/>
      <c r="F351" s="80"/>
      <c r="G351" s="80"/>
    </row>
    <row r="352" spans="1:7" ht="102" customHeight="1">
      <c r="A352" s="63"/>
      <c r="B352" s="144" t="s">
        <v>637</v>
      </c>
      <c r="C352" s="69" t="s">
        <v>180</v>
      </c>
      <c r="D352" s="69" t="s">
        <v>181</v>
      </c>
      <c r="E352" s="69"/>
      <c r="F352" s="81">
        <v>1</v>
      </c>
      <c r="G352" s="81">
        <f>F352</f>
        <v>1</v>
      </c>
    </row>
    <row r="353" spans="1:7" s="76" customFormat="1" ht="15" customHeight="1">
      <c r="A353" s="79">
        <v>3</v>
      </c>
      <c r="B353" s="185" t="s">
        <v>29</v>
      </c>
      <c r="C353" s="69"/>
      <c r="D353" s="69"/>
      <c r="E353" s="69"/>
      <c r="F353" s="80"/>
      <c r="G353" s="81"/>
    </row>
    <row r="354" spans="1:7" ht="97.5" customHeight="1">
      <c r="A354" s="63"/>
      <c r="B354" s="144" t="s">
        <v>639</v>
      </c>
      <c r="C354" s="69" t="s">
        <v>89</v>
      </c>
      <c r="D354" s="69" t="s">
        <v>87</v>
      </c>
      <c r="E354" s="69"/>
      <c r="F354" s="80">
        <v>100000</v>
      </c>
      <c r="G354" s="80">
        <f>F354</f>
        <v>100000</v>
      </c>
    </row>
    <row r="355" spans="1:7" s="76" customFormat="1" ht="15" customHeight="1">
      <c r="A355" s="79">
        <v>4</v>
      </c>
      <c r="B355" s="185" t="s">
        <v>30</v>
      </c>
      <c r="C355" s="69"/>
      <c r="D355" s="69"/>
      <c r="E355" s="69"/>
      <c r="F355" s="80"/>
      <c r="G355" s="81"/>
    </row>
    <row r="356" spans="1:7" ht="87.75" customHeight="1">
      <c r="A356" s="63"/>
      <c r="B356" s="144" t="s">
        <v>638</v>
      </c>
      <c r="C356" s="69" t="s">
        <v>88</v>
      </c>
      <c r="D356" s="69" t="s">
        <v>87</v>
      </c>
      <c r="E356" s="69"/>
      <c r="F356" s="81">
        <v>100</v>
      </c>
      <c r="G356" s="81">
        <f>F356</f>
        <v>100</v>
      </c>
    </row>
    <row r="357" spans="1:7" ht="19.5" customHeight="1">
      <c r="A357" s="63"/>
      <c r="B357" s="290" t="s">
        <v>350</v>
      </c>
      <c r="C357" s="290"/>
      <c r="D357" s="290"/>
      <c r="E357" s="69"/>
      <c r="F357" s="150">
        <f>F360+F371+F380+F389+F398+F407+F416</f>
        <v>30406518</v>
      </c>
      <c r="G357" s="150">
        <f>G360+G371+G380+G389+G398+G407+G416</f>
        <v>30406518</v>
      </c>
    </row>
    <row r="358" spans="1:7" ht="33.75" customHeight="1">
      <c r="A358" s="35"/>
      <c r="B358" s="289" t="s">
        <v>541</v>
      </c>
      <c r="C358" s="289"/>
      <c r="D358" s="289"/>
      <c r="E358" s="289"/>
      <c r="F358" s="74"/>
      <c r="G358" s="74"/>
    </row>
    <row r="359" spans="1:7" s="76" customFormat="1" ht="15" customHeight="1">
      <c r="A359" s="71">
        <v>1</v>
      </c>
      <c r="B359" s="78" t="s">
        <v>27</v>
      </c>
      <c r="C359" s="73"/>
      <c r="D359" s="73"/>
      <c r="E359" s="77"/>
      <c r="F359" s="74"/>
      <c r="G359" s="74"/>
    </row>
    <row r="360" spans="1:7" ht="44.25" customHeight="1">
      <c r="A360" s="35"/>
      <c r="B360" s="145" t="s">
        <v>542</v>
      </c>
      <c r="C360" s="40" t="s">
        <v>89</v>
      </c>
      <c r="D360" s="69" t="s">
        <v>512</v>
      </c>
      <c r="E360" s="77"/>
      <c r="F360" s="36">
        <f>5000000</f>
        <v>5000000</v>
      </c>
      <c r="G360" s="36">
        <f>F360</f>
        <v>5000000</v>
      </c>
    </row>
    <row r="361" spans="1:7" s="76" customFormat="1" ht="15" customHeight="1">
      <c r="A361" s="71">
        <v>2</v>
      </c>
      <c r="B361" s="72" t="s">
        <v>28</v>
      </c>
      <c r="C361" s="40"/>
      <c r="D361" s="40"/>
      <c r="E361" s="77"/>
      <c r="F361" s="36"/>
      <c r="G361" s="36"/>
    </row>
    <row r="362" spans="1:7" ht="68.25" customHeight="1">
      <c r="A362" s="35"/>
      <c r="B362" s="145" t="s">
        <v>543</v>
      </c>
      <c r="C362" s="40" t="s">
        <v>180</v>
      </c>
      <c r="D362" s="40" t="s">
        <v>181</v>
      </c>
      <c r="E362" s="73"/>
      <c r="F362" s="41">
        <v>1</v>
      </c>
      <c r="G362" s="41">
        <f>F362</f>
        <v>1</v>
      </c>
    </row>
    <row r="363" spans="1:7" ht="49.5" customHeight="1">
      <c r="A363" s="35"/>
      <c r="B363" s="145" t="s">
        <v>544</v>
      </c>
      <c r="C363" s="40" t="s">
        <v>180</v>
      </c>
      <c r="D363" s="40" t="s">
        <v>181</v>
      </c>
      <c r="E363" s="73"/>
      <c r="F363" s="41">
        <v>1</v>
      </c>
      <c r="G363" s="41">
        <f>F363</f>
        <v>1</v>
      </c>
    </row>
    <row r="364" spans="1:7" s="76" customFormat="1" ht="15" customHeight="1">
      <c r="A364" s="71">
        <v>3</v>
      </c>
      <c r="B364" s="72" t="s">
        <v>29</v>
      </c>
      <c r="C364" s="40"/>
      <c r="D364" s="40"/>
      <c r="E364" s="73"/>
      <c r="F364" s="36"/>
      <c r="G364" s="41"/>
    </row>
    <row r="365" spans="1:7" ht="74.25" customHeight="1">
      <c r="A365" s="35"/>
      <c r="B365" s="145" t="s">
        <v>545</v>
      </c>
      <c r="C365" s="40" t="s">
        <v>89</v>
      </c>
      <c r="D365" s="40" t="s">
        <v>87</v>
      </c>
      <c r="E365" s="73"/>
      <c r="F365" s="36">
        <v>100000</v>
      </c>
      <c r="G365" s="36">
        <f>F365</f>
        <v>100000</v>
      </c>
    </row>
    <row r="366" spans="1:7" ht="74.25" customHeight="1">
      <c r="A366" s="35"/>
      <c r="B366" s="145" t="s">
        <v>546</v>
      </c>
      <c r="C366" s="40" t="s">
        <v>89</v>
      </c>
      <c r="D366" s="40" t="s">
        <v>87</v>
      </c>
      <c r="E366" s="73"/>
      <c r="F366" s="36">
        <f>(F360-F365)</f>
        <v>4900000</v>
      </c>
      <c r="G366" s="36">
        <f>F366</f>
        <v>4900000</v>
      </c>
    </row>
    <row r="367" spans="1:7" s="76" customFormat="1" ht="15" customHeight="1">
      <c r="A367" s="71">
        <v>4</v>
      </c>
      <c r="B367" s="72" t="s">
        <v>30</v>
      </c>
      <c r="C367" s="40"/>
      <c r="D367" s="40"/>
      <c r="E367" s="73"/>
      <c r="F367" s="36"/>
      <c r="G367" s="41"/>
    </row>
    <row r="368" spans="1:7" ht="55.5" customHeight="1">
      <c r="A368" s="35"/>
      <c r="B368" s="145" t="s">
        <v>642</v>
      </c>
      <c r="C368" s="146" t="s">
        <v>88</v>
      </c>
      <c r="D368" s="40" t="s">
        <v>87</v>
      </c>
      <c r="E368" s="73"/>
      <c r="F368" s="36">
        <v>100</v>
      </c>
      <c r="G368" s="36">
        <v>100</v>
      </c>
    </row>
    <row r="369" spans="1:7" ht="33.75" customHeight="1">
      <c r="A369" s="35"/>
      <c r="B369" s="289" t="s">
        <v>547</v>
      </c>
      <c r="C369" s="289"/>
      <c r="D369" s="289"/>
      <c r="E369" s="289"/>
      <c r="F369" s="74"/>
      <c r="G369" s="74"/>
    </row>
    <row r="370" spans="1:7" s="76" customFormat="1" ht="15" customHeight="1">
      <c r="A370" s="71">
        <v>1</v>
      </c>
      <c r="B370" s="78" t="s">
        <v>27</v>
      </c>
      <c r="C370" s="73"/>
      <c r="D370" s="73"/>
      <c r="E370" s="77"/>
      <c r="F370" s="74"/>
      <c r="G370" s="74"/>
    </row>
    <row r="371" spans="1:7" ht="52.5" customHeight="1">
      <c r="A371" s="35"/>
      <c r="B371" s="145" t="s">
        <v>351</v>
      </c>
      <c r="C371" s="40" t="s">
        <v>89</v>
      </c>
      <c r="D371" s="69" t="s">
        <v>512</v>
      </c>
      <c r="E371" s="77"/>
      <c r="F371" s="36">
        <f>100000</f>
        <v>100000</v>
      </c>
      <c r="G371" s="36">
        <f>F371</f>
        <v>100000</v>
      </c>
    </row>
    <row r="372" spans="1:7" s="76" customFormat="1" ht="15" customHeight="1">
      <c r="A372" s="71">
        <v>2</v>
      </c>
      <c r="B372" s="72" t="s">
        <v>28</v>
      </c>
      <c r="C372" s="40"/>
      <c r="D372" s="40"/>
      <c r="E372" s="77"/>
      <c r="F372" s="36"/>
      <c r="G372" s="36"/>
    </row>
    <row r="373" spans="1:7" ht="68.25" customHeight="1">
      <c r="A373" s="35"/>
      <c r="B373" s="145" t="s">
        <v>352</v>
      </c>
      <c r="C373" s="40" t="s">
        <v>180</v>
      </c>
      <c r="D373" s="40" t="s">
        <v>181</v>
      </c>
      <c r="E373" s="73"/>
      <c r="F373" s="41">
        <v>1</v>
      </c>
      <c r="G373" s="41">
        <f>F373</f>
        <v>1</v>
      </c>
    </row>
    <row r="374" spans="1:7" s="76" customFormat="1" ht="15" customHeight="1">
      <c r="A374" s="71">
        <v>3</v>
      </c>
      <c r="B374" s="72" t="s">
        <v>29</v>
      </c>
      <c r="C374" s="40"/>
      <c r="D374" s="40"/>
      <c r="E374" s="73"/>
      <c r="F374" s="36"/>
      <c r="G374" s="41"/>
    </row>
    <row r="375" spans="1:7" ht="74.25" customHeight="1">
      <c r="A375" s="35"/>
      <c r="B375" s="145" t="s">
        <v>354</v>
      </c>
      <c r="C375" s="40" t="s">
        <v>89</v>
      </c>
      <c r="D375" s="40" t="s">
        <v>87</v>
      </c>
      <c r="E375" s="73"/>
      <c r="F375" s="36">
        <f>F371/F373</f>
        <v>100000</v>
      </c>
      <c r="G375" s="36">
        <f>F375</f>
        <v>100000</v>
      </c>
    </row>
    <row r="376" spans="1:7" s="76" customFormat="1" ht="15" customHeight="1">
      <c r="A376" s="71">
        <v>4</v>
      </c>
      <c r="B376" s="72" t="s">
        <v>30</v>
      </c>
      <c r="C376" s="40"/>
      <c r="D376" s="40"/>
      <c r="E376" s="73"/>
      <c r="F376" s="36"/>
      <c r="G376" s="41"/>
    </row>
    <row r="377" spans="1:7" ht="55.5" customHeight="1">
      <c r="A377" s="35"/>
      <c r="B377" s="145" t="s">
        <v>353</v>
      </c>
      <c r="C377" s="146" t="s">
        <v>88</v>
      </c>
      <c r="D377" s="40" t="s">
        <v>87</v>
      </c>
      <c r="E377" s="73"/>
      <c r="F377" s="36">
        <v>100</v>
      </c>
      <c r="G377" s="36">
        <v>100</v>
      </c>
    </row>
    <row r="378" spans="1:7" ht="13.5" customHeight="1">
      <c r="A378" s="35"/>
      <c r="B378" s="289" t="s">
        <v>548</v>
      </c>
      <c r="C378" s="289"/>
      <c r="D378" s="289"/>
      <c r="E378" s="289"/>
      <c r="F378" s="74"/>
      <c r="G378" s="74"/>
    </row>
    <row r="379" spans="1:7" s="76" customFormat="1" ht="15" customHeight="1">
      <c r="A379" s="71">
        <v>1</v>
      </c>
      <c r="B379" s="78" t="s">
        <v>27</v>
      </c>
      <c r="C379" s="73"/>
      <c r="D379" s="73"/>
      <c r="E379" s="77"/>
      <c r="F379" s="74"/>
      <c r="G379" s="74"/>
    </row>
    <row r="380" spans="1:7" ht="42" customHeight="1">
      <c r="A380" s="35"/>
      <c r="B380" s="145" t="s">
        <v>438</v>
      </c>
      <c r="C380" s="40" t="s">
        <v>89</v>
      </c>
      <c r="D380" s="69" t="s">
        <v>512</v>
      </c>
      <c r="E380" s="77"/>
      <c r="F380" s="36">
        <v>15000000</v>
      </c>
      <c r="G380" s="36">
        <f>F380</f>
        <v>15000000</v>
      </c>
    </row>
    <row r="381" spans="1:7" s="76" customFormat="1" ht="15" customHeight="1">
      <c r="A381" s="71">
        <v>2</v>
      </c>
      <c r="B381" s="72" t="s">
        <v>28</v>
      </c>
      <c r="C381" s="40"/>
      <c r="D381" s="40"/>
      <c r="E381" s="77"/>
      <c r="F381" s="36"/>
      <c r="G381" s="36"/>
    </row>
    <row r="382" spans="1:7" ht="57" customHeight="1">
      <c r="A382" s="35"/>
      <c r="B382" s="145" t="s">
        <v>549</v>
      </c>
      <c r="C382" s="40" t="s">
        <v>180</v>
      </c>
      <c r="D382" s="40" t="s">
        <v>181</v>
      </c>
      <c r="E382" s="73"/>
      <c r="F382" s="41">
        <v>1</v>
      </c>
      <c r="G382" s="41">
        <f>F382</f>
        <v>1</v>
      </c>
    </row>
    <row r="383" spans="1:7" s="76" customFormat="1" ht="15" customHeight="1">
      <c r="A383" s="71">
        <v>3</v>
      </c>
      <c r="B383" s="72" t="s">
        <v>29</v>
      </c>
      <c r="C383" s="40"/>
      <c r="D383" s="40"/>
      <c r="E383" s="73"/>
      <c r="F383" s="36"/>
      <c r="G383" s="41"/>
    </row>
    <row r="384" spans="1:7" ht="59.25" customHeight="1">
      <c r="A384" s="35"/>
      <c r="B384" s="145" t="s">
        <v>550</v>
      </c>
      <c r="C384" s="40" t="s">
        <v>89</v>
      </c>
      <c r="D384" s="40" t="s">
        <v>87</v>
      </c>
      <c r="E384" s="73"/>
      <c r="F384" s="36">
        <f>F380/F382</f>
        <v>15000000</v>
      </c>
      <c r="G384" s="36">
        <f>F384</f>
        <v>15000000</v>
      </c>
    </row>
    <row r="385" spans="1:7" s="76" customFormat="1" ht="15" customHeight="1">
      <c r="A385" s="71">
        <v>4</v>
      </c>
      <c r="B385" s="72" t="s">
        <v>30</v>
      </c>
      <c r="C385" s="40"/>
      <c r="D385" s="40"/>
      <c r="E385" s="73"/>
      <c r="F385" s="36"/>
      <c r="G385" s="41"/>
    </row>
    <row r="386" spans="1:7" ht="57" customHeight="1">
      <c r="A386" s="35"/>
      <c r="B386" s="145" t="s">
        <v>442</v>
      </c>
      <c r="C386" s="146" t="s">
        <v>88</v>
      </c>
      <c r="D386" s="40" t="s">
        <v>87</v>
      </c>
      <c r="E386" s="73"/>
      <c r="F386" s="36">
        <v>100</v>
      </c>
      <c r="G386" s="36">
        <v>100</v>
      </c>
    </row>
    <row r="387" spans="1:7" ht="32.25" customHeight="1">
      <c r="A387" s="35"/>
      <c r="B387" s="279" t="s">
        <v>551</v>
      </c>
      <c r="C387" s="280"/>
      <c r="D387" s="280"/>
      <c r="E387" s="280"/>
      <c r="F387" s="281"/>
      <c r="G387" s="74"/>
    </row>
    <row r="388" spans="1:7" s="76" customFormat="1" ht="15" customHeight="1">
      <c r="A388" s="71">
        <v>1</v>
      </c>
      <c r="B388" s="78" t="s">
        <v>27</v>
      </c>
      <c r="C388" s="73"/>
      <c r="D388" s="73"/>
      <c r="E388" s="77"/>
      <c r="F388" s="74"/>
      <c r="G388" s="74"/>
    </row>
    <row r="389" spans="1:7" ht="58.5" customHeight="1">
      <c r="A389" s="35"/>
      <c r="B389" s="145" t="s">
        <v>552</v>
      </c>
      <c r="C389" s="40" t="s">
        <v>89</v>
      </c>
      <c r="D389" s="69" t="s">
        <v>512</v>
      </c>
      <c r="E389" s="77"/>
      <c r="F389" s="36">
        <v>500000</v>
      </c>
      <c r="G389" s="36">
        <f>F389</f>
        <v>500000</v>
      </c>
    </row>
    <row r="390" spans="1:7" s="76" customFormat="1" ht="15" customHeight="1">
      <c r="A390" s="71">
        <v>2</v>
      </c>
      <c r="B390" s="72" t="s">
        <v>28</v>
      </c>
      <c r="C390" s="40"/>
      <c r="D390" s="40"/>
      <c r="E390" s="77"/>
      <c r="F390" s="36"/>
      <c r="G390" s="36"/>
    </row>
    <row r="391" spans="1:7" ht="68.25" customHeight="1">
      <c r="A391" s="35"/>
      <c r="B391" s="145" t="s">
        <v>554</v>
      </c>
      <c r="C391" s="40" t="s">
        <v>180</v>
      </c>
      <c r="D391" s="40" t="s">
        <v>181</v>
      </c>
      <c r="E391" s="73"/>
      <c r="F391" s="41">
        <v>1</v>
      </c>
      <c r="G391" s="41">
        <f>F391</f>
        <v>1</v>
      </c>
    </row>
    <row r="392" spans="1:7" s="76" customFormat="1" ht="15" customHeight="1">
      <c r="A392" s="71">
        <v>3</v>
      </c>
      <c r="B392" s="72" t="s">
        <v>29</v>
      </c>
      <c r="C392" s="40"/>
      <c r="D392" s="40"/>
      <c r="E392" s="73"/>
      <c r="F392" s="36"/>
      <c r="G392" s="41"/>
    </row>
    <row r="393" spans="1:7" ht="69" customHeight="1">
      <c r="A393" s="35"/>
      <c r="B393" s="145" t="s">
        <v>555</v>
      </c>
      <c r="C393" s="40" t="s">
        <v>89</v>
      </c>
      <c r="D393" s="40" t="s">
        <v>87</v>
      </c>
      <c r="E393" s="73"/>
      <c r="F393" s="36">
        <f>F389/F391</f>
        <v>500000</v>
      </c>
      <c r="G393" s="36">
        <f>F393</f>
        <v>500000</v>
      </c>
    </row>
    <row r="394" spans="1:7" s="76" customFormat="1" ht="15" customHeight="1">
      <c r="A394" s="71">
        <v>4</v>
      </c>
      <c r="B394" s="72" t="s">
        <v>30</v>
      </c>
      <c r="C394" s="40"/>
      <c r="D394" s="40"/>
      <c r="E394" s="73"/>
      <c r="F394" s="36"/>
      <c r="G394" s="41"/>
    </row>
    <row r="395" spans="1:7" ht="63" customHeight="1">
      <c r="A395" s="35"/>
      <c r="B395" s="145" t="s">
        <v>553</v>
      </c>
      <c r="C395" s="146" t="s">
        <v>88</v>
      </c>
      <c r="D395" s="40" t="s">
        <v>87</v>
      </c>
      <c r="E395" s="73"/>
      <c r="F395" s="36">
        <v>100</v>
      </c>
      <c r="G395" s="36">
        <v>100</v>
      </c>
    </row>
    <row r="396" spans="1:7" ht="30.75" customHeight="1">
      <c r="A396" s="35"/>
      <c r="B396" s="279" t="s">
        <v>556</v>
      </c>
      <c r="C396" s="280"/>
      <c r="D396" s="280"/>
      <c r="E396" s="280"/>
      <c r="F396" s="281"/>
      <c r="G396" s="74"/>
    </row>
    <row r="397" spans="1:7" s="76" customFormat="1" ht="15" customHeight="1">
      <c r="A397" s="71">
        <v>1</v>
      </c>
      <c r="B397" s="78" t="s">
        <v>27</v>
      </c>
      <c r="C397" s="73"/>
      <c r="D397" s="73"/>
      <c r="E397" s="77"/>
      <c r="F397" s="74"/>
      <c r="G397" s="74"/>
    </row>
    <row r="398" spans="1:7" ht="57.75" customHeight="1">
      <c r="A398" s="35"/>
      <c r="B398" s="145" t="s">
        <v>557</v>
      </c>
      <c r="C398" s="40" t="s">
        <v>89</v>
      </c>
      <c r="D398" s="69" t="s">
        <v>512</v>
      </c>
      <c r="E398" s="77"/>
      <c r="F398" s="36">
        <v>500000</v>
      </c>
      <c r="G398" s="36">
        <f>F398</f>
        <v>500000</v>
      </c>
    </row>
    <row r="399" spans="1:7" s="76" customFormat="1" ht="15" customHeight="1">
      <c r="A399" s="71">
        <v>2</v>
      </c>
      <c r="B399" s="72" t="s">
        <v>28</v>
      </c>
      <c r="C399" s="40"/>
      <c r="D399" s="40"/>
      <c r="E399" s="77"/>
      <c r="F399" s="36"/>
      <c r="G399" s="36"/>
    </row>
    <row r="400" spans="1:7" ht="68.25" customHeight="1">
      <c r="A400" s="35"/>
      <c r="B400" s="145" t="s">
        <v>558</v>
      </c>
      <c r="C400" s="40" t="s">
        <v>180</v>
      </c>
      <c r="D400" s="40" t="s">
        <v>181</v>
      </c>
      <c r="E400" s="73"/>
      <c r="F400" s="41">
        <v>1</v>
      </c>
      <c r="G400" s="41">
        <f>F400</f>
        <v>1</v>
      </c>
    </row>
    <row r="401" spans="1:7" s="76" customFormat="1" ht="15" customHeight="1">
      <c r="A401" s="71">
        <v>3</v>
      </c>
      <c r="B401" s="72" t="s">
        <v>29</v>
      </c>
      <c r="C401" s="40"/>
      <c r="D401" s="40"/>
      <c r="E401" s="73"/>
      <c r="F401" s="36"/>
      <c r="G401" s="41"/>
    </row>
    <row r="402" spans="1:7" ht="69" customHeight="1">
      <c r="A402" s="35"/>
      <c r="B402" s="145" t="s">
        <v>559</v>
      </c>
      <c r="C402" s="40" t="s">
        <v>89</v>
      </c>
      <c r="D402" s="40" t="s">
        <v>87</v>
      </c>
      <c r="E402" s="73"/>
      <c r="F402" s="36">
        <f>F398/F400</f>
        <v>500000</v>
      </c>
      <c r="G402" s="36">
        <f>F402</f>
        <v>500000</v>
      </c>
    </row>
    <row r="403" spans="1:7" s="76" customFormat="1" ht="15" customHeight="1">
      <c r="A403" s="71">
        <v>4</v>
      </c>
      <c r="B403" s="72" t="s">
        <v>30</v>
      </c>
      <c r="C403" s="40"/>
      <c r="D403" s="40"/>
      <c r="E403" s="73"/>
      <c r="F403" s="36"/>
      <c r="G403" s="41"/>
    </row>
    <row r="404" spans="1:7" ht="57" customHeight="1">
      <c r="A404" s="35"/>
      <c r="B404" s="145" t="s">
        <v>560</v>
      </c>
      <c r="C404" s="146" t="s">
        <v>88</v>
      </c>
      <c r="D404" s="40" t="s">
        <v>87</v>
      </c>
      <c r="E404" s="73"/>
      <c r="F404" s="36">
        <v>100</v>
      </c>
      <c r="G404" s="36">
        <v>100</v>
      </c>
    </row>
    <row r="405" spans="1:7" ht="26.25" customHeight="1">
      <c r="A405" s="35"/>
      <c r="B405" s="279" t="s">
        <v>561</v>
      </c>
      <c r="C405" s="280"/>
      <c r="D405" s="280"/>
      <c r="E405" s="280"/>
      <c r="F405" s="281"/>
      <c r="G405" s="74"/>
    </row>
    <row r="406" spans="1:7" s="76" customFormat="1" ht="15" customHeight="1">
      <c r="A406" s="71">
        <v>1</v>
      </c>
      <c r="B406" s="78" t="s">
        <v>27</v>
      </c>
      <c r="C406" s="73"/>
      <c r="D406" s="73"/>
      <c r="E406" s="77"/>
      <c r="F406" s="74"/>
      <c r="G406" s="74"/>
    </row>
    <row r="407" spans="1:7" ht="49.5" customHeight="1">
      <c r="A407" s="35"/>
      <c r="B407" s="145" t="s">
        <v>562</v>
      </c>
      <c r="C407" s="40" t="s">
        <v>89</v>
      </c>
      <c r="D407" s="69" t="s">
        <v>512</v>
      </c>
      <c r="E407" s="77"/>
      <c r="F407" s="36">
        <v>500000</v>
      </c>
      <c r="G407" s="36">
        <f>F407</f>
        <v>500000</v>
      </c>
    </row>
    <row r="408" spans="1:7" s="76" customFormat="1" ht="15" customHeight="1">
      <c r="A408" s="71">
        <v>2</v>
      </c>
      <c r="B408" s="72" t="s">
        <v>28</v>
      </c>
      <c r="C408" s="40"/>
      <c r="D408" s="40"/>
      <c r="E408" s="77"/>
      <c r="F408" s="36"/>
      <c r="G408" s="36"/>
    </row>
    <row r="409" spans="1:7" ht="68.25" customHeight="1">
      <c r="A409" s="35"/>
      <c r="B409" s="145" t="s">
        <v>563</v>
      </c>
      <c r="C409" s="40" t="s">
        <v>180</v>
      </c>
      <c r="D409" s="40" t="s">
        <v>181</v>
      </c>
      <c r="E409" s="73"/>
      <c r="F409" s="41">
        <v>1</v>
      </c>
      <c r="G409" s="41">
        <f>F409</f>
        <v>1</v>
      </c>
    </row>
    <row r="410" spans="1:7" s="76" customFormat="1" ht="15" customHeight="1">
      <c r="A410" s="71">
        <v>3</v>
      </c>
      <c r="B410" s="72" t="s">
        <v>29</v>
      </c>
      <c r="C410" s="40"/>
      <c r="D410" s="40"/>
      <c r="E410" s="73"/>
      <c r="F410" s="36"/>
      <c r="G410" s="41"/>
    </row>
    <row r="411" spans="1:7" ht="69" customHeight="1">
      <c r="A411" s="35"/>
      <c r="B411" s="145" t="s">
        <v>564</v>
      </c>
      <c r="C411" s="40" t="s">
        <v>89</v>
      </c>
      <c r="D411" s="40" t="s">
        <v>87</v>
      </c>
      <c r="E411" s="73"/>
      <c r="F411" s="36">
        <f>F407/F409</f>
        <v>500000</v>
      </c>
      <c r="G411" s="36">
        <f>F411</f>
        <v>500000</v>
      </c>
    </row>
    <row r="412" spans="1:7" s="76" customFormat="1" ht="15" customHeight="1">
      <c r="A412" s="71">
        <v>4</v>
      </c>
      <c r="B412" s="72" t="s">
        <v>30</v>
      </c>
      <c r="C412" s="40"/>
      <c r="D412" s="40"/>
      <c r="E412" s="73"/>
      <c r="F412" s="36"/>
      <c r="G412" s="41"/>
    </row>
    <row r="413" spans="1:7" ht="57" customHeight="1">
      <c r="A413" s="35"/>
      <c r="B413" s="145" t="s">
        <v>565</v>
      </c>
      <c r="C413" s="146" t="s">
        <v>88</v>
      </c>
      <c r="D413" s="40" t="s">
        <v>87</v>
      </c>
      <c r="E413" s="73"/>
      <c r="F413" s="36">
        <v>100</v>
      </c>
      <c r="G413" s="36">
        <v>100</v>
      </c>
    </row>
    <row r="414" spans="1:7" ht="48.75" customHeight="1">
      <c r="A414" s="35"/>
      <c r="B414" s="279" t="s">
        <v>566</v>
      </c>
      <c r="C414" s="280"/>
      <c r="D414" s="280"/>
      <c r="E414" s="280"/>
      <c r="F414" s="281"/>
      <c r="G414" s="74"/>
    </row>
    <row r="415" spans="1:7" s="76" customFormat="1" ht="15" customHeight="1">
      <c r="A415" s="71">
        <v>1</v>
      </c>
      <c r="B415" s="78" t="s">
        <v>27</v>
      </c>
      <c r="C415" s="73"/>
      <c r="D415" s="73"/>
      <c r="E415" s="77"/>
      <c r="F415" s="74"/>
      <c r="G415" s="74"/>
    </row>
    <row r="416" spans="1:7" ht="82.5" customHeight="1">
      <c r="A416" s="35"/>
      <c r="B416" s="145" t="s">
        <v>484</v>
      </c>
      <c r="C416" s="40" t="s">
        <v>89</v>
      </c>
      <c r="D416" s="69" t="s">
        <v>512</v>
      </c>
      <c r="E416" s="77"/>
      <c r="F416" s="36">
        <v>8806518</v>
      </c>
      <c r="G416" s="36">
        <f>F416</f>
        <v>8806518</v>
      </c>
    </row>
    <row r="417" spans="1:8" s="76" customFormat="1" ht="15" customHeight="1">
      <c r="A417" s="71">
        <v>2</v>
      </c>
      <c r="B417" s="72" t="s">
        <v>28</v>
      </c>
      <c r="C417" s="40"/>
      <c r="D417" s="40"/>
      <c r="E417" s="77"/>
      <c r="F417" s="36"/>
      <c r="G417" s="36"/>
    </row>
    <row r="418" spans="1:8" ht="95.25" customHeight="1">
      <c r="A418" s="35"/>
      <c r="B418" s="145" t="s">
        <v>485</v>
      </c>
      <c r="C418" s="40" t="s">
        <v>180</v>
      </c>
      <c r="D418" s="40" t="s">
        <v>181</v>
      </c>
      <c r="E418" s="73"/>
      <c r="F418" s="41">
        <v>1</v>
      </c>
      <c r="G418" s="41">
        <f>F418</f>
        <v>1</v>
      </c>
    </row>
    <row r="419" spans="1:8" s="76" customFormat="1" ht="15" customHeight="1">
      <c r="A419" s="71">
        <v>3</v>
      </c>
      <c r="B419" s="72" t="s">
        <v>29</v>
      </c>
      <c r="C419" s="40"/>
      <c r="D419" s="40"/>
      <c r="E419" s="73"/>
      <c r="F419" s="36"/>
      <c r="G419" s="41"/>
    </row>
    <row r="420" spans="1:8" ht="94.5" customHeight="1">
      <c r="A420" s="35"/>
      <c r="B420" s="145" t="s">
        <v>486</v>
      </c>
      <c r="C420" s="40" t="s">
        <v>89</v>
      </c>
      <c r="D420" s="40" t="s">
        <v>87</v>
      </c>
      <c r="E420" s="73"/>
      <c r="F420" s="36">
        <f>F416/F418</f>
        <v>8806518</v>
      </c>
      <c r="G420" s="36">
        <f>F420</f>
        <v>8806518</v>
      </c>
    </row>
    <row r="421" spans="1:8" s="76" customFormat="1" ht="15" customHeight="1">
      <c r="A421" s="71">
        <v>4</v>
      </c>
      <c r="B421" s="72" t="s">
        <v>30</v>
      </c>
      <c r="C421" s="40"/>
      <c r="D421" s="40"/>
      <c r="E421" s="73"/>
      <c r="F421" s="36"/>
      <c r="G421" s="41"/>
    </row>
    <row r="422" spans="1:8" ht="88.5" customHeight="1">
      <c r="A422" s="35"/>
      <c r="B422" s="145" t="s">
        <v>487</v>
      </c>
      <c r="C422" s="146" t="s">
        <v>88</v>
      </c>
      <c r="D422" s="40" t="s">
        <v>87</v>
      </c>
      <c r="E422" s="73"/>
      <c r="F422" s="36">
        <v>100</v>
      </c>
      <c r="G422" s="36">
        <v>100</v>
      </c>
    </row>
    <row r="423" spans="1:8" ht="19.5" customHeight="1">
      <c r="A423" s="176"/>
      <c r="B423" s="177"/>
      <c r="C423" s="178"/>
      <c r="D423" s="179"/>
      <c r="E423" s="180"/>
      <c r="F423" s="181"/>
      <c r="G423" s="181"/>
    </row>
    <row r="424" spans="1:8" ht="6" customHeight="1">
      <c r="A424" s="282"/>
      <c r="B424" s="282"/>
      <c r="C424" s="282"/>
      <c r="D424" s="18"/>
    </row>
    <row r="425" spans="1:8" s="58" customFormat="1" ht="33" customHeight="1">
      <c r="A425" s="283" t="s">
        <v>315</v>
      </c>
      <c r="B425" s="283"/>
      <c r="C425" s="283"/>
      <c r="D425" s="97"/>
      <c r="E425" s="98"/>
      <c r="F425" s="284" t="s">
        <v>316</v>
      </c>
      <c r="G425" s="284"/>
    </row>
    <row r="426" spans="1:8" s="58" customFormat="1" ht="3" customHeight="1">
      <c r="A426" s="99"/>
      <c r="B426" s="100"/>
      <c r="D426" s="193" t="s">
        <v>31</v>
      </c>
      <c r="F426" s="275" t="s">
        <v>302</v>
      </c>
      <c r="G426" s="275"/>
    </row>
    <row r="427" spans="1:8" s="58" customFormat="1" ht="15.75" customHeight="1">
      <c r="A427" s="276" t="s">
        <v>32</v>
      </c>
      <c r="B427" s="276"/>
      <c r="C427" s="100"/>
      <c r="D427" s="100"/>
    </row>
    <row r="428" spans="1:8" s="58" customFormat="1" ht="18" customHeight="1">
      <c r="A428" s="165" t="s">
        <v>303</v>
      </c>
      <c r="B428" s="165"/>
      <c r="C428" s="165"/>
      <c r="D428" s="100"/>
    </row>
    <row r="429" spans="1:8" s="58" customFormat="1" ht="33" customHeight="1">
      <c r="A429" s="277" t="s">
        <v>304</v>
      </c>
      <c r="B429" s="276"/>
      <c r="C429" s="276"/>
      <c r="D429" s="97"/>
      <c r="E429" s="98"/>
      <c r="F429" s="278" t="s">
        <v>305</v>
      </c>
      <c r="G429" s="278"/>
    </row>
    <row r="430" spans="1:8" s="58" customFormat="1" ht="2.25" customHeight="1">
      <c r="B430" s="100"/>
      <c r="C430" s="100"/>
      <c r="D430" s="193" t="s">
        <v>31</v>
      </c>
      <c r="F430" s="275" t="s">
        <v>52</v>
      </c>
      <c r="G430" s="275"/>
    </row>
    <row r="431" spans="1:8" s="58" customFormat="1" ht="11.25" customHeight="1">
      <c r="A431" s="101" t="s">
        <v>306</v>
      </c>
      <c r="B431" s="101"/>
      <c r="C431" s="101"/>
      <c r="D431" s="101"/>
      <c r="E431" s="101"/>
      <c r="F431" s="101"/>
      <c r="G431" s="101"/>
      <c r="H431" s="101"/>
    </row>
    <row r="432" spans="1:8" s="58" customFormat="1" ht="3" hidden="1" customHeight="1">
      <c r="A432" s="102"/>
      <c r="B432" s="58" t="s">
        <v>83</v>
      </c>
    </row>
    <row r="433" spans="1:1" ht="12" customHeight="1">
      <c r="A433" s="33" t="s">
        <v>51</v>
      </c>
    </row>
  </sheetData>
  <mergeCells count="110">
    <mergeCell ref="F1:G3"/>
    <mergeCell ref="E5:G5"/>
    <mergeCell ref="E6:G6"/>
    <mergeCell ref="E7:G7"/>
    <mergeCell ref="E8:G8"/>
    <mergeCell ref="E9:G9"/>
    <mergeCell ref="B50:C50"/>
    <mergeCell ref="B72:C72"/>
    <mergeCell ref="B299:E299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B36:G36"/>
    <mergeCell ref="B37:G37"/>
    <mergeCell ref="E39:E40"/>
    <mergeCell ref="B41:C41"/>
    <mergeCell ref="B42:C42"/>
    <mergeCell ref="B43:C43"/>
    <mergeCell ref="B24:G26"/>
    <mergeCell ref="B27:G27"/>
    <mergeCell ref="B29:G29"/>
    <mergeCell ref="B30:G30"/>
    <mergeCell ref="C33:G33"/>
    <mergeCell ref="B34:G34"/>
    <mergeCell ref="B54:C54"/>
    <mergeCell ref="B55:C55"/>
    <mergeCell ref="B56:C56"/>
    <mergeCell ref="B57:C57"/>
    <mergeCell ref="B59:C59"/>
    <mergeCell ref="B65:C65"/>
    <mergeCell ref="B67:C67"/>
    <mergeCell ref="B68:C68"/>
    <mergeCell ref="B44:C44"/>
    <mergeCell ref="B45:C45"/>
    <mergeCell ref="B86:E86"/>
    <mergeCell ref="B87:E87"/>
    <mergeCell ref="B96:D96"/>
    <mergeCell ref="A73:C73"/>
    <mergeCell ref="B75:G75"/>
    <mergeCell ref="B107:D107"/>
    <mergeCell ref="B116:D116"/>
    <mergeCell ref="B125:D125"/>
    <mergeCell ref="B58:C58"/>
    <mergeCell ref="B317:E317"/>
    <mergeCell ref="B328:E328"/>
    <mergeCell ref="B337:E337"/>
    <mergeCell ref="B348:E348"/>
    <mergeCell ref="B182:E182"/>
    <mergeCell ref="B227:E227"/>
    <mergeCell ref="B236:E236"/>
    <mergeCell ref="B281:E281"/>
    <mergeCell ref="B308:E308"/>
    <mergeCell ref="B191:E191"/>
    <mergeCell ref="B200:E200"/>
    <mergeCell ref="B209:E209"/>
    <mergeCell ref="B218:E218"/>
    <mergeCell ref="B245:E245"/>
    <mergeCell ref="B254:E254"/>
    <mergeCell ref="B263:E263"/>
    <mergeCell ref="B272:E272"/>
    <mergeCell ref="B290:E290"/>
    <mergeCell ref="F430:G430"/>
    <mergeCell ref="A424:C424"/>
    <mergeCell ref="A425:C425"/>
    <mergeCell ref="F425:G425"/>
    <mergeCell ref="F426:G426"/>
    <mergeCell ref="A427:B427"/>
    <mergeCell ref="A429:C429"/>
    <mergeCell ref="F429:G429"/>
    <mergeCell ref="B357:D357"/>
    <mergeCell ref="B369:E369"/>
    <mergeCell ref="B378:E378"/>
    <mergeCell ref="B387:F387"/>
    <mergeCell ref="B414:F414"/>
    <mergeCell ref="B358:E358"/>
    <mergeCell ref="B396:F396"/>
    <mergeCell ref="B405:F405"/>
    <mergeCell ref="B181:C181"/>
    <mergeCell ref="B46:C46"/>
    <mergeCell ref="B47:C47"/>
    <mergeCell ref="B48:C48"/>
    <mergeCell ref="B49:C49"/>
    <mergeCell ref="B51:C51"/>
    <mergeCell ref="B52:C52"/>
    <mergeCell ref="B53:C53"/>
    <mergeCell ref="B60:C60"/>
    <mergeCell ref="B61:C61"/>
    <mergeCell ref="B62:C62"/>
    <mergeCell ref="B63:C63"/>
    <mergeCell ref="B64:C64"/>
    <mergeCell ref="B66:C66"/>
    <mergeCell ref="B69:C69"/>
    <mergeCell ref="B70:C70"/>
    <mergeCell ref="B71:C71"/>
    <mergeCell ref="B163:D163"/>
    <mergeCell ref="B172:D172"/>
    <mergeCell ref="B136:D136"/>
    <mergeCell ref="B145:D145"/>
    <mergeCell ref="B154:D154"/>
    <mergeCell ref="A80:B80"/>
    <mergeCell ref="B82:G82"/>
  </mergeCells>
  <pageMargins left="0.19685039370078741" right="0.15748031496062992" top="0.35433070866141736" bottom="0.27559055118110237" header="0.31496062992125984" footer="0.19685039370078741"/>
  <pageSetup paperSize="9" orientation="landscape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96"/>
  <sheetViews>
    <sheetView view="pageBreakPreview" topLeftCell="A40" zoomScaleNormal="120" zoomScaleSheetLayoutView="100" workbookViewId="0">
      <selection activeCell="E73" sqref="E73"/>
    </sheetView>
  </sheetViews>
  <sheetFormatPr defaultColWidth="21.625" defaultRowHeight="15"/>
  <cols>
    <col min="1" max="1" width="6.125" style="16" customWidth="1"/>
    <col min="2" max="2" width="34.75" style="16" customWidth="1"/>
    <col min="3" max="3" width="15.375" style="16" customWidth="1"/>
    <col min="4" max="4" width="17.875" style="16" customWidth="1"/>
    <col min="5" max="5" width="20.375" style="16" customWidth="1"/>
    <col min="6" max="6" width="22.25" style="16" customWidth="1"/>
    <col min="7" max="7" width="20.75" style="16" customWidth="1"/>
    <col min="8" max="16384" width="21.625" style="16"/>
  </cols>
  <sheetData>
    <row r="1" spans="1:10">
      <c r="F1" s="321" t="s">
        <v>72</v>
      </c>
      <c r="G1" s="322"/>
    </row>
    <row r="2" spans="1:10">
      <c r="F2" s="322"/>
      <c r="G2" s="322"/>
    </row>
    <row r="3" spans="1:10" ht="32.25" customHeight="1">
      <c r="F3" s="322"/>
      <c r="G3" s="322"/>
    </row>
    <row r="4" spans="1:10" ht="15.75">
      <c r="A4" s="15"/>
      <c r="E4" s="15" t="s">
        <v>0</v>
      </c>
    </row>
    <row r="5" spans="1:10" ht="15.75">
      <c r="A5" s="15"/>
      <c r="E5" s="323" t="s">
        <v>100</v>
      </c>
      <c r="F5" s="323"/>
      <c r="G5" s="323"/>
    </row>
    <row r="6" spans="1:10" ht="15.75">
      <c r="A6" s="15"/>
      <c r="B6" s="15"/>
      <c r="E6" s="324" t="s">
        <v>85</v>
      </c>
      <c r="F6" s="324"/>
      <c r="G6" s="324"/>
    </row>
    <row r="7" spans="1:10" ht="15" customHeight="1">
      <c r="A7" s="15"/>
      <c r="E7" s="325" t="s">
        <v>1</v>
      </c>
      <c r="F7" s="325"/>
      <c r="G7" s="325"/>
    </row>
    <row r="8" spans="1:10" ht="9.75" customHeight="1">
      <c r="A8" s="15"/>
      <c r="B8" s="15"/>
      <c r="E8" s="326"/>
      <c r="F8" s="326"/>
      <c r="G8" s="326"/>
    </row>
    <row r="9" spans="1:10" ht="9" customHeight="1">
      <c r="A9" s="15"/>
      <c r="E9" s="325"/>
      <c r="F9" s="325"/>
      <c r="G9" s="325"/>
    </row>
    <row r="10" spans="1:10" ht="15.75">
      <c r="A10" s="15"/>
      <c r="E10" s="295" t="s">
        <v>101</v>
      </c>
      <c r="F10" s="295"/>
      <c r="G10" s="295"/>
    </row>
    <row r="11" spans="1:10" ht="12" customHeight="1"/>
    <row r="12" spans="1:10" ht="10.5" customHeight="1">
      <c r="J12" s="16" t="s">
        <v>83</v>
      </c>
    </row>
    <row r="13" spans="1:10" ht="15.75">
      <c r="A13" s="318" t="s">
        <v>2</v>
      </c>
      <c r="B13" s="318"/>
      <c r="C13" s="318"/>
      <c r="D13" s="318"/>
      <c r="E13" s="318"/>
      <c r="F13" s="318"/>
      <c r="G13" s="318"/>
    </row>
    <row r="14" spans="1:10" ht="15.75">
      <c r="A14" s="318" t="s">
        <v>323</v>
      </c>
      <c r="B14" s="318"/>
      <c r="C14" s="318"/>
      <c r="D14" s="318"/>
      <c r="E14" s="318"/>
      <c r="F14" s="318"/>
      <c r="G14" s="318"/>
    </row>
    <row r="15" spans="1:10" ht="7.5" customHeight="1"/>
    <row r="16" spans="1:10" ht="9" hidden="1" customHeight="1"/>
    <row r="17" spans="1:7" ht="35.25" customHeight="1">
      <c r="A17" s="50" t="s">
        <v>73</v>
      </c>
      <c r="B17" s="50">
        <v>3100000</v>
      </c>
      <c r="C17" s="50"/>
      <c r="D17" s="319" t="s">
        <v>84</v>
      </c>
      <c r="E17" s="319"/>
      <c r="F17" s="319"/>
      <c r="G17" s="175">
        <v>31692820</v>
      </c>
    </row>
    <row r="18" spans="1:7" ht="28.5" customHeight="1">
      <c r="A18" s="275" t="s">
        <v>81</v>
      </c>
      <c r="B18" s="275"/>
      <c r="C18" s="275"/>
      <c r="D18" s="320" t="s">
        <v>1</v>
      </c>
      <c r="E18" s="320"/>
      <c r="F18" s="52" t="s">
        <v>83</v>
      </c>
      <c r="G18" s="53" t="s">
        <v>74</v>
      </c>
    </row>
    <row r="19" spans="1:7" ht="19.5" customHeight="1">
      <c r="A19" s="54" t="s">
        <v>75</v>
      </c>
      <c r="B19" s="54">
        <v>3110000</v>
      </c>
      <c r="C19" s="54"/>
      <c r="D19" s="315" t="s">
        <v>85</v>
      </c>
      <c r="E19" s="315"/>
      <c r="F19" s="315"/>
      <c r="G19" s="175">
        <v>31692820</v>
      </c>
    </row>
    <row r="20" spans="1:7" ht="15.75" customHeight="1">
      <c r="A20" s="275" t="s">
        <v>77</v>
      </c>
      <c r="B20" s="275"/>
      <c r="C20" s="275"/>
      <c r="D20" s="316" t="s">
        <v>33</v>
      </c>
      <c r="E20" s="316"/>
      <c r="F20" s="52"/>
      <c r="G20" s="53" t="s">
        <v>74</v>
      </c>
    </row>
    <row r="21" spans="1:7" ht="28.5" customHeight="1">
      <c r="A21" s="55" t="s">
        <v>76</v>
      </c>
      <c r="B21" s="56">
        <v>3117370</v>
      </c>
      <c r="C21" s="56">
        <v>7370</v>
      </c>
      <c r="D21" s="174" t="s">
        <v>90</v>
      </c>
      <c r="E21" s="317" t="s">
        <v>91</v>
      </c>
      <c r="F21" s="317"/>
      <c r="G21" s="174" t="s">
        <v>99</v>
      </c>
    </row>
    <row r="22" spans="1:7" ht="33" customHeight="1">
      <c r="A22" s="58"/>
      <c r="B22" s="59" t="s">
        <v>77</v>
      </c>
      <c r="C22" s="93" t="s">
        <v>78</v>
      </c>
      <c r="D22" s="52" t="s">
        <v>79</v>
      </c>
      <c r="E22" s="275" t="s">
        <v>82</v>
      </c>
      <c r="F22" s="275"/>
      <c r="G22" s="166" t="s">
        <v>80</v>
      </c>
    </row>
    <row r="23" spans="1:7" ht="37.5" customHeight="1">
      <c r="A23" s="61" t="s">
        <v>7</v>
      </c>
      <c r="B23" s="276" t="s">
        <v>501</v>
      </c>
      <c r="C23" s="276"/>
      <c r="D23" s="276"/>
      <c r="E23" s="276"/>
      <c r="F23" s="276"/>
      <c r="G23" s="276"/>
    </row>
    <row r="24" spans="1:7" ht="95.25" customHeight="1">
      <c r="A24" s="61" t="s">
        <v>8</v>
      </c>
      <c r="B24" s="309" t="s">
        <v>488</v>
      </c>
      <c r="C24" s="309"/>
      <c r="D24" s="309"/>
      <c r="E24" s="309"/>
      <c r="F24" s="309"/>
      <c r="G24" s="309"/>
    </row>
    <row r="25" spans="1:7" ht="82.5" customHeight="1">
      <c r="A25" s="61"/>
      <c r="B25" s="309"/>
      <c r="C25" s="309"/>
      <c r="D25" s="309"/>
      <c r="E25" s="309"/>
      <c r="F25" s="309"/>
      <c r="G25" s="309"/>
    </row>
    <row r="26" spans="1:7" ht="33.6" customHeight="1">
      <c r="B26" s="309"/>
      <c r="C26" s="309"/>
      <c r="D26" s="309"/>
      <c r="E26" s="309"/>
      <c r="F26" s="309"/>
      <c r="G26" s="309"/>
    </row>
    <row r="27" spans="1:7" ht="19.5" customHeight="1">
      <c r="A27" s="18" t="s">
        <v>9</v>
      </c>
      <c r="B27" s="295" t="s">
        <v>46</v>
      </c>
      <c r="C27" s="295"/>
      <c r="D27" s="295"/>
      <c r="E27" s="295"/>
      <c r="F27" s="295"/>
      <c r="G27" s="295"/>
    </row>
    <row r="28" spans="1:7" ht="4.5" customHeight="1">
      <c r="A28" s="19"/>
    </row>
    <row r="29" spans="1:7" ht="19.5" customHeight="1">
      <c r="A29" s="170" t="s">
        <v>11</v>
      </c>
      <c r="B29" s="304" t="s">
        <v>47</v>
      </c>
      <c r="C29" s="304"/>
      <c r="D29" s="304"/>
      <c r="E29" s="304"/>
      <c r="F29" s="304"/>
      <c r="G29" s="304"/>
    </row>
    <row r="30" spans="1:7" ht="24" customHeight="1">
      <c r="A30" s="170">
        <v>1</v>
      </c>
      <c r="B30" s="310" t="s">
        <v>93</v>
      </c>
      <c r="C30" s="311"/>
      <c r="D30" s="311"/>
      <c r="E30" s="311"/>
      <c r="F30" s="311"/>
      <c r="G30" s="312"/>
    </row>
    <row r="32" spans="1:7" ht="3" customHeight="1">
      <c r="A32" s="19"/>
    </row>
    <row r="33" spans="1:9" ht="19.5" customHeight="1">
      <c r="A33" s="20" t="s">
        <v>10</v>
      </c>
      <c r="B33" s="21" t="s">
        <v>86</v>
      </c>
      <c r="C33" s="313" t="s">
        <v>92</v>
      </c>
      <c r="D33" s="314"/>
      <c r="E33" s="314"/>
      <c r="F33" s="314"/>
      <c r="G33" s="314"/>
    </row>
    <row r="34" spans="1:9" ht="19.5" customHeight="1">
      <c r="A34" s="18" t="s">
        <v>13</v>
      </c>
      <c r="B34" s="295" t="s">
        <v>48</v>
      </c>
      <c r="C34" s="295"/>
      <c r="D34" s="295"/>
      <c r="E34" s="295"/>
      <c r="F34" s="295"/>
      <c r="G34" s="295"/>
    </row>
    <row r="35" spans="1:9" ht="4.5" customHeight="1">
      <c r="A35" s="18"/>
      <c r="B35" s="169"/>
      <c r="C35" s="169"/>
      <c r="D35" s="169"/>
      <c r="E35" s="169"/>
      <c r="F35" s="169"/>
      <c r="G35" s="169"/>
    </row>
    <row r="36" spans="1:9" ht="18.75" customHeight="1">
      <c r="A36" s="170" t="s">
        <v>11</v>
      </c>
      <c r="B36" s="304" t="s">
        <v>12</v>
      </c>
      <c r="C36" s="304"/>
      <c r="D36" s="304"/>
      <c r="E36" s="304"/>
      <c r="F36" s="304"/>
      <c r="G36" s="304"/>
    </row>
    <row r="37" spans="1:9" ht="19.5" customHeight="1">
      <c r="A37" s="171">
        <v>1</v>
      </c>
      <c r="B37" s="140" t="s">
        <v>324</v>
      </c>
      <c r="C37" s="140"/>
      <c r="D37" s="140"/>
      <c r="E37" s="140"/>
      <c r="F37" s="140"/>
      <c r="G37" s="141"/>
    </row>
    <row r="38" spans="1:9" ht="15.75">
      <c r="A38" s="170">
        <v>2</v>
      </c>
      <c r="B38" s="302" t="s">
        <v>94</v>
      </c>
      <c r="C38" s="302"/>
      <c r="D38" s="302"/>
      <c r="E38" s="302"/>
      <c r="F38" s="302"/>
      <c r="G38" s="302"/>
    </row>
    <row r="39" spans="1:9" ht="8.25" customHeight="1">
      <c r="A39" s="18"/>
      <c r="B39" s="169"/>
      <c r="C39" s="169"/>
      <c r="D39" s="169"/>
      <c r="E39" s="169"/>
      <c r="F39" s="169"/>
      <c r="G39" s="169"/>
    </row>
    <row r="40" spans="1:9" ht="15.75">
      <c r="A40" s="18" t="s">
        <v>19</v>
      </c>
      <c r="B40" s="22" t="s">
        <v>15</v>
      </c>
      <c r="C40" s="169"/>
      <c r="D40" s="169"/>
      <c r="E40" s="305" t="s">
        <v>49</v>
      </c>
      <c r="F40" s="169"/>
      <c r="G40" s="169"/>
    </row>
    <row r="41" spans="1:9" ht="8.25" customHeight="1">
      <c r="A41" s="19"/>
      <c r="E41" s="306"/>
    </row>
    <row r="42" spans="1:9" ht="23.25" customHeight="1">
      <c r="A42" s="170" t="s">
        <v>11</v>
      </c>
      <c r="B42" s="307" t="s">
        <v>15</v>
      </c>
      <c r="C42" s="301"/>
      <c r="D42" s="170" t="s">
        <v>16</v>
      </c>
      <c r="E42" s="170" t="s">
        <v>17</v>
      </c>
      <c r="F42" s="170" t="s">
        <v>18</v>
      </c>
    </row>
    <row r="43" spans="1:9" ht="12" customHeight="1">
      <c r="A43" s="172">
        <v>1</v>
      </c>
      <c r="B43" s="308">
        <v>2</v>
      </c>
      <c r="C43" s="294"/>
      <c r="D43" s="172">
        <v>3</v>
      </c>
      <c r="E43" s="172">
        <v>4</v>
      </c>
      <c r="F43" s="172">
        <v>5</v>
      </c>
    </row>
    <row r="44" spans="1:9" ht="44.25" customHeight="1">
      <c r="A44" s="170"/>
      <c r="B44" s="303" t="s">
        <v>325</v>
      </c>
      <c r="C44" s="301"/>
      <c r="E44" s="43">
        <f>E45+E46+E47+E48+E49+E50+E51+E52+E53+E54+E55</f>
        <v>19514</v>
      </c>
      <c r="F44" s="26">
        <f>E44</f>
        <v>19514</v>
      </c>
      <c r="H44" s="44">
        <f>F44-'паспорт 01.02'!F43</f>
        <v>-280486</v>
      </c>
    </row>
    <row r="45" spans="1:9" ht="51.75" customHeight="1">
      <c r="A45" s="23" t="s">
        <v>102</v>
      </c>
      <c r="B45" s="300" t="s">
        <v>333</v>
      </c>
      <c r="C45" s="301"/>
      <c r="D45" s="24"/>
      <c r="E45" s="25">
        <v>10924</v>
      </c>
      <c r="F45" s="25">
        <f t="shared" ref="F45:F60" si="0">E45</f>
        <v>10924</v>
      </c>
      <c r="H45" s="44">
        <f>F45-'паспорт 01.02'!F44</f>
        <v>-289076</v>
      </c>
    </row>
    <row r="46" spans="1:9" ht="53.25" customHeight="1">
      <c r="A46" s="23" t="s">
        <v>103</v>
      </c>
      <c r="B46" s="302" t="s">
        <v>334</v>
      </c>
      <c r="C46" s="301"/>
      <c r="D46" s="24"/>
      <c r="E46" s="25">
        <v>8590</v>
      </c>
      <c r="F46" s="25">
        <f t="shared" si="0"/>
        <v>8590</v>
      </c>
      <c r="H46" s="44" t="e">
        <f>F46-'паспорт 01.02'!#REF!</f>
        <v>#REF!</v>
      </c>
    </row>
    <row r="47" spans="1:9" ht="30.75" hidden="1" customHeight="1">
      <c r="A47" s="23" t="s">
        <v>104</v>
      </c>
      <c r="B47" s="302" t="s">
        <v>121</v>
      </c>
      <c r="C47" s="301"/>
      <c r="D47" s="24"/>
      <c r="E47" s="25"/>
      <c r="F47" s="25">
        <f t="shared" si="0"/>
        <v>0</v>
      </c>
      <c r="H47" s="44" t="e">
        <f>F47-'паспорт 01.02'!#REF!</f>
        <v>#REF!</v>
      </c>
    </row>
    <row r="48" spans="1:9" ht="43.5" hidden="1" customHeight="1">
      <c r="A48" s="23" t="s">
        <v>106</v>
      </c>
      <c r="B48" s="302" t="s">
        <v>135</v>
      </c>
      <c r="C48" s="301"/>
      <c r="D48" s="24"/>
      <c r="E48" s="25"/>
      <c r="F48" s="25">
        <f>E48</f>
        <v>0</v>
      </c>
      <c r="H48" s="44" t="e">
        <f>F48-'паспорт 01.02'!#REF!</f>
        <v>#REF!</v>
      </c>
      <c r="I48" s="44"/>
    </row>
    <row r="49" spans="1:8" ht="27.75" hidden="1" customHeight="1">
      <c r="A49" s="23" t="s">
        <v>107</v>
      </c>
      <c r="B49" s="302" t="s">
        <v>127</v>
      </c>
      <c r="C49" s="301"/>
      <c r="D49" s="24"/>
      <c r="E49" s="25"/>
      <c r="F49" s="25">
        <f t="shared" si="0"/>
        <v>0</v>
      </c>
      <c r="H49" s="44" t="e">
        <f>F49-'паспорт 01.02'!#REF!</f>
        <v>#REF!</v>
      </c>
    </row>
    <row r="50" spans="1:8" ht="32.25" hidden="1" customHeight="1">
      <c r="A50" s="23" t="s">
        <v>108</v>
      </c>
      <c r="B50" s="302" t="s">
        <v>128</v>
      </c>
      <c r="C50" s="301"/>
      <c r="D50" s="24"/>
      <c r="E50" s="25"/>
      <c r="F50" s="25">
        <f t="shared" si="0"/>
        <v>0</v>
      </c>
      <c r="H50" s="44" t="e">
        <f>F50-'паспорт 01.02'!#REF!</f>
        <v>#REF!</v>
      </c>
    </row>
    <row r="51" spans="1:8" ht="26.25" hidden="1" customHeight="1">
      <c r="A51" s="23" t="s">
        <v>109</v>
      </c>
      <c r="B51" s="302" t="s">
        <v>129</v>
      </c>
      <c r="C51" s="301"/>
      <c r="D51" s="24"/>
      <c r="E51" s="25"/>
      <c r="F51" s="25">
        <f t="shared" si="0"/>
        <v>0</v>
      </c>
      <c r="H51" s="44" t="e">
        <f>F51-'паспорт 01.02'!#REF!</f>
        <v>#REF!</v>
      </c>
    </row>
    <row r="52" spans="1:8" ht="29.25" hidden="1" customHeight="1">
      <c r="A52" s="23" t="s">
        <v>157</v>
      </c>
      <c r="B52" s="302" t="s">
        <v>156</v>
      </c>
      <c r="C52" s="301"/>
      <c r="D52" s="24"/>
      <c r="E52" s="25">
        <f>F167</f>
        <v>0</v>
      </c>
      <c r="F52" s="25">
        <f t="shared" si="0"/>
        <v>0</v>
      </c>
      <c r="H52" s="44" t="e">
        <f>F52-'паспорт 01.02'!#REF!</f>
        <v>#REF!</v>
      </c>
    </row>
    <row r="53" spans="1:8" ht="25.5" hidden="1" customHeight="1">
      <c r="A53" s="23" t="s">
        <v>167</v>
      </c>
      <c r="B53" s="302" t="s">
        <v>168</v>
      </c>
      <c r="C53" s="301"/>
      <c r="D53" s="24"/>
      <c r="E53" s="25">
        <f>F176</f>
        <v>0</v>
      </c>
      <c r="F53" s="25">
        <f t="shared" si="0"/>
        <v>0</v>
      </c>
      <c r="H53" s="44" t="e">
        <f>F53-'паспорт 01.02'!#REF!</f>
        <v>#REF!</v>
      </c>
    </row>
    <row r="54" spans="1:8" ht="25.5" hidden="1" customHeight="1">
      <c r="A54" s="23" t="s">
        <v>175</v>
      </c>
      <c r="B54" s="302" t="s">
        <v>176</v>
      </c>
      <c r="C54" s="301"/>
      <c r="D54" s="24"/>
      <c r="E54" s="25">
        <f>F185</f>
        <v>0</v>
      </c>
      <c r="F54" s="25">
        <f t="shared" si="0"/>
        <v>0</v>
      </c>
      <c r="H54" s="44" t="e">
        <f>F54-'паспорт 01.02'!#REF!</f>
        <v>#REF!</v>
      </c>
    </row>
    <row r="55" spans="1:8" ht="32.25" hidden="1" customHeight="1">
      <c r="A55" s="23" t="s">
        <v>174</v>
      </c>
      <c r="B55" s="302" t="s">
        <v>274</v>
      </c>
      <c r="C55" s="301"/>
      <c r="D55" s="24"/>
      <c r="E55" s="25">
        <f>F194</f>
        <v>0</v>
      </c>
      <c r="F55" s="25">
        <f t="shared" si="0"/>
        <v>0</v>
      </c>
      <c r="H55" s="44" t="e">
        <f>F55-'паспорт 01.02'!#REF!</f>
        <v>#REF!</v>
      </c>
    </row>
    <row r="56" spans="1:8" ht="36.75" customHeight="1">
      <c r="A56" s="23"/>
      <c r="B56" s="303" t="s">
        <v>335</v>
      </c>
      <c r="C56" s="301"/>
      <c r="D56" s="24"/>
      <c r="E56" s="26">
        <f>E57+E58+E59+E60</f>
        <v>240932</v>
      </c>
      <c r="F56" s="26">
        <f>E56</f>
        <v>240932</v>
      </c>
      <c r="H56" s="44" t="e">
        <f>F56-'паспорт 01.02'!#REF!</f>
        <v>#REF!</v>
      </c>
    </row>
    <row r="57" spans="1:8" ht="63" customHeight="1">
      <c r="A57" s="23" t="s">
        <v>248</v>
      </c>
      <c r="B57" s="302" t="s">
        <v>336</v>
      </c>
      <c r="C57" s="301"/>
      <c r="D57" s="24"/>
      <c r="E57" s="25">
        <f>F204</f>
        <v>62400</v>
      </c>
      <c r="F57" s="25">
        <f t="shared" si="0"/>
        <v>62400</v>
      </c>
      <c r="H57" s="44" t="e">
        <f>F57-'паспорт 01.02'!#REF!</f>
        <v>#REF!</v>
      </c>
    </row>
    <row r="58" spans="1:8" ht="81" customHeight="1">
      <c r="A58" s="23" t="s">
        <v>249</v>
      </c>
      <c r="B58" s="302" t="s">
        <v>349</v>
      </c>
      <c r="C58" s="301"/>
      <c r="D58" s="24"/>
      <c r="E58" s="25">
        <f>F213</f>
        <v>62400</v>
      </c>
      <c r="F58" s="25">
        <f t="shared" si="0"/>
        <v>62400</v>
      </c>
      <c r="H58" s="44" t="e">
        <f>F58-'паспорт 01.02'!#REF!</f>
        <v>#REF!</v>
      </c>
    </row>
    <row r="59" spans="1:8" ht="72.75" customHeight="1">
      <c r="A59" s="23" t="s">
        <v>250</v>
      </c>
      <c r="B59" s="302" t="s">
        <v>347</v>
      </c>
      <c r="C59" s="301"/>
      <c r="D59" s="24"/>
      <c r="E59" s="25">
        <f>F267</f>
        <v>25955</v>
      </c>
      <c r="F59" s="25">
        <f t="shared" si="0"/>
        <v>25955</v>
      </c>
      <c r="H59" s="44" t="e">
        <f>F59-'паспорт 01.02'!#REF!</f>
        <v>#REF!</v>
      </c>
    </row>
    <row r="60" spans="1:8" ht="63.75" customHeight="1">
      <c r="A60" s="23" t="s">
        <v>251</v>
      </c>
      <c r="B60" s="302" t="s">
        <v>348</v>
      </c>
      <c r="C60" s="301"/>
      <c r="D60" s="24"/>
      <c r="E60" s="25">
        <f>F276</f>
        <v>90177</v>
      </c>
      <c r="F60" s="25">
        <f t="shared" si="0"/>
        <v>90177</v>
      </c>
      <c r="H60" s="44" t="e">
        <f>F60-'паспорт 01.02'!#REF!</f>
        <v>#REF!</v>
      </c>
    </row>
    <row r="61" spans="1:8" ht="16.5" customHeight="1">
      <c r="A61" s="170"/>
      <c r="B61" s="345" t="s">
        <v>356</v>
      </c>
      <c r="C61" s="346"/>
      <c r="D61" s="152"/>
      <c r="E61" s="43">
        <f>SUM(E62:E78)</f>
        <v>13847027</v>
      </c>
      <c r="F61" s="43">
        <f>SUM(F62:F78)</f>
        <v>13847027</v>
      </c>
      <c r="G61" s="44"/>
      <c r="H61" s="44">
        <f>F61-'паспорт 01.02'!F45</f>
        <v>-4825793</v>
      </c>
    </row>
    <row r="62" spans="1:8" ht="57.75" customHeight="1">
      <c r="A62" s="153" t="s">
        <v>258</v>
      </c>
      <c r="B62" s="302" t="s">
        <v>363</v>
      </c>
      <c r="C62" s="301"/>
      <c r="D62" s="152"/>
      <c r="E62" s="160">
        <f>F286</f>
        <v>616430</v>
      </c>
      <c r="F62" s="25">
        <f t="shared" ref="F62:F71" si="1">E62</f>
        <v>616430</v>
      </c>
      <c r="H62" s="44">
        <f>F62-'паспорт 01.02'!F46</f>
        <v>416430</v>
      </c>
    </row>
    <row r="63" spans="1:8" ht="33.75" customHeight="1">
      <c r="A63" s="153" t="s">
        <v>301</v>
      </c>
      <c r="B63" s="302" t="s">
        <v>364</v>
      </c>
      <c r="C63" s="301"/>
      <c r="D63" s="152"/>
      <c r="E63" s="160">
        <f>F295</f>
        <v>775817</v>
      </c>
      <c r="F63" s="25">
        <f t="shared" si="1"/>
        <v>775817</v>
      </c>
      <c r="H63" s="44">
        <f>F63-'паспорт 01.02'!F47</f>
        <v>575817</v>
      </c>
    </row>
    <row r="64" spans="1:8" ht="51.75" customHeight="1">
      <c r="A64" s="170" t="s">
        <v>372</v>
      </c>
      <c r="B64" s="302" t="s">
        <v>365</v>
      </c>
      <c r="C64" s="301"/>
      <c r="D64" s="152"/>
      <c r="E64" s="160">
        <f>F304</f>
        <v>44702</v>
      </c>
      <c r="F64" s="25">
        <f t="shared" si="1"/>
        <v>44702</v>
      </c>
      <c r="H64" s="44">
        <f>F64-'паспорт 01.02'!F48</f>
        <v>-155298</v>
      </c>
    </row>
    <row r="65" spans="1:8" ht="33.75" customHeight="1">
      <c r="A65" s="170" t="s">
        <v>373</v>
      </c>
      <c r="B65" s="302" t="s">
        <v>366</v>
      </c>
      <c r="C65" s="301"/>
      <c r="D65" s="152"/>
      <c r="E65" s="160">
        <f>F313</f>
        <v>1252702</v>
      </c>
      <c r="F65" s="25">
        <f t="shared" si="1"/>
        <v>1252702</v>
      </c>
      <c r="H65" s="44">
        <f>F65-'паспорт 01.02'!F49</f>
        <v>1052702</v>
      </c>
    </row>
    <row r="66" spans="1:8" ht="43.15" customHeight="1">
      <c r="A66" s="170" t="s">
        <v>374</v>
      </c>
      <c r="B66" s="302" t="s">
        <v>474</v>
      </c>
      <c r="C66" s="301"/>
      <c r="D66" s="152"/>
      <c r="E66" s="25">
        <f>F322</f>
        <v>300000</v>
      </c>
      <c r="F66" s="25">
        <f t="shared" si="1"/>
        <v>300000</v>
      </c>
      <c r="H66" s="44">
        <f>F66-'паспорт 01.02'!F50</f>
        <v>100000</v>
      </c>
    </row>
    <row r="67" spans="1:8" ht="54.75" customHeight="1">
      <c r="A67" s="170" t="s">
        <v>375</v>
      </c>
      <c r="B67" s="302" t="s">
        <v>367</v>
      </c>
      <c r="C67" s="301"/>
      <c r="D67" s="152"/>
      <c r="E67" s="25">
        <f>F331</f>
        <v>194009</v>
      </c>
      <c r="F67" s="25">
        <f t="shared" si="1"/>
        <v>194009</v>
      </c>
      <c r="H67" s="44">
        <f>F67-'паспорт 01.02'!F51</f>
        <v>-105991</v>
      </c>
    </row>
    <row r="68" spans="1:8" ht="53.25" customHeight="1">
      <c r="A68" s="23" t="s">
        <v>376</v>
      </c>
      <c r="B68" s="302" t="s">
        <v>368</v>
      </c>
      <c r="C68" s="301"/>
      <c r="D68" s="24"/>
      <c r="E68" s="25">
        <f>F340</f>
        <v>300000</v>
      </c>
      <c r="F68" s="25">
        <f t="shared" si="1"/>
        <v>300000</v>
      </c>
      <c r="H68" s="44">
        <f>F68-'паспорт 01.02'!F52</f>
        <v>-1700000</v>
      </c>
    </row>
    <row r="69" spans="1:8" ht="54.75" customHeight="1">
      <c r="A69" s="23" t="s">
        <v>377</v>
      </c>
      <c r="B69" s="302" t="s">
        <v>369</v>
      </c>
      <c r="C69" s="301"/>
      <c r="D69" s="24"/>
      <c r="E69" s="25">
        <f>F351</f>
        <v>6731567</v>
      </c>
      <c r="F69" s="25">
        <f t="shared" si="1"/>
        <v>6731567</v>
      </c>
      <c r="H69" s="44">
        <f>F69-'паспорт 01.02'!F53</f>
        <v>6531567</v>
      </c>
    </row>
    <row r="70" spans="1:8" ht="52.5" customHeight="1">
      <c r="A70" s="23" t="s">
        <v>378</v>
      </c>
      <c r="B70" s="302" t="s">
        <v>370</v>
      </c>
      <c r="C70" s="301"/>
      <c r="D70" s="24"/>
      <c r="E70" s="25">
        <f>F362</f>
        <v>1600000</v>
      </c>
      <c r="F70" s="25">
        <f t="shared" si="1"/>
        <v>1600000</v>
      </c>
      <c r="H70" s="44">
        <f>F70-'паспорт 01.02'!F54</f>
        <v>-4400000</v>
      </c>
    </row>
    <row r="71" spans="1:8" ht="60" customHeight="1">
      <c r="A71" s="23" t="s">
        <v>379</v>
      </c>
      <c r="B71" s="302" t="s">
        <v>429</v>
      </c>
      <c r="C71" s="301"/>
      <c r="D71" s="24"/>
      <c r="E71" s="160">
        <f>F373</f>
        <v>17800</v>
      </c>
      <c r="F71" s="25">
        <f t="shared" si="1"/>
        <v>17800</v>
      </c>
      <c r="H71" s="44">
        <f>F71-'паспорт 01.02'!F55</f>
        <v>-182200</v>
      </c>
    </row>
    <row r="72" spans="1:8" ht="45.75" customHeight="1">
      <c r="A72" s="23" t="s">
        <v>380</v>
      </c>
      <c r="B72" s="302" t="s">
        <v>371</v>
      </c>
      <c r="C72" s="301"/>
      <c r="D72" s="24"/>
      <c r="E72" s="25">
        <f>F382</f>
        <v>800000</v>
      </c>
      <c r="F72" s="25">
        <f>E72</f>
        <v>800000</v>
      </c>
      <c r="H72" s="44">
        <f>F72-'паспорт 01.02'!F56</f>
        <v>600000</v>
      </c>
    </row>
    <row r="73" spans="1:8" ht="66.75" customHeight="1">
      <c r="A73" s="23" t="s">
        <v>431</v>
      </c>
      <c r="B73" s="302" t="s">
        <v>449</v>
      </c>
      <c r="C73" s="301" t="s">
        <v>449</v>
      </c>
      <c r="D73" s="24"/>
      <c r="E73" s="25">
        <v>100000</v>
      </c>
      <c r="F73" s="25">
        <f t="shared" ref="F73:F78" si="2">E73</f>
        <v>100000</v>
      </c>
      <c r="H73" s="44">
        <f>F73-'паспорт 01.02'!F57</f>
        <v>-600000</v>
      </c>
    </row>
    <row r="74" spans="1:8" ht="48" hidden="1" customHeight="1">
      <c r="A74" s="23" t="s">
        <v>432</v>
      </c>
      <c r="B74" s="302" t="s">
        <v>458</v>
      </c>
      <c r="C74" s="301"/>
      <c r="D74" s="24"/>
      <c r="E74" s="25">
        <f>F402</f>
        <v>0</v>
      </c>
      <c r="F74" s="25">
        <f t="shared" si="2"/>
        <v>0</v>
      </c>
      <c r="H74" s="44">
        <f>F74-'паспорт 01.02'!F58</f>
        <v>-500000</v>
      </c>
    </row>
    <row r="75" spans="1:8" ht="48" hidden="1" customHeight="1">
      <c r="A75" s="23" t="s">
        <v>456</v>
      </c>
      <c r="B75" s="347" t="s">
        <v>459</v>
      </c>
      <c r="C75" s="348"/>
      <c r="D75" s="24"/>
      <c r="E75" s="25">
        <f>F413</f>
        <v>0</v>
      </c>
      <c r="F75" s="25">
        <f>G413</f>
        <v>0</v>
      </c>
      <c r="H75" s="44">
        <f>F75-'паспорт 01.02'!F59</f>
        <v>-3118157</v>
      </c>
    </row>
    <row r="76" spans="1:8" ht="74.25" customHeight="1">
      <c r="A76" s="23" t="s">
        <v>500</v>
      </c>
      <c r="B76" s="302" t="s">
        <v>460</v>
      </c>
      <c r="C76" s="301"/>
      <c r="D76" s="24"/>
      <c r="E76" s="25">
        <f>F424</f>
        <v>100000</v>
      </c>
      <c r="F76" s="25">
        <f t="shared" si="2"/>
        <v>100000</v>
      </c>
      <c r="H76" s="44">
        <f>F76-'паспорт 01.02'!F60</f>
        <v>0</v>
      </c>
    </row>
    <row r="77" spans="1:8" ht="48" hidden="1" customHeight="1">
      <c r="A77" s="23" t="s">
        <v>457</v>
      </c>
      <c r="B77" s="302" t="s">
        <v>461</v>
      </c>
      <c r="C77" s="301"/>
      <c r="D77" s="24"/>
      <c r="E77" s="25">
        <f>F433</f>
        <v>0</v>
      </c>
      <c r="F77" s="25">
        <f t="shared" si="2"/>
        <v>0</v>
      </c>
      <c r="H77" s="44">
        <f>F77-'паспорт 01.02'!F61</f>
        <v>-230000</v>
      </c>
    </row>
    <row r="78" spans="1:8" ht="48" customHeight="1">
      <c r="A78" s="23" t="s">
        <v>456</v>
      </c>
      <c r="B78" s="302" t="s">
        <v>462</v>
      </c>
      <c r="C78" s="301"/>
      <c r="D78" s="24"/>
      <c r="E78" s="25">
        <f>F442</f>
        <v>1014000</v>
      </c>
      <c r="F78" s="25">
        <f t="shared" si="2"/>
        <v>1014000</v>
      </c>
      <c r="H78" s="44">
        <f>F78-'паспорт 01.02'!F62</f>
        <v>-460663</v>
      </c>
    </row>
    <row r="79" spans="1:8" ht="18" customHeight="1">
      <c r="A79" s="170"/>
      <c r="B79" s="303" t="s">
        <v>358</v>
      </c>
      <c r="C79" s="301"/>
      <c r="D79" s="152"/>
      <c r="E79" s="43">
        <f>E80+E81+E82+E83</f>
        <v>2081267</v>
      </c>
      <c r="F79" s="43">
        <f>F80+F81+F82+F83</f>
        <v>2081267</v>
      </c>
      <c r="H79" s="44">
        <f>F79-'паспорт 01.02'!F65</f>
        <v>-28325251</v>
      </c>
    </row>
    <row r="80" spans="1:8" ht="42.75" customHeight="1">
      <c r="A80" s="23" t="s">
        <v>359</v>
      </c>
      <c r="B80" s="300" t="s">
        <v>355</v>
      </c>
      <c r="C80" s="301"/>
      <c r="D80" s="24"/>
      <c r="E80" s="160">
        <v>421097</v>
      </c>
      <c r="F80" s="25">
        <f t="shared" ref="F80" si="3">E80</f>
        <v>421097</v>
      </c>
      <c r="H80" s="44">
        <f>F80-'паспорт 01.02'!F67</f>
        <v>321097</v>
      </c>
    </row>
    <row r="81" spans="1:9" ht="38.25" customHeight="1">
      <c r="A81" s="23" t="s">
        <v>360</v>
      </c>
      <c r="B81" s="300" t="s">
        <v>430</v>
      </c>
      <c r="C81" s="301"/>
      <c r="D81" s="24"/>
      <c r="E81" s="25">
        <f>F461</f>
        <v>600000</v>
      </c>
      <c r="F81" s="25">
        <f>G461</f>
        <v>600000</v>
      </c>
      <c r="H81" s="44">
        <f>F81-'паспорт 01.02'!F68</f>
        <v>-14400000</v>
      </c>
    </row>
    <row r="82" spans="1:9" ht="42.75" customHeight="1">
      <c r="A82" s="23" t="s">
        <v>361</v>
      </c>
      <c r="B82" s="300" t="s">
        <v>357</v>
      </c>
      <c r="C82" s="301"/>
      <c r="D82" s="24"/>
      <c r="E82" s="160">
        <f>F470</f>
        <v>210170</v>
      </c>
      <c r="F82" s="25">
        <f>G470</f>
        <v>210170</v>
      </c>
      <c r="H82" s="44">
        <f>F82-'паспорт 01.02'!F69</f>
        <v>-289830</v>
      </c>
    </row>
    <row r="83" spans="1:9" ht="69" customHeight="1">
      <c r="A83" s="23" t="s">
        <v>362</v>
      </c>
      <c r="B83" s="300" t="s">
        <v>475</v>
      </c>
      <c r="C83" s="301"/>
      <c r="D83" s="24"/>
      <c r="E83" s="25">
        <f>F479</f>
        <v>850000</v>
      </c>
      <c r="F83" s="25">
        <f>G479</f>
        <v>850000</v>
      </c>
      <c r="H83" s="44">
        <f>F83-'паспорт 01.02'!F72</f>
        <v>-7956518</v>
      </c>
    </row>
    <row r="84" spans="1:9" ht="15" customHeight="1">
      <c r="A84" s="293" t="s">
        <v>18</v>
      </c>
      <c r="B84" s="293"/>
      <c r="C84" s="294"/>
      <c r="D84" s="26"/>
      <c r="E84" s="26">
        <f>E44+E56+E61+E79</f>
        <v>16188740</v>
      </c>
      <c r="F84" s="26">
        <f>F44+F56+F61+F79</f>
        <v>16188740</v>
      </c>
      <c r="G84" s="44"/>
      <c r="H84" s="44">
        <f>F84-'паспорт 01.02'!F73</f>
        <v>-33190598</v>
      </c>
      <c r="I84" s="44">
        <v>16188740</v>
      </c>
    </row>
    <row r="85" spans="1:9" ht="18" customHeight="1">
      <c r="A85" s="19"/>
      <c r="H85" s="44" t="e">
        <f>F85-#REF!</f>
        <v>#REF!</v>
      </c>
    </row>
    <row r="86" spans="1:9" ht="15.75" customHeight="1">
      <c r="A86" s="19" t="s">
        <v>22</v>
      </c>
      <c r="B86" s="295" t="s">
        <v>20</v>
      </c>
      <c r="C86" s="295"/>
      <c r="D86" s="295"/>
      <c r="E86" s="295"/>
      <c r="F86" s="295"/>
      <c r="G86" s="295"/>
    </row>
    <row r="87" spans="1:9" ht="11.25" customHeight="1">
      <c r="A87" s="19"/>
      <c r="E87" s="27" t="s">
        <v>14</v>
      </c>
    </row>
    <row r="88" spans="1:9" ht="25.5">
      <c r="A88" s="170" t="s">
        <v>11</v>
      </c>
      <c r="B88" s="172" t="s">
        <v>21</v>
      </c>
      <c r="C88" s="170" t="s">
        <v>16</v>
      </c>
      <c r="D88" s="170" t="s">
        <v>17</v>
      </c>
      <c r="E88" s="170" t="s">
        <v>18</v>
      </c>
    </row>
    <row r="89" spans="1:9" ht="11.25" customHeight="1">
      <c r="A89" s="172">
        <v>1</v>
      </c>
      <c r="B89" s="172">
        <v>2</v>
      </c>
      <c r="C89" s="172">
        <v>3</v>
      </c>
      <c r="D89" s="172">
        <v>4</v>
      </c>
      <c r="E89" s="172">
        <v>5</v>
      </c>
    </row>
    <row r="90" spans="1:9" ht="23.25" customHeight="1">
      <c r="A90" s="170"/>
      <c r="B90" s="28"/>
      <c r="C90" s="29"/>
      <c r="D90" s="170"/>
      <c r="E90" s="29"/>
    </row>
    <row r="91" spans="1:9" ht="19.5" customHeight="1">
      <c r="A91" s="293" t="s">
        <v>18</v>
      </c>
      <c r="B91" s="293"/>
      <c r="C91" s="30"/>
      <c r="D91" s="30"/>
      <c r="E91" s="30"/>
    </row>
    <row r="92" spans="1:9" ht="16.5" customHeight="1">
      <c r="A92" s="19"/>
    </row>
    <row r="93" spans="1:9" ht="16.5" customHeight="1">
      <c r="A93" s="18" t="s">
        <v>50</v>
      </c>
      <c r="B93" s="295" t="s">
        <v>23</v>
      </c>
      <c r="C93" s="295"/>
      <c r="D93" s="295"/>
      <c r="E93" s="295"/>
      <c r="F93" s="295"/>
      <c r="G93" s="295"/>
    </row>
    <row r="94" spans="1:9" ht="9.75" customHeight="1">
      <c r="A94" s="19"/>
    </row>
    <row r="95" spans="1:9" ht="25.5" customHeight="1">
      <c r="A95" s="170" t="s">
        <v>11</v>
      </c>
      <c r="B95" s="170" t="s">
        <v>24</v>
      </c>
      <c r="C95" s="171" t="s">
        <v>25</v>
      </c>
      <c r="D95" s="171" t="s">
        <v>26</v>
      </c>
      <c r="E95" s="170" t="s">
        <v>16</v>
      </c>
      <c r="F95" s="170" t="s">
        <v>17</v>
      </c>
      <c r="G95" s="170" t="s">
        <v>18</v>
      </c>
    </row>
    <row r="96" spans="1:9">
      <c r="A96" s="172">
        <v>1</v>
      </c>
      <c r="B96" s="172">
        <v>2</v>
      </c>
      <c r="C96" s="172">
        <v>3</v>
      </c>
      <c r="D96" s="172">
        <v>4</v>
      </c>
      <c r="E96" s="172">
        <v>5</v>
      </c>
      <c r="F96" s="172">
        <v>6</v>
      </c>
      <c r="G96" s="172">
        <v>7</v>
      </c>
    </row>
    <row r="97" spans="1:7" ht="30" customHeight="1">
      <c r="A97" s="170"/>
      <c r="B97" s="291" t="s">
        <v>325</v>
      </c>
      <c r="C97" s="296"/>
      <c r="D97" s="296"/>
      <c r="E97" s="292"/>
      <c r="F97" s="172"/>
      <c r="G97" s="172"/>
    </row>
    <row r="98" spans="1:7" ht="33" customHeight="1">
      <c r="A98" s="168"/>
      <c r="B98" s="297" t="s">
        <v>433</v>
      </c>
      <c r="C98" s="298"/>
      <c r="D98" s="298"/>
      <c r="E98" s="299"/>
      <c r="F98" s="86"/>
      <c r="G98" s="86"/>
    </row>
    <row r="99" spans="1:7" s="76" customFormat="1" ht="15" customHeight="1">
      <c r="A99" s="83">
        <v>1</v>
      </c>
      <c r="B99" s="84" t="s">
        <v>27</v>
      </c>
      <c r="C99" s="87" t="s">
        <v>83</v>
      </c>
      <c r="D99" s="87" t="s">
        <v>83</v>
      </c>
      <c r="E99" s="85"/>
      <c r="F99" s="86"/>
      <c r="G99" s="86"/>
    </row>
    <row r="100" spans="1:7" ht="60.95" customHeight="1">
      <c r="A100" s="168"/>
      <c r="B100" s="142" t="s">
        <v>328</v>
      </c>
      <c r="C100" s="17" t="s">
        <v>96</v>
      </c>
      <c r="D100" s="69" t="s">
        <v>332</v>
      </c>
      <c r="E100" s="85"/>
      <c r="F100" s="67">
        <f>E45</f>
        <v>10924</v>
      </c>
      <c r="G100" s="67">
        <f>F100</f>
        <v>10924</v>
      </c>
    </row>
    <row r="101" spans="1:7" s="76" customFormat="1" ht="15" hidden="1" customHeight="1">
      <c r="A101" s="83">
        <v>2</v>
      </c>
      <c r="B101" s="84" t="s">
        <v>28</v>
      </c>
      <c r="C101" s="87" t="s">
        <v>83</v>
      </c>
      <c r="D101" s="87" t="s">
        <v>83</v>
      </c>
      <c r="E101" s="85"/>
      <c r="F101" s="147"/>
      <c r="G101" s="147"/>
    </row>
    <row r="102" spans="1:7" ht="34.5" hidden="1" customHeight="1">
      <c r="A102" s="168"/>
      <c r="B102" s="142" t="s">
        <v>326</v>
      </c>
      <c r="C102" s="17" t="s">
        <v>97</v>
      </c>
      <c r="D102" s="17" t="s">
        <v>98</v>
      </c>
      <c r="E102" s="85"/>
      <c r="F102" s="147"/>
      <c r="G102" s="147">
        <f>F102</f>
        <v>0</v>
      </c>
    </row>
    <row r="103" spans="1:7" s="76" customFormat="1" ht="28.5" hidden="1" customHeight="1">
      <c r="A103" s="83">
        <v>3</v>
      </c>
      <c r="B103" s="84" t="s">
        <v>29</v>
      </c>
      <c r="C103" s="87"/>
      <c r="D103" s="87"/>
      <c r="E103" s="85"/>
      <c r="F103" s="147"/>
      <c r="G103" s="147"/>
    </row>
    <row r="104" spans="1:7" ht="36.75" hidden="1" customHeight="1">
      <c r="A104" s="168"/>
      <c r="B104" s="143" t="s">
        <v>327</v>
      </c>
      <c r="C104" s="17" t="s">
        <v>89</v>
      </c>
      <c r="D104" s="17" t="s">
        <v>87</v>
      </c>
      <c r="E104" s="85"/>
      <c r="F104" s="67"/>
      <c r="G104" s="67">
        <f>F104</f>
        <v>0</v>
      </c>
    </row>
    <row r="105" spans="1:7" s="76" customFormat="1" ht="15" customHeight="1">
      <c r="A105" s="83">
        <v>2</v>
      </c>
      <c r="B105" s="84" t="s">
        <v>30</v>
      </c>
      <c r="C105" s="87"/>
      <c r="D105" s="87"/>
      <c r="E105" s="85"/>
      <c r="F105" s="147"/>
      <c r="G105" s="147"/>
    </row>
    <row r="106" spans="1:7" ht="30.75" customHeight="1">
      <c r="A106" s="168"/>
      <c r="B106" s="143" t="s">
        <v>343</v>
      </c>
      <c r="C106" s="17" t="s">
        <v>88</v>
      </c>
      <c r="D106" s="17" t="s">
        <v>87</v>
      </c>
      <c r="E106" s="85"/>
      <c r="F106" s="147">
        <v>100</v>
      </c>
      <c r="G106" s="147">
        <f>F106</f>
        <v>100</v>
      </c>
    </row>
    <row r="107" spans="1:7" ht="42.75" customHeight="1">
      <c r="A107" s="168"/>
      <c r="B107" s="297" t="s">
        <v>434</v>
      </c>
      <c r="C107" s="298"/>
      <c r="D107" s="298"/>
      <c r="E107" s="299"/>
      <c r="F107" s="147"/>
      <c r="G107" s="147"/>
    </row>
    <row r="108" spans="1:7" s="76" customFormat="1" ht="15" customHeight="1">
      <c r="A108" s="83">
        <v>1</v>
      </c>
      <c r="B108" s="84" t="s">
        <v>27</v>
      </c>
      <c r="C108" s="17"/>
      <c r="D108" s="17"/>
      <c r="E108" s="85"/>
      <c r="F108" s="147"/>
      <c r="G108" s="147"/>
    </row>
    <row r="109" spans="1:7" ht="66.599999999999994" customHeight="1">
      <c r="A109" s="168"/>
      <c r="B109" s="143" t="s">
        <v>342</v>
      </c>
      <c r="C109" s="17" t="s">
        <v>96</v>
      </c>
      <c r="D109" s="69" t="s">
        <v>332</v>
      </c>
      <c r="E109" s="85"/>
      <c r="F109" s="67">
        <f>E46</f>
        <v>8590</v>
      </c>
      <c r="G109" s="67">
        <f>F109</f>
        <v>8590</v>
      </c>
    </row>
    <row r="110" spans="1:7" s="76" customFormat="1" ht="15" hidden="1" customHeight="1">
      <c r="A110" s="83">
        <v>2</v>
      </c>
      <c r="B110" s="84" t="s">
        <v>28</v>
      </c>
      <c r="C110" s="17"/>
      <c r="D110" s="17"/>
      <c r="E110" s="85"/>
      <c r="F110" s="147"/>
      <c r="G110" s="147"/>
    </row>
    <row r="111" spans="1:7" ht="57.75" hidden="1" customHeight="1">
      <c r="A111" s="168"/>
      <c r="B111" s="143" t="s">
        <v>329</v>
      </c>
      <c r="C111" s="17" t="s">
        <v>180</v>
      </c>
      <c r="D111" s="17" t="s">
        <v>105</v>
      </c>
      <c r="E111" s="85"/>
      <c r="F111" s="147">
        <v>1</v>
      </c>
      <c r="G111" s="147">
        <f>F111</f>
        <v>1</v>
      </c>
    </row>
    <row r="112" spans="1:7" s="76" customFormat="1" ht="15" hidden="1" customHeight="1">
      <c r="A112" s="83">
        <v>3</v>
      </c>
      <c r="B112" s="84" t="s">
        <v>29</v>
      </c>
      <c r="C112" s="17"/>
      <c r="D112" s="17"/>
      <c r="E112" s="85"/>
      <c r="F112" s="147"/>
      <c r="G112" s="147"/>
    </row>
    <row r="113" spans="1:7" ht="48.75" hidden="1" customHeight="1">
      <c r="A113" s="168"/>
      <c r="B113" s="143" t="s">
        <v>330</v>
      </c>
      <c r="C113" s="17" t="s">
        <v>89</v>
      </c>
      <c r="D113" s="17" t="s">
        <v>87</v>
      </c>
      <c r="E113" s="85"/>
      <c r="F113" s="67">
        <f>F109</f>
        <v>8590</v>
      </c>
      <c r="G113" s="67">
        <f>F113</f>
        <v>8590</v>
      </c>
    </row>
    <row r="114" spans="1:7" s="76" customFormat="1" ht="15" customHeight="1">
      <c r="A114" s="83">
        <v>2</v>
      </c>
      <c r="B114" s="84" t="s">
        <v>30</v>
      </c>
      <c r="C114" s="17"/>
      <c r="D114" s="17"/>
      <c r="E114" s="85"/>
      <c r="F114" s="147"/>
      <c r="G114" s="147"/>
    </row>
    <row r="115" spans="1:7" ht="26.25" customHeight="1">
      <c r="A115" s="168"/>
      <c r="B115" s="143" t="s">
        <v>343</v>
      </c>
      <c r="C115" s="17" t="s">
        <v>88</v>
      </c>
      <c r="D115" s="17" t="s">
        <v>87</v>
      </c>
      <c r="E115" s="85"/>
      <c r="F115" s="147">
        <v>100</v>
      </c>
      <c r="G115" s="147">
        <f>F115</f>
        <v>100</v>
      </c>
    </row>
    <row r="116" spans="1:7" ht="30" customHeight="1">
      <c r="A116" s="168"/>
      <c r="B116" s="343" t="s">
        <v>132</v>
      </c>
      <c r="C116" s="343"/>
      <c r="D116" s="343"/>
      <c r="E116" s="85"/>
      <c r="F116" s="147"/>
      <c r="G116" s="147"/>
    </row>
    <row r="117" spans="1:7" s="76" customFormat="1" ht="15" customHeight="1">
      <c r="A117" s="83">
        <v>1</v>
      </c>
      <c r="B117" s="157" t="s">
        <v>27</v>
      </c>
      <c r="C117" s="17"/>
      <c r="D117" s="17"/>
      <c r="E117" s="85"/>
      <c r="F117" s="147"/>
      <c r="G117" s="147"/>
    </row>
    <row r="118" spans="1:7" ht="37.5" customHeight="1">
      <c r="A118" s="168"/>
      <c r="B118" s="142" t="s">
        <v>122</v>
      </c>
      <c r="C118" s="17" t="s">
        <v>96</v>
      </c>
      <c r="D118" s="17" t="s">
        <v>154</v>
      </c>
      <c r="E118" s="85"/>
      <c r="F118" s="147"/>
      <c r="G118" s="147">
        <f>F118</f>
        <v>0</v>
      </c>
    </row>
    <row r="119" spans="1:7" s="76" customFormat="1" ht="15" customHeight="1">
      <c r="A119" s="83">
        <v>2</v>
      </c>
      <c r="B119" s="157" t="s">
        <v>28</v>
      </c>
      <c r="C119" s="17"/>
      <c r="D119" s="17"/>
      <c r="E119" s="85"/>
      <c r="F119" s="147"/>
      <c r="G119" s="147"/>
    </row>
    <row r="120" spans="1:7" ht="48" customHeight="1">
      <c r="A120" s="168"/>
      <c r="B120" s="142" t="s">
        <v>123</v>
      </c>
      <c r="C120" s="17" t="s">
        <v>97</v>
      </c>
      <c r="D120" s="17" t="s">
        <v>105</v>
      </c>
      <c r="E120" s="85"/>
      <c r="F120" s="147"/>
      <c r="G120" s="147">
        <f>F120</f>
        <v>0</v>
      </c>
    </row>
    <row r="121" spans="1:7" ht="30" customHeight="1">
      <c r="A121" s="168"/>
      <c r="B121" s="158" t="s">
        <v>133</v>
      </c>
      <c r="C121" s="17" t="s">
        <v>113</v>
      </c>
      <c r="D121" s="17" t="s">
        <v>105</v>
      </c>
      <c r="E121" s="85"/>
      <c r="F121" s="147"/>
      <c r="G121" s="147">
        <f>F121</f>
        <v>0</v>
      </c>
    </row>
    <row r="122" spans="1:7" s="76" customFormat="1" ht="15" customHeight="1">
      <c r="A122" s="83">
        <v>3</v>
      </c>
      <c r="B122" s="157" t="s">
        <v>29</v>
      </c>
      <c r="C122" s="17"/>
      <c r="D122" s="17"/>
      <c r="E122" s="85"/>
      <c r="F122" s="147"/>
      <c r="G122" s="147"/>
    </row>
    <row r="123" spans="1:7" ht="48" customHeight="1">
      <c r="A123" s="168"/>
      <c r="B123" s="142" t="s">
        <v>124</v>
      </c>
      <c r="C123" s="17" t="s">
        <v>89</v>
      </c>
      <c r="D123" s="17" t="s">
        <v>87</v>
      </c>
      <c r="E123" s="85"/>
      <c r="F123" s="147"/>
      <c r="G123" s="147">
        <f>F123</f>
        <v>0</v>
      </c>
    </row>
    <row r="124" spans="1:7" ht="27" customHeight="1">
      <c r="A124" s="168"/>
      <c r="B124" s="158" t="s">
        <v>134</v>
      </c>
      <c r="C124" s="17" t="s">
        <v>89</v>
      </c>
      <c r="D124" s="17" t="s">
        <v>87</v>
      </c>
      <c r="E124" s="85"/>
      <c r="F124" s="147"/>
      <c r="G124" s="147">
        <f>F124</f>
        <v>0</v>
      </c>
    </row>
    <row r="125" spans="1:7" s="76" customFormat="1" ht="15" customHeight="1">
      <c r="A125" s="83">
        <v>4</v>
      </c>
      <c r="B125" s="157" t="s">
        <v>30</v>
      </c>
      <c r="C125" s="17"/>
      <c r="D125" s="17"/>
      <c r="E125" s="85"/>
      <c r="F125" s="147"/>
      <c r="G125" s="147"/>
    </row>
    <row r="126" spans="1:7" ht="45" customHeight="1">
      <c r="A126" s="168"/>
      <c r="B126" s="158" t="s">
        <v>125</v>
      </c>
      <c r="C126" s="17" t="s">
        <v>88</v>
      </c>
      <c r="D126" s="17" t="s">
        <v>87</v>
      </c>
      <c r="E126" s="85"/>
      <c r="F126" s="147"/>
      <c r="G126" s="147">
        <f>F126</f>
        <v>0</v>
      </c>
    </row>
    <row r="127" spans="1:7" ht="45.75" customHeight="1">
      <c r="A127" s="168"/>
      <c r="B127" s="343" t="s">
        <v>155</v>
      </c>
      <c r="C127" s="343"/>
      <c r="D127" s="343"/>
      <c r="E127" s="85"/>
      <c r="F127" s="147"/>
      <c r="G127" s="147"/>
    </row>
    <row r="128" spans="1:7" s="76" customFormat="1" ht="15" customHeight="1">
      <c r="A128" s="83">
        <v>1</v>
      </c>
      <c r="B128" s="84" t="s">
        <v>27</v>
      </c>
      <c r="C128" s="17"/>
      <c r="D128" s="17"/>
      <c r="E128" s="85"/>
      <c r="F128" s="147"/>
      <c r="G128" s="147"/>
    </row>
    <row r="129" spans="1:7" ht="70.5" customHeight="1">
      <c r="A129" s="168"/>
      <c r="B129" s="142" t="s">
        <v>137</v>
      </c>
      <c r="C129" s="17" t="s">
        <v>96</v>
      </c>
      <c r="D129" s="17" t="s">
        <v>285</v>
      </c>
      <c r="E129" s="85"/>
      <c r="F129" s="147"/>
      <c r="G129" s="147">
        <f>F129</f>
        <v>0</v>
      </c>
    </row>
    <row r="130" spans="1:7" s="76" customFormat="1" ht="15" customHeight="1">
      <c r="A130" s="83">
        <v>2</v>
      </c>
      <c r="B130" s="84" t="s">
        <v>28</v>
      </c>
      <c r="C130" s="17"/>
      <c r="D130" s="17"/>
      <c r="E130" s="85"/>
      <c r="F130" s="147"/>
      <c r="G130" s="147"/>
    </row>
    <row r="131" spans="1:7" ht="62.25" customHeight="1">
      <c r="A131" s="168"/>
      <c r="B131" s="142" t="s">
        <v>136</v>
      </c>
      <c r="C131" s="17" t="s">
        <v>97</v>
      </c>
      <c r="D131" s="17" t="s">
        <v>105</v>
      </c>
      <c r="E131" s="85"/>
      <c r="F131" s="147"/>
      <c r="G131" s="147">
        <f>F131</f>
        <v>0</v>
      </c>
    </row>
    <row r="132" spans="1:7" s="76" customFormat="1" ht="15" customHeight="1">
      <c r="A132" s="83">
        <v>3</v>
      </c>
      <c r="B132" s="84" t="s">
        <v>29</v>
      </c>
      <c r="C132" s="17"/>
      <c r="D132" s="17"/>
      <c r="E132" s="85"/>
      <c r="F132" s="147"/>
      <c r="G132" s="147"/>
    </row>
    <row r="133" spans="1:7" ht="49.5" customHeight="1">
      <c r="A133" s="168"/>
      <c r="B133" s="142" t="s">
        <v>138</v>
      </c>
      <c r="C133" s="17" t="s">
        <v>89</v>
      </c>
      <c r="D133" s="17" t="s">
        <v>87</v>
      </c>
      <c r="E133" s="85"/>
      <c r="F133" s="147"/>
      <c r="G133" s="147">
        <f>F133</f>
        <v>0</v>
      </c>
    </row>
    <row r="134" spans="1:7" s="76" customFormat="1" ht="15" customHeight="1">
      <c r="A134" s="83">
        <v>4</v>
      </c>
      <c r="B134" s="84" t="s">
        <v>30</v>
      </c>
      <c r="C134" s="17"/>
      <c r="D134" s="17"/>
      <c r="E134" s="85"/>
      <c r="F134" s="147"/>
      <c r="G134" s="147"/>
    </row>
    <row r="135" spans="1:7" ht="36.75" customHeight="1">
      <c r="A135" s="168"/>
      <c r="B135" s="142" t="s">
        <v>139</v>
      </c>
      <c r="C135" s="17" t="s">
        <v>88</v>
      </c>
      <c r="D135" s="17" t="s">
        <v>87</v>
      </c>
      <c r="E135" s="85"/>
      <c r="F135" s="147"/>
      <c r="G135" s="147">
        <f>F135</f>
        <v>0</v>
      </c>
    </row>
    <row r="136" spans="1:7" ht="28.5" customHeight="1">
      <c r="A136" s="168"/>
      <c r="B136" s="343" t="s">
        <v>286</v>
      </c>
      <c r="C136" s="343"/>
      <c r="D136" s="343"/>
      <c r="E136" s="85"/>
      <c r="F136" s="147"/>
      <c r="G136" s="147"/>
    </row>
    <row r="137" spans="1:7" s="76" customFormat="1" ht="15" customHeight="1">
      <c r="A137" s="83">
        <v>1</v>
      </c>
      <c r="B137" s="157" t="s">
        <v>27</v>
      </c>
      <c r="C137" s="17"/>
      <c r="D137" s="17"/>
      <c r="E137" s="85"/>
      <c r="F137" s="147"/>
      <c r="G137" s="147"/>
    </row>
    <row r="138" spans="1:7" ht="33.75" customHeight="1">
      <c r="A138" s="168"/>
      <c r="B138" s="142" t="s">
        <v>140</v>
      </c>
      <c r="C138" s="17" t="s">
        <v>96</v>
      </c>
      <c r="D138" s="17" t="s">
        <v>154</v>
      </c>
      <c r="E138" s="85"/>
      <c r="F138" s="147"/>
      <c r="G138" s="147">
        <f>F138</f>
        <v>0</v>
      </c>
    </row>
    <row r="139" spans="1:7" s="76" customFormat="1" ht="15" customHeight="1">
      <c r="A139" s="83">
        <v>2</v>
      </c>
      <c r="B139" s="157" t="s">
        <v>28</v>
      </c>
      <c r="C139" s="17"/>
      <c r="D139" s="17"/>
      <c r="E139" s="85"/>
      <c r="F139" s="147"/>
      <c r="G139" s="147"/>
    </row>
    <row r="140" spans="1:7" ht="27.75" customHeight="1">
      <c r="A140" s="168"/>
      <c r="B140" s="143" t="s">
        <v>141</v>
      </c>
      <c r="C140" s="17" t="s">
        <v>97</v>
      </c>
      <c r="D140" s="17" t="s">
        <v>105</v>
      </c>
      <c r="E140" s="85"/>
      <c r="F140" s="147"/>
      <c r="G140" s="147">
        <f>F140</f>
        <v>0</v>
      </c>
    </row>
    <row r="141" spans="1:7" s="76" customFormat="1" ht="15" customHeight="1">
      <c r="A141" s="83">
        <v>3</v>
      </c>
      <c r="B141" s="157" t="s">
        <v>29</v>
      </c>
      <c r="C141" s="17"/>
      <c r="D141" s="17"/>
      <c r="E141" s="85"/>
      <c r="F141" s="147"/>
      <c r="G141" s="147"/>
    </row>
    <row r="142" spans="1:7" ht="31.5" customHeight="1">
      <c r="A142" s="168"/>
      <c r="B142" s="143" t="s">
        <v>141</v>
      </c>
      <c r="C142" s="17" t="s">
        <v>89</v>
      </c>
      <c r="D142" s="17" t="s">
        <v>87</v>
      </c>
      <c r="E142" s="85"/>
      <c r="F142" s="147"/>
      <c r="G142" s="147">
        <f>F142</f>
        <v>0</v>
      </c>
    </row>
    <row r="143" spans="1:7" s="76" customFormat="1" ht="15" customHeight="1">
      <c r="A143" s="83">
        <v>4</v>
      </c>
      <c r="B143" s="157" t="s">
        <v>30</v>
      </c>
      <c r="C143" s="17"/>
      <c r="D143" s="17"/>
      <c r="E143" s="85"/>
      <c r="F143" s="147"/>
      <c r="G143" s="147"/>
    </row>
    <row r="144" spans="1:7" ht="30.75" customHeight="1">
      <c r="A144" s="168"/>
      <c r="B144" s="142" t="s">
        <v>142</v>
      </c>
      <c r="C144" s="17" t="s">
        <v>88</v>
      </c>
      <c r="D144" s="17" t="s">
        <v>87</v>
      </c>
      <c r="E144" s="85"/>
      <c r="F144" s="147"/>
      <c r="G144" s="147">
        <f>F144</f>
        <v>0</v>
      </c>
    </row>
    <row r="145" spans="1:7" ht="32.25" customHeight="1">
      <c r="A145" s="168"/>
      <c r="B145" s="343" t="s">
        <v>143</v>
      </c>
      <c r="C145" s="343"/>
      <c r="D145" s="343"/>
      <c r="E145" s="85"/>
      <c r="F145" s="147"/>
      <c r="G145" s="147"/>
    </row>
    <row r="146" spans="1:7" s="76" customFormat="1" ht="15" customHeight="1">
      <c r="A146" s="83">
        <v>1</v>
      </c>
      <c r="B146" s="84" t="s">
        <v>27</v>
      </c>
      <c r="C146" s="17"/>
      <c r="D146" s="17"/>
      <c r="E146" s="85"/>
      <c r="F146" s="147"/>
      <c r="G146" s="147"/>
    </row>
    <row r="147" spans="1:7" ht="45" customHeight="1">
      <c r="A147" s="168"/>
      <c r="B147" s="142" t="s">
        <v>144</v>
      </c>
      <c r="C147" s="87" t="s">
        <v>96</v>
      </c>
      <c r="D147" s="17" t="s">
        <v>154</v>
      </c>
      <c r="E147" s="85"/>
      <c r="F147" s="147"/>
      <c r="G147" s="147">
        <f>F147</f>
        <v>0</v>
      </c>
    </row>
    <row r="148" spans="1:7" s="76" customFormat="1" ht="15" customHeight="1">
      <c r="A148" s="83">
        <v>2</v>
      </c>
      <c r="B148" s="157" t="s">
        <v>28</v>
      </c>
      <c r="C148" s="87"/>
      <c r="D148" s="87"/>
      <c r="E148" s="85"/>
      <c r="F148" s="147"/>
      <c r="G148" s="147"/>
    </row>
    <row r="149" spans="1:7" ht="59.25" customHeight="1">
      <c r="A149" s="168"/>
      <c r="B149" s="142" t="s">
        <v>145</v>
      </c>
      <c r="C149" s="17" t="s">
        <v>97</v>
      </c>
      <c r="D149" s="17" t="s">
        <v>105</v>
      </c>
      <c r="E149" s="85"/>
      <c r="F149" s="147"/>
      <c r="G149" s="147">
        <f>F149</f>
        <v>0</v>
      </c>
    </row>
    <row r="150" spans="1:7" ht="49.5" customHeight="1">
      <c r="A150" s="168"/>
      <c r="B150" s="143" t="s">
        <v>150</v>
      </c>
      <c r="C150" s="17" t="s">
        <v>113</v>
      </c>
      <c r="D150" s="17" t="s">
        <v>105</v>
      </c>
      <c r="E150" s="85"/>
      <c r="F150" s="147"/>
      <c r="G150" s="147">
        <f>F150</f>
        <v>0</v>
      </c>
    </row>
    <row r="151" spans="1:7" s="76" customFormat="1" ht="15" customHeight="1">
      <c r="A151" s="83">
        <v>3</v>
      </c>
      <c r="B151" s="157" t="s">
        <v>29</v>
      </c>
      <c r="C151" s="17"/>
      <c r="D151" s="17"/>
      <c r="E151" s="85"/>
      <c r="F151" s="147"/>
      <c r="G151" s="147"/>
    </row>
    <row r="152" spans="1:7" ht="55.5" customHeight="1">
      <c r="A152" s="168"/>
      <c r="B152" s="142" t="s">
        <v>147</v>
      </c>
      <c r="C152" s="17" t="s">
        <v>89</v>
      </c>
      <c r="D152" s="17" t="s">
        <v>148</v>
      </c>
      <c r="E152" s="85"/>
      <c r="F152" s="147"/>
      <c r="G152" s="147">
        <f>F152</f>
        <v>0</v>
      </c>
    </row>
    <row r="153" spans="1:7" ht="39" customHeight="1">
      <c r="A153" s="168"/>
      <c r="B153" s="143" t="s">
        <v>146</v>
      </c>
      <c r="C153" s="17" t="s">
        <v>89</v>
      </c>
      <c r="D153" s="17" t="s">
        <v>148</v>
      </c>
      <c r="E153" s="85"/>
      <c r="F153" s="147"/>
      <c r="G153" s="147">
        <f>F153</f>
        <v>0</v>
      </c>
    </row>
    <row r="154" spans="1:7" s="76" customFormat="1" ht="15" customHeight="1">
      <c r="A154" s="83">
        <v>4</v>
      </c>
      <c r="B154" s="157" t="s">
        <v>30</v>
      </c>
      <c r="C154" s="87"/>
      <c r="D154" s="87"/>
      <c r="E154" s="85"/>
      <c r="F154" s="147"/>
      <c r="G154" s="147"/>
    </row>
    <row r="155" spans="1:7" ht="43.5" customHeight="1">
      <c r="A155" s="168"/>
      <c r="B155" s="142" t="s">
        <v>149</v>
      </c>
      <c r="C155" s="87" t="s">
        <v>88</v>
      </c>
      <c r="D155" s="87" t="s">
        <v>148</v>
      </c>
      <c r="E155" s="85"/>
      <c r="F155" s="147"/>
      <c r="G155" s="147">
        <f>F155</f>
        <v>0</v>
      </c>
    </row>
    <row r="156" spans="1:7" ht="33.75" customHeight="1">
      <c r="A156" s="168"/>
      <c r="B156" s="343" t="s">
        <v>151</v>
      </c>
      <c r="C156" s="343"/>
      <c r="D156" s="343"/>
      <c r="E156" s="85"/>
      <c r="F156" s="147"/>
      <c r="G156" s="147"/>
    </row>
    <row r="157" spans="1:7" s="76" customFormat="1" ht="15" customHeight="1">
      <c r="A157" s="83">
        <v>1</v>
      </c>
      <c r="B157" s="84" t="s">
        <v>27</v>
      </c>
      <c r="C157" s="17"/>
      <c r="D157" s="17"/>
      <c r="E157" s="85"/>
      <c r="F157" s="147"/>
      <c r="G157" s="147"/>
    </row>
    <row r="158" spans="1:7" ht="44.25" customHeight="1">
      <c r="A158" s="168"/>
      <c r="B158" s="143" t="s">
        <v>152</v>
      </c>
      <c r="C158" s="17" t="s">
        <v>96</v>
      </c>
      <c r="D158" s="17" t="s">
        <v>285</v>
      </c>
      <c r="E158" s="85"/>
      <c r="F158" s="147"/>
      <c r="G158" s="147">
        <f>F158</f>
        <v>0</v>
      </c>
    </row>
    <row r="159" spans="1:7" s="76" customFormat="1" ht="15" customHeight="1">
      <c r="A159" s="83">
        <v>2</v>
      </c>
      <c r="B159" s="84" t="s">
        <v>28</v>
      </c>
      <c r="C159" s="17"/>
      <c r="D159" s="17"/>
      <c r="E159" s="85"/>
      <c r="F159" s="147"/>
      <c r="G159" s="147"/>
    </row>
    <row r="160" spans="1:7" ht="56.25" customHeight="1">
      <c r="A160" s="168"/>
      <c r="B160" s="142" t="s">
        <v>293</v>
      </c>
      <c r="C160" s="17" t="s">
        <v>97</v>
      </c>
      <c r="D160" s="17" t="s">
        <v>105</v>
      </c>
      <c r="E160" s="85"/>
      <c r="F160" s="147"/>
      <c r="G160" s="147">
        <f>F160</f>
        <v>0</v>
      </c>
    </row>
    <row r="161" spans="1:7" s="76" customFormat="1" ht="15" customHeight="1">
      <c r="A161" s="83">
        <v>3</v>
      </c>
      <c r="B161" s="157" t="s">
        <v>29</v>
      </c>
      <c r="C161" s="17"/>
      <c r="D161" s="17"/>
      <c r="E161" s="85"/>
      <c r="F161" s="147"/>
      <c r="G161" s="147"/>
    </row>
    <row r="162" spans="1:7" ht="48.75" customHeight="1">
      <c r="A162" s="168"/>
      <c r="B162" s="142" t="s">
        <v>294</v>
      </c>
      <c r="C162" s="17" t="s">
        <v>89</v>
      </c>
      <c r="D162" s="17" t="s">
        <v>148</v>
      </c>
      <c r="E162" s="85"/>
      <c r="F162" s="147"/>
      <c r="G162" s="147">
        <f>F162</f>
        <v>0</v>
      </c>
    </row>
    <row r="163" spans="1:7" s="76" customFormat="1" ht="15" customHeight="1">
      <c r="A163" s="83">
        <v>4</v>
      </c>
      <c r="B163" s="157" t="s">
        <v>30</v>
      </c>
      <c r="C163" s="87"/>
      <c r="D163" s="87"/>
      <c r="E163" s="85"/>
      <c r="F163" s="147"/>
      <c r="G163" s="147"/>
    </row>
    <row r="164" spans="1:7" ht="43.5" customHeight="1">
      <c r="A164" s="168"/>
      <c r="B164" s="142" t="s">
        <v>153</v>
      </c>
      <c r="C164" s="87" t="s">
        <v>88</v>
      </c>
      <c r="D164" s="87" t="s">
        <v>148</v>
      </c>
      <c r="E164" s="85"/>
      <c r="F164" s="147"/>
      <c r="G164" s="147">
        <f>F164</f>
        <v>0</v>
      </c>
    </row>
    <row r="165" spans="1:7" ht="35.25" customHeight="1">
      <c r="A165" s="168"/>
      <c r="B165" s="343" t="s">
        <v>288</v>
      </c>
      <c r="C165" s="343"/>
      <c r="D165" s="343"/>
      <c r="E165" s="85"/>
      <c r="F165" s="147"/>
      <c r="G165" s="147"/>
    </row>
    <row r="166" spans="1:7" s="76" customFormat="1" ht="15" customHeight="1">
      <c r="A166" s="83">
        <v>1</v>
      </c>
      <c r="B166" s="84" t="s">
        <v>27</v>
      </c>
      <c r="C166" s="17"/>
      <c r="D166" s="17"/>
      <c r="E166" s="85"/>
      <c r="F166" s="147"/>
      <c r="G166" s="147"/>
    </row>
    <row r="167" spans="1:7" ht="28.5" customHeight="1">
      <c r="A167" s="168"/>
      <c r="B167" s="143" t="s">
        <v>158</v>
      </c>
      <c r="C167" s="17" t="s">
        <v>96</v>
      </c>
      <c r="D167" s="159" t="s">
        <v>159</v>
      </c>
      <c r="E167" s="85"/>
      <c r="F167" s="147"/>
      <c r="G167" s="147">
        <f>F167</f>
        <v>0</v>
      </c>
    </row>
    <row r="168" spans="1:7" s="76" customFormat="1" ht="15" customHeight="1">
      <c r="A168" s="83">
        <v>2</v>
      </c>
      <c r="B168" s="84" t="s">
        <v>28</v>
      </c>
      <c r="C168" s="17"/>
      <c r="D168" s="17"/>
      <c r="E168" s="85"/>
      <c r="F168" s="147"/>
      <c r="G168" s="147"/>
    </row>
    <row r="169" spans="1:7" ht="39.75" customHeight="1">
      <c r="A169" s="168"/>
      <c r="B169" s="143" t="s">
        <v>161</v>
      </c>
      <c r="C169" s="17" t="s">
        <v>97</v>
      </c>
      <c r="D169" s="17" t="s">
        <v>105</v>
      </c>
      <c r="E169" s="85"/>
      <c r="F169" s="147"/>
      <c r="G169" s="147">
        <f>F169</f>
        <v>0</v>
      </c>
    </row>
    <row r="170" spans="1:7" s="76" customFormat="1" ht="15" customHeight="1">
      <c r="A170" s="83">
        <v>3</v>
      </c>
      <c r="B170" s="84" t="s">
        <v>29</v>
      </c>
      <c r="C170" s="17"/>
      <c r="D170" s="17"/>
      <c r="E170" s="85"/>
      <c r="F170" s="147"/>
      <c r="G170" s="147"/>
    </row>
    <row r="171" spans="1:7" ht="42.75" customHeight="1">
      <c r="A171" s="168"/>
      <c r="B171" s="143" t="s">
        <v>162</v>
      </c>
      <c r="C171" s="17" t="s">
        <v>89</v>
      </c>
      <c r="D171" s="17" t="s">
        <v>87</v>
      </c>
      <c r="E171" s="85"/>
      <c r="F171" s="147"/>
      <c r="G171" s="147">
        <f>F171</f>
        <v>0</v>
      </c>
    </row>
    <row r="172" spans="1:7" s="76" customFormat="1" ht="15" customHeight="1">
      <c r="A172" s="83">
        <v>4</v>
      </c>
      <c r="B172" s="84" t="s">
        <v>30</v>
      </c>
      <c r="C172" s="17"/>
      <c r="D172" s="17"/>
      <c r="E172" s="85"/>
      <c r="F172" s="147"/>
      <c r="G172" s="147"/>
    </row>
    <row r="173" spans="1:7" ht="34.5" customHeight="1">
      <c r="A173" s="168"/>
      <c r="B173" s="143" t="s">
        <v>160</v>
      </c>
      <c r="C173" s="17" t="s">
        <v>88</v>
      </c>
      <c r="D173" s="17" t="s">
        <v>87</v>
      </c>
      <c r="E173" s="85"/>
      <c r="F173" s="147"/>
      <c r="G173" s="147">
        <f>F173</f>
        <v>0</v>
      </c>
    </row>
    <row r="174" spans="1:7" ht="27" customHeight="1">
      <c r="A174" s="168"/>
      <c r="B174" s="343" t="s">
        <v>287</v>
      </c>
      <c r="C174" s="343"/>
      <c r="D174" s="343"/>
      <c r="E174" s="85"/>
      <c r="F174" s="147"/>
      <c r="G174" s="147"/>
    </row>
    <row r="175" spans="1:7" s="76" customFormat="1" ht="15" customHeight="1">
      <c r="A175" s="83">
        <v>1</v>
      </c>
      <c r="B175" s="84" t="s">
        <v>27</v>
      </c>
      <c r="C175" s="17"/>
      <c r="D175" s="17"/>
      <c r="E175" s="85"/>
      <c r="F175" s="147"/>
      <c r="G175" s="147"/>
    </row>
    <row r="176" spans="1:7" ht="30" customHeight="1">
      <c r="A176" s="168"/>
      <c r="B176" s="143" t="s">
        <v>163</v>
      </c>
      <c r="C176" s="17" t="s">
        <v>96</v>
      </c>
      <c r="D176" s="17" t="s">
        <v>159</v>
      </c>
      <c r="E176" s="85"/>
      <c r="F176" s="147"/>
      <c r="G176" s="147">
        <f>F176</f>
        <v>0</v>
      </c>
    </row>
    <row r="177" spans="1:7" s="76" customFormat="1" ht="15" customHeight="1">
      <c r="A177" s="83">
        <v>2</v>
      </c>
      <c r="B177" s="84" t="s">
        <v>28</v>
      </c>
      <c r="C177" s="17"/>
      <c r="D177" s="17"/>
      <c r="E177" s="85"/>
      <c r="F177" s="147"/>
      <c r="G177" s="147"/>
    </row>
    <row r="178" spans="1:7" ht="39" customHeight="1">
      <c r="A178" s="168"/>
      <c r="B178" s="143" t="s">
        <v>165</v>
      </c>
      <c r="C178" s="17" t="s">
        <v>97</v>
      </c>
      <c r="D178" s="17" t="s">
        <v>105</v>
      </c>
      <c r="E178" s="85"/>
      <c r="F178" s="147"/>
      <c r="G178" s="147">
        <f>F178</f>
        <v>0</v>
      </c>
    </row>
    <row r="179" spans="1:7" s="76" customFormat="1" ht="15" customHeight="1">
      <c r="A179" s="83">
        <v>3</v>
      </c>
      <c r="B179" s="84" t="s">
        <v>29</v>
      </c>
      <c r="C179" s="17"/>
      <c r="D179" s="17"/>
      <c r="E179" s="85"/>
      <c r="F179" s="147"/>
      <c r="G179" s="147"/>
    </row>
    <row r="180" spans="1:7" ht="41.25" customHeight="1">
      <c r="A180" s="168"/>
      <c r="B180" s="143" t="s">
        <v>166</v>
      </c>
      <c r="C180" s="17" t="s">
        <v>89</v>
      </c>
      <c r="D180" s="17" t="s">
        <v>87</v>
      </c>
      <c r="E180" s="85"/>
      <c r="F180" s="147"/>
      <c r="G180" s="147">
        <f>F180</f>
        <v>0</v>
      </c>
    </row>
    <row r="181" spans="1:7" s="76" customFormat="1" ht="15" customHeight="1">
      <c r="A181" s="83">
        <v>4</v>
      </c>
      <c r="B181" s="84" t="s">
        <v>30</v>
      </c>
      <c r="C181" s="17"/>
      <c r="D181" s="17"/>
      <c r="E181" s="85"/>
      <c r="F181" s="147"/>
      <c r="G181" s="147"/>
    </row>
    <row r="182" spans="1:7" ht="33" customHeight="1">
      <c r="A182" s="168"/>
      <c r="B182" s="143" t="s">
        <v>164</v>
      </c>
      <c r="C182" s="17" t="s">
        <v>88</v>
      </c>
      <c r="D182" s="17" t="s">
        <v>87</v>
      </c>
      <c r="E182" s="85"/>
      <c r="F182" s="147"/>
      <c r="G182" s="147">
        <f>F182</f>
        <v>0</v>
      </c>
    </row>
    <row r="183" spans="1:7" ht="29.25" customHeight="1">
      <c r="A183" s="168"/>
      <c r="B183" s="343" t="s">
        <v>171</v>
      </c>
      <c r="C183" s="343"/>
      <c r="D183" s="343"/>
      <c r="E183" s="85"/>
      <c r="F183" s="147"/>
      <c r="G183" s="147"/>
    </row>
    <row r="184" spans="1:7" s="76" customFormat="1" ht="15" customHeight="1">
      <c r="A184" s="83">
        <v>1</v>
      </c>
      <c r="B184" s="157" t="s">
        <v>27</v>
      </c>
      <c r="C184" s="17"/>
      <c r="D184" s="17"/>
      <c r="E184" s="85"/>
      <c r="F184" s="147"/>
      <c r="G184" s="147"/>
    </row>
    <row r="185" spans="1:7" ht="33" customHeight="1">
      <c r="A185" s="168"/>
      <c r="B185" s="142" t="s">
        <v>169</v>
      </c>
      <c r="C185" s="17" t="s">
        <v>96</v>
      </c>
      <c r="D185" s="17" t="s">
        <v>159</v>
      </c>
      <c r="E185" s="85"/>
      <c r="F185" s="147"/>
      <c r="G185" s="147">
        <f>F185</f>
        <v>0</v>
      </c>
    </row>
    <row r="186" spans="1:7" s="76" customFormat="1" ht="15" customHeight="1">
      <c r="A186" s="83">
        <v>2</v>
      </c>
      <c r="B186" s="157" t="s">
        <v>28</v>
      </c>
      <c r="C186" s="17"/>
      <c r="D186" s="17"/>
      <c r="E186" s="85"/>
      <c r="F186" s="147"/>
      <c r="G186" s="147"/>
    </row>
    <row r="187" spans="1:7" ht="45.75" customHeight="1">
      <c r="A187" s="168"/>
      <c r="B187" s="142" t="s">
        <v>279</v>
      </c>
      <c r="C187" s="17" t="s">
        <v>97</v>
      </c>
      <c r="D187" s="17" t="s">
        <v>105</v>
      </c>
      <c r="E187" s="85"/>
      <c r="F187" s="147"/>
      <c r="G187" s="147">
        <f>F187</f>
        <v>0</v>
      </c>
    </row>
    <row r="188" spans="1:7" s="76" customFormat="1" ht="15" customHeight="1">
      <c r="A188" s="83">
        <v>3</v>
      </c>
      <c r="B188" s="157" t="s">
        <v>29</v>
      </c>
      <c r="C188" s="17"/>
      <c r="D188" s="17"/>
      <c r="E188" s="85"/>
      <c r="F188" s="147"/>
      <c r="G188" s="147"/>
    </row>
    <row r="189" spans="1:7" ht="40.5" customHeight="1">
      <c r="A189" s="168"/>
      <c r="B189" s="142" t="s">
        <v>172</v>
      </c>
      <c r="C189" s="17" t="s">
        <v>89</v>
      </c>
      <c r="D189" s="17" t="s">
        <v>87</v>
      </c>
      <c r="E189" s="85"/>
      <c r="F189" s="147"/>
      <c r="G189" s="147">
        <f>F189</f>
        <v>0</v>
      </c>
    </row>
    <row r="190" spans="1:7" s="76" customFormat="1" ht="15" customHeight="1">
      <c r="A190" s="83">
        <v>4</v>
      </c>
      <c r="B190" s="157" t="s">
        <v>30</v>
      </c>
      <c r="C190" s="17"/>
      <c r="D190" s="17"/>
      <c r="E190" s="85"/>
      <c r="F190" s="147"/>
      <c r="G190" s="147"/>
    </row>
    <row r="191" spans="1:7" ht="36" customHeight="1">
      <c r="A191" s="168"/>
      <c r="B191" s="158" t="s">
        <v>170</v>
      </c>
      <c r="C191" s="17" t="s">
        <v>88</v>
      </c>
      <c r="D191" s="17" t="s">
        <v>87</v>
      </c>
      <c r="E191" s="85"/>
      <c r="F191" s="147"/>
      <c r="G191" s="147">
        <f>F191</f>
        <v>0</v>
      </c>
    </row>
    <row r="192" spans="1:7" ht="31.5" customHeight="1">
      <c r="A192" s="168"/>
      <c r="B192" s="343" t="s">
        <v>275</v>
      </c>
      <c r="C192" s="343"/>
      <c r="D192" s="343"/>
      <c r="E192" s="85"/>
      <c r="F192" s="147"/>
      <c r="G192" s="147"/>
    </row>
    <row r="193" spans="1:7" s="76" customFormat="1" ht="15" customHeight="1">
      <c r="A193" s="83">
        <v>1</v>
      </c>
      <c r="B193" s="84" t="s">
        <v>27</v>
      </c>
      <c r="C193" s="17"/>
      <c r="D193" s="17"/>
      <c r="E193" s="85"/>
      <c r="F193" s="147"/>
      <c r="G193" s="147"/>
    </row>
    <row r="194" spans="1:7" ht="37.5" customHeight="1">
      <c r="A194" s="168"/>
      <c r="B194" s="143" t="s">
        <v>276</v>
      </c>
      <c r="C194" s="17" t="s">
        <v>96</v>
      </c>
      <c r="D194" s="17" t="s">
        <v>159</v>
      </c>
      <c r="E194" s="85"/>
      <c r="F194" s="147"/>
      <c r="G194" s="147">
        <f>F194</f>
        <v>0</v>
      </c>
    </row>
    <row r="195" spans="1:7" s="76" customFormat="1" ht="15" customHeight="1">
      <c r="A195" s="83">
        <v>2</v>
      </c>
      <c r="B195" s="84" t="s">
        <v>28</v>
      </c>
      <c r="C195" s="17"/>
      <c r="D195" s="17"/>
      <c r="E195" s="85"/>
      <c r="F195" s="147"/>
      <c r="G195" s="147"/>
    </row>
    <row r="196" spans="1:7" ht="33" customHeight="1">
      <c r="A196" s="168"/>
      <c r="B196" s="143" t="s">
        <v>277</v>
      </c>
      <c r="C196" s="17" t="s">
        <v>113</v>
      </c>
      <c r="D196" s="17" t="s">
        <v>105</v>
      </c>
      <c r="E196" s="85"/>
      <c r="F196" s="147"/>
      <c r="G196" s="147">
        <f>F196</f>
        <v>0</v>
      </c>
    </row>
    <row r="197" spans="1:7" s="76" customFormat="1" ht="15" customHeight="1">
      <c r="A197" s="83">
        <v>3</v>
      </c>
      <c r="B197" s="84" t="s">
        <v>29</v>
      </c>
      <c r="C197" s="17"/>
      <c r="D197" s="17"/>
      <c r="E197" s="85"/>
      <c r="F197" s="147"/>
      <c r="G197" s="147"/>
    </row>
    <row r="198" spans="1:7" ht="27.75" customHeight="1">
      <c r="A198" s="168"/>
      <c r="B198" s="143" t="s">
        <v>173</v>
      </c>
      <c r="C198" s="17" t="s">
        <v>89</v>
      </c>
      <c r="D198" s="17" t="s">
        <v>87</v>
      </c>
      <c r="E198" s="85"/>
      <c r="F198" s="148"/>
      <c r="G198" s="148">
        <f>F198</f>
        <v>0</v>
      </c>
    </row>
    <row r="199" spans="1:7" s="76" customFormat="1" ht="15" customHeight="1">
      <c r="A199" s="83">
        <v>4</v>
      </c>
      <c r="B199" s="84" t="s">
        <v>30</v>
      </c>
      <c r="C199" s="17"/>
      <c r="D199" s="17"/>
      <c r="E199" s="85"/>
      <c r="F199" s="147"/>
      <c r="G199" s="147"/>
    </row>
    <row r="200" spans="1:7" ht="33" customHeight="1">
      <c r="A200" s="168"/>
      <c r="B200" s="143" t="s">
        <v>278</v>
      </c>
      <c r="C200" s="17" t="s">
        <v>88</v>
      </c>
      <c r="D200" s="17" t="s">
        <v>87</v>
      </c>
      <c r="E200" s="85"/>
      <c r="F200" s="147"/>
      <c r="G200" s="147">
        <f>F200</f>
        <v>0</v>
      </c>
    </row>
    <row r="201" spans="1:7" ht="27" customHeight="1">
      <c r="A201" s="168"/>
      <c r="B201" s="297" t="s">
        <v>331</v>
      </c>
      <c r="C201" s="298"/>
      <c r="D201" s="298"/>
      <c r="E201" s="299"/>
      <c r="F201" s="149">
        <f>F204+F213+F267+F276</f>
        <v>240932</v>
      </c>
      <c r="G201" s="149">
        <f>F201</f>
        <v>240932</v>
      </c>
    </row>
    <row r="202" spans="1:7" ht="60" customHeight="1">
      <c r="A202" s="63"/>
      <c r="B202" s="344" t="s">
        <v>337</v>
      </c>
      <c r="C202" s="344"/>
      <c r="D202" s="344"/>
      <c r="E202" s="344"/>
      <c r="F202" s="67"/>
      <c r="G202" s="150"/>
    </row>
    <row r="203" spans="1:7" s="76" customFormat="1" ht="15" customHeight="1">
      <c r="A203" s="79">
        <v>1</v>
      </c>
      <c r="B203" s="82" t="s">
        <v>27</v>
      </c>
      <c r="C203" s="69"/>
      <c r="D203" s="69"/>
      <c r="E203" s="80"/>
      <c r="F203" s="67"/>
      <c r="G203" s="67"/>
    </row>
    <row r="204" spans="1:7" ht="93" customHeight="1">
      <c r="A204" s="63"/>
      <c r="B204" s="144" t="s">
        <v>346</v>
      </c>
      <c r="C204" s="69" t="s">
        <v>89</v>
      </c>
      <c r="D204" s="69" t="s">
        <v>332</v>
      </c>
      <c r="E204" s="80"/>
      <c r="F204" s="67">
        <v>62400</v>
      </c>
      <c r="G204" s="67">
        <f>F204</f>
        <v>62400</v>
      </c>
    </row>
    <row r="205" spans="1:7" s="76" customFormat="1" ht="15" hidden="1" customHeight="1">
      <c r="A205" s="79">
        <v>2</v>
      </c>
      <c r="B205" s="167" t="s">
        <v>28</v>
      </c>
      <c r="C205" s="69"/>
      <c r="D205" s="69"/>
      <c r="E205" s="80"/>
      <c r="F205" s="80"/>
      <c r="G205" s="80"/>
    </row>
    <row r="206" spans="1:7" ht="63.75" hidden="1" customHeight="1">
      <c r="A206" s="63"/>
      <c r="B206" s="144" t="s">
        <v>317</v>
      </c>
      <c r="C206" s="69" t="s">
        <v>180</v>
      </c>
      <c r="D206" s="69" t="s">
        <v>181</v>
      </c>
      <c r="E206" s="69"/>
      <c r="F206" s="80">
        <v>1</v>
      </c>
      <c r="G206" s="81">
        <f>F206</f>
        <v>1</v>
      </c>
    </row>
    <row r="207" spans="1:7" s="76" customFormat="1" ht="15" hidden="1" customHeight="1">
      <c r="A207" s="79">
        <v>3</v>
      </c>
      <c r="B207" s="167" t="s">
        <v>29</v>
      </c>
      <c r="C207" s="69"/>
      <c r="D207" s="69"/>
      <c r="E207" s="69"/>
      <c r="F207" s="80"/>
      <c r="G207" s="81"/>
    </row>
    <row r="208" spans="1:7" ht="69.75" hidden="1" customHeight="1">
      <c r="A208" s="63"/>
      <c r="B208" s="144" t="s">
        <v>321</v>
      </c>
      <c r="C208" s="69" t="s">
        <v>89</v>
      </c>
      <c r="D208" s="69" t="s">
        <v>87</v>
      </c>
      <c r="E208" s="69"/>
      <c r="F208" s="80">
        <f>F204/F206</f>
        <v>62400</v>
      </c>
      <c r="G208" s="80">
        <f>F208</f>
        <v>62400</v>
      </c>
    </row>
    <row r="209" spans="1:7" s="76" customFormat="1" ht="15" customHeight="1">
      <c r="A209" s="79">
        <v>2</v>
      </c>
      <c r="B209" s="167" t="s">
        <v>30</v>
      </c>
      <c r="C209" s="69"/>
      <c r="D209" s="69"/>
      <c r="E209" s="69"/>
      <c r="F209" s="80"/>
      <c r="G209" s="81"/>
    </row>
    <row r="210" spans="1:7" ht="38.25" customHeight="1">
      <c r="A210" s="63"/>
      <c r="B210" s="143" t="s">
        <v>343</v>
      </c>
      <c r="C210" s="69" t="s">
        <v>88</v>
      </c>
      <c r="D210" s="69" t="s">
        <v>87</v>
      </c>
      <c r="E210" s="69"/>
      <c r="F210" s="67">
        <v>100</v>
      </c>
      <c r="G210" s="151">
        <f>F210</f>
        <v>100</v>
      </c>
    </row>
    <row r="211" spans="1:7" ht="64.5" customHeight="1">
      <c r="A211" s="63"/>
      <c r="B211" s="344" t="s">
        <v>338</v>
      </c>
      <c r="C211" s="344"/>
      <c r="D211" s="344"/>
      <c r="E211" s="344"/>
      <c r="F211" s="67"/>
      <c r="G211" s="150"/>
    </row>
    <row r="212" spans="1:7" s="76" customFormat="1" ht="15" customHeight="1">
      <c r="A212" s="79">
        <v>1</v>
      </c>
      <c r="B212" s="82" t="s">
        <v>27</v>
      </c>
      <c r="C212" s="69"/>
      <c r="D212" s="69"/>
      <c r="E212" s="80"/>
      <c r="F212" s="67"/>
      <c r="G212" s="67"/>
    </row>
    <row r="213" spans="1:7" ht="99" customHeight="1">
      <c r="A213" s="63"/>
      <c r="B213" s="144" t="s">
        <v>341</v>
      </c>
      <c r="C213" s="69" t="s">
        <v>89</v>
      </c>
      <c r="D213" s="69" t="s">
        <v>332</v>
      </c>
      <c r="E213" s="80"/>
      <c r="F213" s="67">
        <v>62400</v>
      </c>
      <c r="G213" s="67">
        <f>F213</f>
        <v>62400</v>
      </c>
    </row>
    <row r="214" spans="1:7" s="76" customFormat="1" ht="15" hidden="1" customHeight="1">
      <c r="A214" s="79">
        <v>2</v>
      </c>
      <c r="B214" s="167" t="s">
        <v>28</v>
      </c>
      <c r="C214" s="69"/>
      <c r="D214" s="69"/>
      <c r="E214" s="80"/>
      <c r="F214" s="67"/>
      <c r="G214" s="67"/>
    </row>
    <row r="215" spans="1:7" ht="84.75" hidden="1" customHeight="1">
      <c r="A215" s="63"/>
      <c r="B215" s="144" t="s">
        <v>318</v>
      </c>
      <c r="C215" s="69" t="s">
        <v>180</v>
      </c>
      <c r="D215" s="69" t="s">
        <v>181</v>
      </c>
      <c r="E215" s="69"/>
      <c r="F215" s="67">
        <v>1</v>
      </c>
      <c r="G215" s="151">
        <f>F215</f>
        <v>1</v>
      </c>
    </row>
    <row r="216" spans="1:7" s="76" customFormat="1" ht="15" hidden="1" customHeight="1">
      <c r="A216" s="79">
        <v>3</v>
      </c>
      <c r="B216" s="167" t="s">
        <v>29</v>
      </c>
      <c r="C216" s="69"/>
      <c r="D216" s="69"/>
      <c r="E216" s="69"/>
      <c r="F216" s="67"/>
      <c r="G216" s="151"/>
    </row>
    <row r="217" spans="1:7" ht="72" hidden="1" customHeight="1">
      <c r="A217" s="63"/>
      <c r="B217" s="144" t="s">
        <v>322</v>
      </c>
      <c r="C217" s="69" t="s">
        <v>89</v>
      </c>
      <c r="D217" s="69" t="s">
        <v>87</v>
      </c>
      <c r="E217" s="69"/>
      <c r="F217" s="67">
        <f>F213/F215</f>
        <v>62400</v>
      </c>
      <c r="G217" s="151">
        <f>F217</f>
        <v>62400</v>
      </c>
    </row>
    <row r="218" spans="1:7" s="76" customFormat="1" ht="15" customHeight="1">
      <c r="A218" s="79">
        <v>2</v>
      </c>
      <c r="B218" s="167" t="s">
        <v>30</v>
      </c>
      <c r="C218" s="69"/>
      <c r="D218" s="69"/>
      <c r="E218" s="69"/>
      <c r="F218" s="67"/>
      <c r="G218" s="151"/>
    </row>
    <row r="219" spans="1:7" ht="30.75" customHeight="1">
      <c r="A219" s="63"/>
      <c r="B219" s="143" t="s">
        <v>343</v>
      </c>
      <c r="C219" s="69" t="s">
        <v>88</v>
      </c>
      <c r="D219" s="69" t="s">
        <v>87</v>
      </c>
      <c r="E219" s="69"/>
      <c r="F219" s="151">
        <v>100</v>
      </c>
      <c r="G219" s="151">
        <f>F219</f>
        <v>100</v>
      </c>
    </row>
    <row r="220" spans="1:7" ht="32.25" hidden="1" customHeight="1">
      <c r="A220" s="63"/>
      <c r="B220" s="290" t="s">
        <v>194</v>
      </c>
      <c r="C220" s="290"/>
      <c r="D220" s="290"/>
      <c r="E220" s="290"/>
      <c r="F220" s="67"/>
      <c r="G220" s="150"/>
    </row>
    <row r="221" spans="1:7" s="76" customFormat="1" ht="15" hidden="1" customHeight="1">
      <c r="A221" s="79">
        <v>1</v>
      </c>
      <c r="B221" s="82" t="s">
        <v>27</v>
      </c>
      <c r="C221" s="69"/>
      <c r="D221" s="69"/>
      <c r="E221" s="80"/>
      <c r="F221" s="67"/>
      <c r="G221" s="67"/>
    </row>
    <row r="222" spans="1:7" ht="54" hidden="1" customHeight="1">
      <c r="A222" s="63"/>
      <c r="B222" s="144" t="s">
        <v>177</v>
      </c>
      <c r="C222" s="69" t="s">
        <v>89</v>
      </c>
      <c r="D222" s="69" t="s">
        <v>178</v>
      </c>
      <c r="E222" s="80"/>
      <c r="F222" s="67"/>
      <c r="G222" s="67">
        <f>F222</f>
        <v>0</v>
      </c>
    </row>
    <row r="223" spans="1:7" s="76" customFormat="1" ht="15" hidden="1" customHeight="1">
      <c r="A223" s="79">
        <v>2</v>
      </c>
      <c r="B223" s="167" t="s">
        <v>28</v>
      </c>
      <c r="C223" s="69"/>
      <c r="D223" s="69"/>
      <c r="E223" s="80"/>
      <c r="F223" s="67"/>
      <c r="G223" s="67"/>
    </row>
    <row r="224" spans="1:7" ht="63" hidden="1" customHeight="1">
      <c r="A224" s="63"/>
      <c r="B224" s="144" t="s">
        <v>179</v>
      </c>
      <c r="C224" s="69" t="s">
        <v>180</v>
      </c>
      <c r="D224" s="69" t="s">
        <v>181</v>
      </c>
      <c r="E224" s="69"/>
      <c r="F224" s="67"/>
      <c r="G224" s="151">
        <f>F224</f>
        <v>0</v>
      </c>
    </row>
    <row r="225" spans="1:7" s="76" customFormat="1" ht="15" hidden="1" customHeight="1">
      <c r="A225" s="79">
        <v>3</v>
      </c>
      <c r="B225" s="167" t="s">
        <v>29</v>
      </c>
      <c r="C225" s="69"/>
      <c r="D225" s="69"/>
      <c r="E225" s="69"/>
      <c r="F225" s="67"/>
      <c r="G225" s="151"/>
    </row>
    <row r="226" spans="1:7" ht="63" hidden="1" customHeight="1">
      <c r="A226" s="63"/>
      <c r="B226" s="144" t="s">
        <v>182</v>
      </c>
      <c r="C226" s="69" t="s">
        <v>89</v>
      </c>
      <c r="D226" s="69" t="s">
        <v>87</v>
      </c>
      <c r="E226" s="69"/>
      <c r="F226" s="67"/>
      <c r="G226" s="151">
        <f>F226</f>
        <v>0</v>
      </c>
    </row>
    <row r="227" spans="1:7" s="76" customFormat="1" ht="15" hidden="1" customHeight="1">
      <c r="A227" s="79">
        <v>4</v>
      </c>
      <c r="B227" s="167" t="s">
        <v>30</v>
      </c>
      <c r="C227" s="69"/>
      <c r="D227" s="69"/>
      <c r="E227" s="69"/>
      <c r="F227" s="67"/>
      <c r="G227" s="151"/>
    </row>
    <row r="228" spans="1:7" ht="50.25" hidden="1" customHeight="1">
      <c r="A228" s="63"/>
      <c r="B228" s="144" t="s">
        <v>183</v>
      </c>
      <c r="C228" s="69" t="s">
        <v>88</v>
      </c>
      <c r="D228" s="69"/>
      <c r="E228" s="69"/>
      <c r="F228" s="67"/>
      <c r="G228" s="151">
        <f>F228</f>
        <v>0</v>
      </c>
    </row>
    <row r="229" spans="1:7" ht="38.25" hidden="1" customHeight="1">
      <c r="A229" s="63"/>
      <c r="B229" s="290" t="s">
        <v>195</v>
      </c>
      <c r="C229" s="290"/>
      <c r="D229" s="290"/>
      <c r="E229" s="290"/>
      <c r="F229" s="67"/>
      <c r="G229" s="151"/>
    </row>
    <row r="230" spans="1:7" s="76" customFormat="1" ht="15" hidden="1" customHeight="1">
      <c r="A230" s="79">
        <v>1</v>
      </c>
      <c r="B230" s="82" t="s">
        <v>27</v>
      </c>
      <c r="C230" s="69"/>
      <c r="D230" s="69"/>
      <c r="E230" s="80"/>
      <c r="F230" s="67"/>
      <c r="G230" s="67"/>
    </row>
    <row r="231" spans="1:7" ht="52.5" hidden="1" customHeight="1">
      <c r="A231" s="63"/>
      <c r="B231" s="144" t="s">
        <v>184</v>
      </c>
      <c r="C231" s="69" t="s">
        <v>89</v>
      </c>
      <c r="D231" s="69" t="s">
        <v>178</v>
      </c>
      <c r="E231" s="80"/>
      <c r="F231" s="67"/>
      <c r="G231" s="67">
        <f>F231</f>
        <v>0</v>
      </c>
    </row>
    <row r="232" spans="1:7" s="76" customFormat="1" ht="15" hidden="1" customHeight="1">
      <c r="A232" s="79">
        <v>2</v>
      </c>
      <c r="B232" s="167" t="s">
        <v>28</v>
      </c>
      <c r="C232" s="69"/>
      <c r="D232" s="69"/>
      <c r="E232" s="80"/>
      <c r="F232" s="67"/>
      <c r="G232" s="67"/>
    </row>
    <row r="233" spans="1:7" ht="60.75" hidden="1" customHeight="1">
      <c r="A233" s="63"/>
      <c r="B233" s="144" t="s">
        <v>185</v>
      </c>
      <c r="C233" s="69" t="s">
        <v>180</v>
      </c>
      <c r="D233" s="69" t="s">
        <v>181</v>
      </c>
      <c r="E233" s="69"/>
      <c r="F233" s="67"/>
      <c r="G233" s="151">
        <f>F233</f>
        <v>0</v>
      </c>
    </row>
    <row r="234" spans="1:7" s="76" customFormat="1" ht="15" hidden="1" customHeight="1">
      <c r="A234" s="79">
        <v>3</v>
      </c>
      <c r="B234" s="167" t="s">
        <v>29</v>
      </c>
      <c r="C234" s="69"/>
      <c r="D234" s="69"/>
      <c r="E234" s="69"/>
      <c r="F234" s="67"/>
      <c r="G234" s="151"/>
    </row>
    <row r="235" spans="1:7" ht="65.25" hidden="1" customHeight="1">
      <c r="A235" s="63"/>
      <c r="B235" s="144" t="s">
        <v>186</v>
      </c>
      <c r="C235" s="69" t="s">
        <v>89</v>
      </c>
      <c r="D235" s="69" t="s">
        <v>87</v>
      </c>
      <c r="E235" s="69"/>
      <c r="F235" s="67"/>
      <c r="G235" s="151">
        <f>F235</f>
        <v>0</v>
      </c>
    </row>
    <row r="236" spans="1:7" s="76" customFormat="1" ht="15" hidden="1" customHeight="1">
      <c r="A236" s="79">
        <v>4</v>
      </c>
      <c r="B236" s="167" t="s">
        <v>30</v>
      </c>
      <c r="C236" s="69"/>
      <c r="D236" s="69"/>
      <c r="E236" s="69"/>
      <c r="F236" s="67"/>
      <c r="G236" s="151"/>
    </row>
    <row r="237" spans="1:7" ht="57" hidden="1" customHeight="1">
      <c r="A237" s="63"/>
      <c r="B237" s="144" t="s">
        <v>187</v>
      </c>
      <c r="C237" s="69"/>
      <c r="D237" s="69"/>
      <c r="E237" s="69"/>
      <c r="F237" s="67"/>
      <c r="G237" s="151">
        <f>F237</f>
        <v>0</v>
      </c>
    </row>
    <row r="238" spans="1:7" ht="38.25" hidden="1" customHeight="1">
      <c r="A238" s="63"/>
      <c r="B238" s="290" t="s">
        <v>196</v>
      </c>
      <c r="C238" s="290"/>
      <c r="D238" s="290"/>
      <c r="E238" s="290"/>
      <c r="F238" s="67"/>
      <c r="G238" s="151"/>
    </row>
    <row r="239" spans="1:7" s="76" customFormat="1" ht="15" hidden="1" customHeight="1">
      <c r="A239" s="79">
        <v>1</v>
      </c>
      <c r="B239" s="82" t="s">
        <v>27</v>
      </c>
      <c r="C239" s="69"/>
      <c r="D239" s="69"/>
      <c r="E239" s="80"/>
      <c r="F239" s="67"/>
      <c r="G239" s="67"/>
    </row>
    <row r="240" spans="1:7" ht="54" hidden="1" customHeight="1">
      <c r="A240" s="63"/>
      <c r="B240" s="144" t="s">
        <v>197</v>
      </c>
      <c r="C240" s="69" t="s">
        <v>89</v>
      </c>
      <c r="D240" s="69" t="s">
        <v>178</v>
      </c>
      <c r="E240" s="80"/>
      <c r="F240" s="67"/>
      <c r="G240" s="67">
        <f>F240</f>
        <v>0</v>
      </c>
    </row>
    <row r="241" spans="1:7" s="76" customFormat="1" ht="15" hidden="1" customHeight="1">
      <c r="A241" s="79">
        <v>2</v>
      </c>
      <c r="B241" s="167" t="s">
        <v>28</v>
      </c>
      <c r="C241" s="69"/>
      <c r="D241" s="69"/>
      <c r="E241" s="80"/>
      <c r="F241" s="67"/>
      <c r="G241" s="67"/>
    </row>
    <row r="242" spans="1:7" ht="61.5" hidden="1" customHeight="1">
      <c r="A242" s="63"/>
      <c r="B242" s="144" t="s">
        <v>198</v>
      </c>
      <c r="C242" s="69" t="s">
        <v>180</v>
      </c>
      <c r="D242" s="69" t="s">
        <v>181</v>
      </c>
      <c r="E242" s="69"/>
      <c r="F242" s="67"/>
      <c r="G242" s="151">
        <f>F242</f>
        <v>0</v>
      </c>
    </row>
    <row r="243" spans="1:7" s="76" customFormat="1" ht="15" hidden="1" customHeight="1">
      <c r="A243" s="79">
        <v>3</v>
      </c>
      <c r="B243" s="167" t="s">
        <v>29</v>
      </c>
      <c r="C243" s="69"/>
      <c r="D243" s="69"/>
      <c r="E243" s="69"/>
      <c r="F243" s="67"/>
      <c r="G243" s="151"/>
    </row>
    <row r="244" spans="1:7" ht="60.75" hidden="1" customHeight="1">
      <c r="A244" s="63"/>
      <c r="B244" s="144" t="s">
        <v>199</v>
      </c>
      <c r="C244" s="69" t="s">
        <v>89</v>
      </c>
      <c r="D244" s="69" t="s">
        <v>87</v>
      </c>
      <c r="E244" s="69"/>
      <c r="F244" s="67"/>
      <c r="G244" s="151">
        <f>F244</f>
        <v>0</v>
      </c>
    </row>
    <row r="245" spans="1:7" s="76" customFormat="1" ht="15" hidden="1" customHeight="1">
      <c r="A245" s="79">
        <v>4</v>
      </c>
      <c r="B245" s="167" t="s">
        <v>30</v>
      </c>
      <c r="C245" s="69"/>
      <c r="D245" s="69"/>
      <c r="E245" s="69"/>
      <c r="F245" s="67"/>
      <c r="G245" s="151"/>
    </row>
    <row r="246" spans="1:7" ht="52.5" hidden="1" customHeight="1">
      <c r="A246" s="63"/>
      <c r="B246" s="144" t="s">
        <v>200</v>
      </c>
      <c r="C246" s="69" t="s">
        <v>88</v>
      </c>
      <c r="D246" s="69"/>
      <c r="E246" s="69"/>
      <c r="F246" s="67"/>
      <c r="G246" s="151">
        <f>F246</f>
        <v>0</v>
      </c>
    </row>
    <row r="247" spans="1:7" ht="30.75" hidden="1" customHeight="1">
      <c r="A247" s="63"/>
      <c r="B247" s="290" t="s">
        <v>289</v>
      </c>
      <c r="C247" s="290"/>
      <c r="D247" s="290"/>
      <c r="E247" s="290"/>
      <c r="F247" s="67"/>
      <c r="G247" s="151"/>
    </row>
    <row r="248" spans="1:7" s="76" customFormat="1" ht="15" hidden="1" customHeight="1">
      <c r="A248" s="79">
        <v>1</v>
      </c>
      <c r="B248" s="82" t="s">
        <v>27</v>
      </c>
      <c r="C248" s="69"/>
      <c r="D248" s="69"/>
      <c r="E248" s="80"/>
      <c r="F248" s="67"/>
      <c r="G248" s="67"/>
    </row>
    <row r="249" spans="1:7" ht="50.25" hidden="1" customHeight="1">
      <c r="A249" s="63"/>
      <c r="B249" s="144" t="s">
        <v>205</v>
      </c>
      <c r="C249" s="69" t="s">
        <v>89</v>
      </c>
      <c r="D249" s="69" t="s">
        <v>178</v>
      </c>
      <c r="E249" s="80"/>
      <c r="F249" s="67"/>
      <c r="G249" s="67">
        <f>F249</f>
        <v>0</v>
      </c>
    </row>
    <row r="250" spans="1:7" s="76" customFormat="1" ht="15" hidden="1" customHeight="1">
      <c r="A250" s="79">
        <v>2</v>
      </c>
      <c r="B250" s="167" t="s">
        <v>28</v>
      </c>
      <c r="C250" s="69"/>
      <c r="D250" s="69"/>
      <c r="E250" s="80"/>
      <c r="F250" s="67"/>
      <c r="G250" s="67"/>
    </row>
    <row r="251" spans="1:7" ht="60.75" hidden="1" customHeight="1">
      <c r="A251" s="63"/>
      <c r="B251" s="144" t="s">
        <v>206</v>
      </c>
      <c r="C251" s="69" t="s">
        <v>180</v>
      </c>
      <c r="D251" s="69" t="s">
        <v>181</v>
      </c>
      <c r="E251" s="69"/>
      <c r="F251" s="67"/>
      <c r="G251" s="151">
        <f>F251</f>
        <v>0</v>
      </c>
    </row>
    <row r="252" spans="1:7" s="76" customFormat="1" ht="15" hidden="1" customHeight="1">
      <c r="A252" s="79">
        <v>3</v>
      </c>
      <c r="B252" s="167" t="s">
        <v>29</v>
      </c>
      <c r="C252" s="69"/>
      <c r="D252" s="69"/>
      <c r="E252" s="69"/>
      <c r="F252" s="67"/>
      <c r="G252" s="151"/>
    </row>
    <row r="253" spans="1:7" ht="57.75" hidden="1" customHeight="1">
      <c r="A253" s="63"/>
      <c r="B253" s="144" t="s">
        <v>207</v>
      </c>
      <c r="C253" s="69" t="s">
        <v>89</v>
      </c>
      <c r="D253" s="69" t="s">
        <v>87</v>
      </c>
      <c r="E253" s="69"/>
      <c r="F253" s="67"/>
      <c r="G253" s="151">
        <f>F253</f>
        <v>0</v>
      </c>
    </row>
    <row r="254" spans="1:7" s="76" customFormat="1" ht="15" hidden="1" customHeight="1">
      <c r="A254" s="79">
        <v>4</v>
      </c>
      <c r="B254" s="167" t="s">
        <v>30</v>
      </c>
      <c r="C254" s="69"/>
      <c r="D254" s="69"/>
      <c r="E254" s="69"/>
      <c r="F254" s="67"/>
      <c r="G254" s="151"/>
    </row>
    <row r="255" spans="1:7" ht="52.5" hidden="1" customHeight="1">
      <c r="A255" s="63"/>
      <c r="B255" s="144" t="s">
        <v>208</v>
      </c>
      <c r="C255" s="69" t="s">
        <v>88</v>
      </c>
      <c r="D255" s="69"/>
      <c r="E255" s="69"/>
      <c r="F255" s="67"/>
      <c r="G255" s="151">
        <f>F255</f>
        <v>0</v>
      </c>
    </row>
    <row r="256" spans="1:7" ht="30" hidden="1" customHeight="1">
      <c r="A256" s="63"/>
      <c r="B256" s="290" t="s">
        <v>290</v>
      </c>
      <c r="C256" s="290"/>
      <c r="D256" s="290"/>
      <c r="E256" s="290"/>
      <c r="F256" s="67"/>
      <c r="G256" s="151"/>
    </row>
    <row r="257" spans="1:7" s="76" customFormat="1" ht="15" hidden="1" customHeight="1">
      <c r="A257" s="79">
        <v>1</v>
      </c>
      <c r="B257" s="82" t="s">
        <v>27</v>
      </c>
      <c r="C257" s="69"/>
      <c r="D257" s="69"/>
      <c r="E257" s="80"/>
      <c r="F257" s="67"/>
      <c r="G257" s="67"/>
    </row>
    <row r="258" spans="1:7" ht="41.25" hidden="1" customHeight="1">
      <c r="A258" s="63"/>
      <c r="B258" s="144" t="s">
        <v>209</v>
      </c>
      <c r="C258" s="69" t="s">
        <v>89</v>
      </c>
      <c r="D258" s="69" t="s">
        <v>178</v>
      </c>
      <c r="E258" s="80"/>
      <c r="F258" s="67"/>
      <c r="G258" s="67">
        <f>F258</f>
        <v>0</v>
      </c>
    </row>
    <row r="259" spans="1:7" s="76" customFormat="1" ht="15" hidden="1" customHeight="1">
      <c r="A259" s="79">
        <v>2</v>
      </c>
      <c r="B259" s="167" t="s">
        <v>28</v>
      </c>
      <c r="C259" s="69"/>
      <c r="D259" s="69"/>
      <c r="E259" s="80"/>
      <c r="F259" s="67"/>
      <c r="G259" s="67"/>
    </row>
    <row r="260" spans="1:7" ht="49.5" hidden="1" customHeight="1">
      <c r="A260" s="63"/>
      <c r="B260" s="144" t="s">
        <v>210</v>
      </c>
      <c r="C260" s="69" t="s">
        <v>180</v>
      </c>
      <c r="D260" s="69" t="s">
        <v>181</v>
      </c>
      <c r="E260" s="69"/>
      <c r="F260" s="67"/>
      <c r="G260" s="151">
        <f>F260</f>
        <v>0</v>
      </c>
    </row>
    <row r="261" spans="1:7" s="76" customFormat="1" ht="15" hidden="1" customHeight="1">
      <c r="A261" s="79">
        <v>3</v>
      </c>
      <c r="B261" s="167" t="s">
        <v>29</v>
      </c>
      <c r="C261" s="69"/>
      <c r="D261" s="69"/>
      <c r="E261" s="69"/>
      <c r="F261" s="67"/>
      <c r="G261" s="151"/>
    </row>
    <row r="262" spans="1:7" ht="49.5" hidden="1" customHeight="1">
      <c r="A262" s="63"/>
      <c r="B262" s="144" t="s">
        <v>211</v>
      </c>
      <c r="C262" s="69" t="s">
        <v>89</v>
      </c>
      <c r="D262" s="69" t="s">
        <v>87</v>
      </c>
      <c r="E262" s="69"/>
      <c r="F262" s="67"/>
      <c r="G262" s="151">
        <f>F262</f>
        <v>0</v>
      </c>
    </row>
    <row r="263" spans="1:7" s="76" customFormat="1" ht="15" hidden="1" customHeight="1">
      <c r="A263" s="79">
        <v>4</v>
      </c>
      <c r="B263" s="167" t="s">
        <v>30</v>
      </c>
      <c r="C263" s="69"/>
      <c r="D263" s="69"/>
      <c r="E263" s="69"/>
      <c r="F263" s="67"/>
      <c r="G263" s="151"/>
    </row>
    <row r="264" spans="1:7" ht="43.5" hidden="1" customHeight="1">
      <c r="A264" s="63"/>
      <c r="B264" s="144" t="s">
        <v>212</v>
      </c>
      <c r="C264" s="69" t="s">
        <v>88</v>
      </c>
      <c r="D264" s="69"/>
      <c r="E264" s="69"/>
      <c r="F264" s="67"/>
      <c r="G264" s="151">
        <f>F264</f>
        <v>0</v>
      </c>
    </row>
    <row r="265" spans="1:7" ht="45.75" customHeight="1">
      <c r="A265" s="63"/>
      <c r="B265" s="344" t="s">
        <v>339</v>
      </c>
      <c r="C265" s="344"/>
      <c r="D265" s="344"/>
      <c r="E265" s="344"/>
      <c r="F265" s="67"/>
      <c r="G265" s="151"/>
    </row>
    <row r="266" spans="1:7" s="76" customFormat="1" ht="15" customHeight="1">
      <c r="A266" s="79">
        <v>1</v>
      </c>
      <c r="B266" s="82" t="s">
        <v>27</v>
      </c>
      <c r="C266" s="69"/>
      <c r="D266" s="69"/>
      <c r="E266" s="80"/>
      <c r="F266" s="67"/>
      <c r="G266" s="67"/>
    </row>
    <row r="267" spans="1:7" ht="66" customHeight="1">
      <c r="A267" s="63"/>
      <c r="B267" s="144" t="s">
        <v>344</v>
      </c>
      <c r="C267" s="69" t="s">
        <v>89</v>
      </c>
      <c r="D267" s="69" t="s">
        <v>332</v>
      </c>
      <c r="E267" s="80"/>
      <c r="F267" s="67">
        <v>25955</v>
      </c>
      <c r="G267" s="67">
        <f>F267</f>
        <v>25955</v>
      </c>
    </row>
    <row r="268" spans="1:7" s="76" customFormat="1" ht="15" hidden="1" customHeight="1">
      <c r="A268" s="79">
        <v>2</v>
      </c>
      <c r="B268" s="167" t="s">
        <v>28</v>
      </c>
      <c r="C268" s="69"/>
      <c r="D268" s="69"/>
      <c r="E268" s="80"/>
      <c r="F268" s="67"/>
      <c r="G268" s="67"/>
    </row>
    <row r="269" spans="1:7" ht="60" hidden="1" customHeight="1">
      <c r="A269" s="63"/>
      <c r="B269" s="144" t="s">
        <v>319</v>
      </c>
      <c r="C269" s="69" t="s">
        <v>180</v>
      </c>
      <c r="D269" s="69" t="s">
        <v>181</v>
      </c>
      <c r="E269" s="69"/>
      <c r="F269" s="67">
        <v>1</v>
      </c>
      <c r="G269" s="151">
        <f>F269</f>
        <v>1</v>
      </c>
    </row>
    <row r="270" spans="1:7" s="76" customFormat="1" ht="15" hidden="1" customHeight="1">
      <c r="A270" s="79">
        <v>3</v>
      </c>
      <c r="B270" s="167" t="s">
        <v>29</v>
      </c>
      <c r="C270" s="69"/>
      <c r="D270" s="69"/>
      <c r="E270" s="69"/>
      <c r="F270" s="67"/>
      <c r="G270" s="151"/>
    </row>
    <row r="271" spans="1:7" ht="60" hidden="1" customHeight="1">
      <c r="A271" s="63"/>
      <c r="B271" s="144" t="s">
        <v>320</v>
      </c>
      <c r="C271" s="69" t="s">
        <v>89</v>
      </c>
      <c r="D271" s="69" t="s">
        <v>87</v>
      </c>
      <c r="E271" s="69"/>
      <c r="F271" s="67">
        <v>25955</v>
      </c>
      <c r="G271" s="67">
        <v>25955</v>
      </c>
    </row>
    <row r="272" spans="1:7" s="76" customFormat="1" ht="15" customHeight="1">
      <c r="A272" s="79">
        <v>2</v>
      </c>
      <c r="B272" s="167" t="s">
        <v>30</v>
      </c>
      <c r="C272" s="69"/>
      <c r="D272" s="69"/>
      <c r="E272" s="69"/>
      <c r="F272" s="67"/>
      <c r="G272" s="151"/>
    </row>
    <row r="273" spans="1:7" ht="32.25" customHeight="1">
      <c r="A273" s="63"/>
      <c r="B273" s="143" t="s">
        <v>343</v>
      </c>
      <c r="C273" s="69" t="s">
        <v>88</v>
      </c>
      <c r="D273" s="69" t="s">
        <v>87</v>
      </c>
      <c r="E273" s="69"/>
      <c r="F273" s="151">
        <v>100</v>
      </c>
      <c r="G273" s="151">
        <f>F273</f>
        <v>100</v>
      </c>
    </row>
    <row r="274" spans="1:7" ht="51.75" customHeight="1">
      <c r="A274" s="63"/>
      <c r="B274" s="344" t="s">
        <v>340</v>
      </c>
      <c r="C274" s="344"/>
      <c r="D274" s="344"/>
      <c r="E274" s="344"/>
      <c r="F274" s="67"/>
      <c r="G274" s="151"/>
    </row>
    <row r="275" spans="1:7" s="76" customFormat="1" ht="15" customHeight="1">
      <c r="A275" s="79">
        <v>1</v>
      </c>
      <c r="B275" s="82" t="s">
        <v>27</v>
      </c>
      <c r="C275" s="69"/>
      <c r="D275" s="69"/>
      <c r="E275" s="80"/>
      <c r="F275" s="67"/>
      <c r="G275" s="67"/>
    </row>
    <row r="276" spans="1:7" ht="66" customHeight="1">
      <c r="A276" s="63"/>
      <c r="B276" s="144" t="s">
        <v>345</v>
      </c>
      <c r="C276" s="69" t="s">
        <v>89</v>
      </c>
      <c r="D276" s="69" t="s">
        <v>332</v>
      </c>
      <c r="E276" s="80"/>
      <c r="F276" s="67">
        <v>90177</v>
      </c>
      <c r="G276" s="67">
        <f>F276</f>
        <v>90177</v>
      </c>
    </row>
    <row r="277" spans="1:7" s="76" customFormat="1" ht="15" hidden="1" customHeight="1">
      <c r="A277" s="79">
        <v>2</v>
      </c>
      <c r="B277" s="167" t="s">
        <v>28</v>
      </c>
      <c r="C277" s="69"/>
      <c r="D277" s="69"/>
      <c r="E277" s="80"/>
      <c r="F277" s="80"/>
      <c r="G277" s="80"/>
    </row>
    <row r="278" spans="1:7" ht="59.25" hidden="1" customHeight="1">
      <c r="A278" s="63"/>
      <c r="B278" s="144" t="s">
        <v>218</v>
      </c>
      <c r="C278" s="69" t="s">
        <v>180</v>
      </c>
      <c r="D278" s="69" t="s">
        <v>181</v>
      </c>
      <c r="E278" s="69"/>
      <c r="F278" s="80">
        <v>1</v>
      </c>
      <c r="G278" s="81">
        <f>F278</f>
        <v>1</v>
      </c>
    </row>
    <row r="279" spans="1:7" s="76" customFormat="1" ht="15" hidden="1" customHeight="1">
      <c r="A279" s="79">
        <v>3</v>
      </c>
      <c r="B279" s="167" t="s">
        <v>29</v>
      </c>
      <c r="C279" s="69"/>
      <c r="D279" s="69"/>
      <c r="E279" s="69"/>
      <c r="F279" s="80"/>
      <c r="G279" s="81"/>
    </row>
    <row r="280" spans="1:7" ht="4.5" hidden="1" customHeight="1">
      <c r="A280" s="63"/>
      <c r="B280" s="144" t="s">
        <v>219</v>
      </c>
      <c r="C280" s="69" t="s">
        <v>89</v>
      </c>
      <c r="D280" s="69" t="s">
        <v>87</v>
      </c>
      <c r="E280" s="69"/>
      <c r="F280" s="80">
        <f>F276/F278</f>
        <v>90177</v>
      </c>
      <c r="G280" s="80">
        <f>F280</f>
        <v>90177</v>
      </c>
    </row>
    <row r="281" spans="1:7" s="76" customFormat="1" ht="15" customHeight="1">
      <c r="A281" s="79">
        <v>2</v>
      </c>
      <c r="B281" s="167" t="s">
        <v>30</v>
      </c>
      <c r="C281" s="69"/>
      <c r="D281" s="69"/>
      <c r="E281" s="69"/>
      <c r="F281" s="80"/>
      <c r="G281" s="81"/>
    </row>
    <row r="282" spans="1:7" ht="29.25" customHeight="1">
      <c r="A282" s="63"/>
      <c r="B282" s="143" t="s">
        <v>343</v>
      </c>
      <c r="C282" s="69" t="s">
        <v>88</v>
      </c>
      <c r="D282" s="69"/>
      <c r="E282" s="69"/>
      <c r="F282" s="151">
        <v>100</v>
      </c>
      <c r="G282" s="151">
        <f>F282</f>
        <v>100</v>
      </c>
    </row>
    <row r="283" spans="1:7" s="182" customFormat="1" ht="20.25" customHeight="1">
      <c r="A283" s="161"/>
      <c r="B283" s="345" t="s">
        <v>356</v>
      </c>
      <c r="C283" s="346"/>
      <c r="D283" s="155"/>
      <c r="E283" s="155"/>
      <c r="F283" s="156">
        <f>F286+F295+F304+F313+F331+F340+F351+F362+F373+F382+F393+F402+F413+F424+F433+F442+F322</f>
        <v>13847027</v>
      </c>
      <c r="G283" s="156">
        <f>G286+G295+G304+G313+G331+G340+G351+G362+G373+G382+G393+G402+G413+G424+G433+G442+G322</f>
        <v>13847027</v>
      </c>
    </row>
    <row r="284" spans="1:7" ht="33.75" customHeight="1">
      <c r="A284" s="63"/>
      <c r="B284" s="290" t="s">
        <v>383</v>
      </c>
      <c r="C284" s="290"/>
      <c r="D284" s="290"/>
      <c r="E284" s="290"/>
      <c r="F284" s="80"/>
      <c r="G284" s="81"/>
    </row>
    <row r="285" spans="1:7" s="76" customFormat="1" ht="15" customHeight="1">
      <c r="A285" s="79">
        <v>1</v>
      </c>
      <c r="B285" s="82" t="s">
        <v>27</v>
      </c>
      <c r="C285" s="69"/>
      <c r="D285" s="69"/>
      <c r="E285" s="80"/>
      <c r="F285" s="80"/>
      <c r="G285" s="80"/>
    </row>
    <row r="286" spans="1:7" ht="63.75" customHeight="1">
      <c r="A286" s="63"/>
      <c r="B286" s="144" t="s">
        <v>382</v>
      </c>
      <c r="C286" s="69" t="s">
        <v>89</v>
      </c>
      <c r="D286" s="154" t="s">
        <v>489</v>
      </c>
      <c r="E286" s="80"/>
      <c r="F286" s="162">
        <f>3000000-2383570</f>
        <v>616430</v>
      </c>
      <c r="G286" s="80">
        <f>F286</f>
        <v>616430</v>
      </c>
    </row>
    <row r="287" spans="1:7" s="76" customFormat="1" ht="15" customHeight="1">
      <c r="A287" s="79">
        <v>2</v>
      </c>
      <c r="B287" s="167" t="s">
        <v>28</v>
      </c>
      <c r="C287" s="69"/>
      <c r="D287" s="69"/>
      <c r="E287" s="80"/>
      <c r="F287" s="80"/>
      <c r="G287" s="80"/>
    </row>
    <row r="288" spans="1:7" ht="78.75" customHeight="1">
      <c r="A288" s="63"/>
      <c r="B288" s="144" t="s">
        <v>384</v>
      </c>
      <c r="C288" s="69" t="s">
        <v>180</v>
      </c>
      <c r="D288" s="69" t="s">
        <v>181</v>
      </c>
      <c r="E288" s="69"/>
      <c r="F288" s="81">
        <v>1</v>
      </c>
      <c r="G288" s="81">
        <f>F288</f>
        <v>1</v>
      </c>
    </row>
    <row r="289" spans="1:7" s="76" customFormat="1" ht="15" customHeight="1">
      <c r="A289" s="79">
        <v>3</v>
      </c>
      <c r="B289" s="167" t="s">
        <v>29</v>
      </c>
      <c r="C289" s="69"/>
      <c r="D289" s="69"/>
      <c r="E289" s="69"/>
      <c r="F289" s="80"/>
      <c r="G289" s="81"/>
    </row>
    <row r="290" spans="1:7" ht="71.25" customHeight="1">
      <c r="A290" s="63"/>
      <c r="B290" s="144" t="s">
        <v>385</v>
      </c>
      <c r="C290" s="69" t="s">
        <v>89</v>
      </c>
      <c r="D290" s="69" t="s">
        <v>87</v>
      </c>
      <c r="E290" s="69"/>
      <c r="F290" s="162">
        <f>F286</f>
        <v>616430</v>
      </c>
      <c r="G290" s="80">
        <f>F290</f>
        <v>616430</v>
      </c>
    </row>
    <row r="291" spans="1:7" s="76" customFormat="1" ht="15" customHeight="1">
      <c r="A291" s="79">
        <v>4</v>
      </c>
      <c r="B291" s="167" t="s">
        <v>30</v>
      </c>
      <c r="C291" s="69"/>
      <c r="D291" s="69"/>
      <c r="E291" s="69"/>
      <c r="F291" s="80"/>
      <c r="G291" s="81"/>
    </row>
    <row r="292" spans="1:7" ht="68.25" customHeight="1">
      <c r="A292" s="63"/>
      <c r="B292" s="144" t="s">
        <v>386</v>
      </c>
      <c r="C292" s="69" t="s">
        <v>88</v>
      </c>
      <c r="D292" s="69" t="s">
        <v>87</v>
      </c>
      <c r="E292" s="69"/>
      <c r="F292" s="81">
        <f>F286/F290*100</f>
        <v>100</v>
      </c>
      <c r="G292" s="81">
        <f>F292</f>
        <v>100</v>
      </c>
    </row>
    <row r="293" spans="1:7" ht="30.75" customHeight="1">
      <c r="A293" s="63"/>
      <c r="B293" s="290" t="s">
        <v>387</v>
      </c>
      <c r="C293" s="290"/>
      <c r="D293" s="290"/>
      <c r="E293" s="290"/>
      <c r="F293" s="80"/>
      <c r="G293" s="81"/>
    </row>
    <row r="294" spans="1:7" s="76" customFormat="1" ht="15" customHeight="1">
      <c r="A294" s="79">
        <v>1</v>
      </c>
      <c r="B294" s="82" t="s">
        <v>27</v>
      </c>
      <c r="C294" s="69"/>
      <c r="D294" s="69"/>
      <c r="E294" s="80"/>
      <c r="F294" s="80"/>
      <c r="G294" s="80"/>
    </row>
    <row r="295" spans="1:7" ht="54.75" customHeight="1">
      <c r="A295" s="63"/>
      <c r="B295" s="144" t="s">
        <v>388</v>
      </c>
      <c r="C295" s="69" t="s">
        <v>89</v>
      </c>
      <c r="D295" s="154" t="s">
        <v>489</v>
      </c>
      <c r="E295" s="80"/>
      <c r="F295" s="162">
        <f>830000-54183</f>
        <v>775817</v>
      </c>
      <c r="G295" s="80">
        <f>F295</f>
        <v>775817</v>
      </c>
    </row>
    <row r="296" spans="1:7" s="76" customFormat="1" ht="15" customHeight="1">
      <c r="A296" s="79">
        <v>2</v>
      </c>
      <c r="B296" s="167" t="s">
        <v>28</v>
      </c>
      <c r="C296" s="69"/>
      <c r="D296" s="69"/>
      <c r="E296" s="80"/>
      <c r="F296" s="80"/>
      <c r="G296" s="80"/>
    </row>
    <row r="297" spans="1:7" ht="63" customHeight="1">
      <c r="A297" s="63"/>
      <c r="B297" s="144" t="s">
        <v>389</v>
      </c>
      <c r="C297" s="69" t="s">
        <v>180</v>
      </c>
      <c r="D297" s="69" t="s">
        <v>181</v>
      </c>
      <c r="E297" s="69"/>
      <c r="F297" s="81">
        <v>1</v>
      </c>
      <c r="G297" s="81">
        <f>F297</f>
        <v>1</v>
      </c>
    </row>
    <row r="298" spans="1:7" s="76" customFormat="1" ht="15" customHeight="1">
      <c r="A298" s="79">
        <v>3</v>
      </c>
      <c r="B298" s="167" t="s">
        <v>29</v>
      </c>
      <c r="C298" s="69"/>
      <c r="D298" s="69"/>
      <c r="E298" s="69"/>
      <c r="F298" s="80"/>
      <c r="G298" s="81"/>
    </row>
    <row r="299" spans="1:7" ht="64.5" customHeight="1">
      <c r="A299" s="63"/>
      <c r="B299" s="144" t="s">
        <v>390</v>
      </c>
      <c r="C299" s="69" t="s">
        <v>89</v>
      </c>
      <c r="D299" s="69" t="s">
        <v>87</v>
      </c>
      <c r="E299" s="69"/>
      <c r="F299" s="80">
        <f>F295/F297</f>
        <v>775817</v>
      </c>
      <c r="G299" s="80">
        <f>F299</f>
        <v>775817</v>
      </c>
    </row>
    <row r="300" spans="1:7" s="76" customFormat="1" ht="15" customHeight="1">
      <c r="A300" s="79">
        <v>4</v>
      </c>
      <c r="B300" s="167" t="s">
        <v>30</v>
      </c>
      <c r="C300" s="69"/>
      <c r="D300" s="69"/>
      <c r="E300" s="69"/>
      <c r="F300" s="80"/>
      <c r="G300" s="81"/>
    </row>
    <row r="301" spans="1:7" ht="59.25" customHeight="1">
      <c r="A301" s="63"/>
      <c r="B301" s="144" t="s">
        <v>391</v>
      </c>
      <c r="C301" s="69" t="s">
        <v>88</v>
      </c>
      <c r="D301" s="69" t="s">
        <v>87</v>
      </c>
      <c r="E301" s="69"/>
      <c r="F301" s="81">
        <f>F295/F299*100</f>
        <v>100</v>
      </c>
      <c r="G301" s="81">
        <f>F301</f>
        <v>100</v>
      </c>
    </row>
    <row r="302" spans="1:7" ht="33.75" customHeight="1">
      <c r="A302" s="63"/>
      <c r="B302" s="290" t="s">
        <v>392</v>
      </c>
      <c r="C302" s="290"/>
      <c r="D302" s="290"/>
      <c r="E302" s="290"/>
      <c r="F302" s="80"/>
      <c r="G302" s="81"/>
    </row>
    <row r="303" spans="1:7" s="76" customFormat="1" ht="15" customHeight="1">
      <c r="A303" s="79">
        <v>1</v>
      </c>
      <c r="B303" s="82" t="s">
        <v>27</v>
      </c>
      <c r="C303" s="69"/>
      <c r="D303" s="69"/>
      <c r="E303" s="80"/>
      <c r="F303" s="80"/>
      <c r="G303" s="80"/>
    </row>
    <row r="304" spans="1:7" ht="76.5" customHeight="1">
      <c r="A304" s="63"/>
      <c r="B304" s="144" t="s">
        <v>393</v>
      </c>
      <c r="C304" s="69" t="s">
        <v>89</v>
      </c>
      <c r="D304" s="154" t="s">
        <v>489</v>
      </c>
      <c r="E304" s="80"/>
      <c r="F304" s="162">
        <v>44702</v>
      </c>
      <c r="G304" s="80">
        <f>F304</f>
        <v>44702</v>
      </c>
    </row>
    <row r="305" spans="1:7" s="76" customFormat="1" ht="15" customHeight="1">
      <c r="A305" s="79">
        <v>2</v>
      </c>
      <c r="B305" s="167" t="s">
        <v>28</v>
      </c>
      <c r="C305" s="69"/>
      <c r="D305" s="69"/>
      <c r="E305" s="80"/>
      <c r="F305" s="80"/>
      <c r="G305" s="80"/>
    </row>
    <row r="306" spans="1:7" ht="106.9" customHeight="1">
      <c r="A306" s="63"/>
      <c r="B306" s="144" t="s">
        <v>492</v>
      </c>
      <c r="C306" s="69" t="s">
        <v>180</v>
      </c>
      <c r="D306" s="69" t="s">
        <v>181</v>
      </c>
      <c r="E306" s="69"/>
      <c r="F306" s="81">
        <v>1</v>
      </c>
      <c r="G306" s="81">
        <f>F306</f>
        <v>1</v>
      </c>
    </row>
    <row r="307" spans="1:7" s="76" customFormat="1" ht="15" customHeight="1">
      <c r="A307" s="79">
        <v>3</v>
      </c>
      <c r="B307" s="167" t="s">
        <v>29</v>
      </c>
      <c r="C307" s="69"/>
      <c r="D307" s="69"/>
      <c r="E307" s="69"/>
      <c r="F307" s="80"/>
      <c r="G307" s="81"/>
    </row>
    <row r="308" spans="1:7" ht="92.45" customHeight="1">
      <c r="A308" s="63"/>
      <c r="B308" s="144" t="s">
        <v>490</v>
      </c>
      <c r="C308" s="69" t="s">
        <v>89</v>
      </c>
      <c r="D308" s="69" t="s">
        <v>87</v>
      </c>
      <c r="E308" s="69"/>
      <c r="F308" s="80">
        <f>F304/F306</f>
        <v>44702</v>
      </c>
      <c r="G308" s="80">
        <f>F308</f>
        <v>44702</v>
      </c>
    </row>
    <row r="309" spans="1:7" s="76" customFormat="1" ht="15" customHeight="1">
      <c r="A309" s="79">
        <v>4</v>
      </c>
      <c r="B309" s="167" t="s">
        <v>30</v>
      </c>
      <c r="C309" s="69"/>
      <c r="D309" s="69"/>
      <c r="E309" s="69"/>
      <c r="F309" s="80"/>
      <c r="G309" s="81"/>
    </row>
    <row r="310" spans="1:7" ht="75" customHeight="1">
      <c r="A310" s="63"/>
      <c r="B310" s="144" t="s">
        <v>491</v>
      </c>
      <c r="C310" s="69" t="s">
        <v>88</v>
      </c>
      <c r="D310" s="69" t="s">
        <v>87</v>
      </c>
      <c r="E310" s="69"/>
      <c r="F310" s="81">
        <f>F304/F308*100</f>
        <v>100</v>
      </c>
      <c r="G310" s="81">
        <f>F310</f>
        <v>100</v>
      </c>
    </row>
    <row r="311" spans="1:7" ht="26.25" customHeight="1">
      <c r="A311" s="63"/>
      <c r="B311" s="290" t="s">
        <v>394</v>
      </c>
      <c r="C311" s="290"/>
      <c r="D311" s="290"/>
      <c r="E311" s="290"/>
      <c r="F311" s="80"/>
      <c r="G311" s="81"/>
    </row>
    <row r="312" spans="1:7" s="76" customFormat="1" ht="15" customHeight="1">
      <c r="A312" s="79">
        <v>1</v>
      </c>
      <c r="B312" s="82" t="s">
        <v>27</v>
      </c>
      <c r="C312" s="69"/>
      <c r="D312" s="69"/>
      <c r="E312" s="80"/>
      <c r="F312" s="80"/>
      <c r="G312" s="80"/>
    </row>
    <row r="313" spans="1:7" ht="48.75" customHeight="1">
      <c r="A313" s="63"/>
      <c r="B313" s="144" t="s">
        <v>395</v>
      </c>
      <c r="C313" s="69" t="s">
        <v>89</v>
      </c>
      <c r="D313" s="154" t="s">
        <v>489</v>
      </c>
      <c r="E313" s="80"/>
      <c r="F313" s="162">
        <f>1550000-297298</f>
        <v>1252702</v>
      </c>
      <c r="G313" s="80">
        <f>F313</f>
        <v>1252702</v>
      </c>
    </row>
    <row r="314" spans="1:7" s="76" customFormat="1" ht="15" customHeight="1">
      <c r="A314" s="79">
        <v>2</v>
      </c>
      <c r="B314" s="167" t="s">
        <v>28</v>
      </c>
      <c r="C314" s="69"/>
      <c r="D314" s="69"/>
      <c r="E314" s="80"/>
      <c r="F314" s="80"/>
      <c r="G314" s="80"/>
    </row>
    <row r="315" spans="1:7" ht="70.5" customHeight="1">
      <c r="A315" s="63"/>
      <c r="B315" s="144" t="s">
        <v>396</v>
      </c>
      <c r="C315" s="69" t="s">
        <v>180</v>
      </c>
      <c r="D315" s="69" t="s">
        <v>181</v>
      </c>
      <c r="E315" s="69"/>
      <c r="F315" s="81">
        <v>1</v>
      </c>
      <c r="G315" s="81">
        <f>F315</f>
        <v>1</v>
      </c>
    </row>
    <row r="316" spans="1:7" s="76" customFormat="1" ht="15" customHeight="1">
      <c r="A316" s="79">
        <v>3</v>
      </c>
      <c r="B316" s="167" t="s">
        <v>29</v>
      </c>
      <c r="C316" s="69"/>
      <c r="D316" s="69"/>
      <c r="E316" s="69"/>
      <c r="F316" s="80"/>
      <c r="G316" s="81"/>
    </row>
    <row r="317" spans="1:7" ht="64.5" customHeight="1">
      <c r="A317" s="63"/>
      <c r="B317" s="144" t="s">
        <v>397</v>
      </c>
      <c r="C317" s="69" t="s">
        <v>89</v>
      </c>
      <c r="D317" s="69" t="s">
        <v>87</v>
      </c>
      <c r="E317" s="69"/>
      <c r="F317" s="80">
        <f>F313/F315</f>
        <v>1252702</v>
      </c>
      <c r="G317" s="80">
        <f>F317</f>
        <v>1252702</v>
      </c>
    </row>
    <row r="318" spans="1:7" s="76" customFormat="1" ht="15" customHeight="1">
      <c r="A318" s="79">
        <v>4</v>
      </c>
      <c r="B318" s="167" t="s">
        <v>30</v>
      </c>
      <c r="C318" s="69"/>
      <c r="D318" s="69"/>
      <c r="E318" s="69"/>
      <c r="F318" s="80"/>
      <c r="G318" s="81"/>
    </row>
    <row r="319" spans="1:7" ht="59.25" customHeight="1">
      <c r="A319" s="63"/>
      <c r="B319" s="144" t="s">
        <v>398</v>
      </c>
      <c r="C319" s="69" t="s">
        <v>88</v>
      </c>
      <c r="D319" s="69" t="s">
        <v>87</v>
      </c>
      <c r="E319" s="69"/>
      <c r="F319" s="81">
        <f>F313/F317*100</f>
        <v>100</v>
      </c>
      <c r="G319" s="81">
        <f>F319</f>
        <v>100</v>
      </c>
    </row>
    <row r="320" spans="1:7" ht="30.75" customHeight="1">
      <c r="A320" s="63"/>
      <c r="B320" s="290" t="s">
        <v>476</v>
      </c>
      <c r="C320" s="290"/>
      <c r="D320" s="290"/>
      <c r="E320" s="290"/>
      <c r="F320" s="80"/>
      <c r="G320" s="81"/>
    </row>
    <row r="321" spans="1:7" s="76" customFormat="1" ht="15" customHeight="1">
      <c r="A321" s="79">
        <v>1</v>
      </c>
      <c r="B321" s="82" t="s">
        <v>27</v>
      </c>
      <c r="C321" s="69"/>
      <c r="D321" s="69"/>
      <c r="E321" s="80"/>
      <c r="F321" s="80"/>
      <c r="G321" s="80"/>
    </row>
    <row r="322" spans="1:7" ht="54.75" customHeight="1">
      <c r="A322" s="63"/>
      <c r="B322" s="144" t="s">
        <v>478</v>
      </c>
      <c r="C322" s="69" t="s">
        <v>89</v>
      </c>
      <c r="D322" s="154" t="s">
        <v>481</v>
      </c>
      <c r="E322" s="80"/>
      <c r="F322" s="80">
        <v>300000</v>
      </c>
      <c r="G322" s="80">
        <f>F322</f>
        <v>300000</v>
      </c>
    </row>
    <row r="323" spans="1:7" s="76" customFormat="1" ht="15" customHeight="1">
      <c r="A323" s="79">
        <v>2</v>
      </c>
      <c r="B323" s="167" t="s">
        <v>28</v>
      </c>
      <c r="C323" s="69"/>
      <c r="D323" s="69"/>
      <c r="E323" s="80"/>
      <c r="F323" s="80"/>
      <c r="G323" s="80"/>
    </row>
    <row r="324" spans="1:7" ht="63" customHeight="1">
      <c r="A324" s="63"/>
      <c r="B324" s="144" t="s">
        <v>477</v>
      </c>
      <c r="C324" s="69" t="s">
        <v>180</v>
      </c>
      <c r="D324" s="69" t="s">
        <v>181</v>
      </c>
      <c r="E324" s="69"/>
      <c r="F324" s="81">
        <v>1</v>
      </c>
      <c r="G324" s="81">
        <f>F324</f>
        <v>1</v>
      </c>
    </row>
    <row r="325" spans="1:7" s="76" customFormat="1" ht="15" customHeight="1">
      <c r="A325" s="79">
        <v>3</v>
      </c>
      <c r="B325" s="167" t="s">
        <v>29</v>
      </c>
      <c r="C325" s="69"/>
      <c r="D325" s="69"/>
      <c r="E325" s="69"/>
      <c r="F325" s="80"/>
      <c r="G325" s="81"/>
    </row>
    <row r="326" spans="1:7" ht="64.5" customHeight="1">
      <c r="A326" s="63"/>
      <c r="B326" s="144" t="s">
        <v>479</v>
      </c>
      <c r="C326" s="69" t="s">
        <v>89</v>
      </c>
      <c r="D326" s="69" t="s">
        <v>87</v>
      </c>
      <c r="E326" s="69"/>
      <c r="F326" s="80">
        <f>F322/F324</f>
        <v>300000</v>
      </c>
      <c r="G326" s="80">
        <f>F326</f>
        <v>300000</v>
      </c>
    </row>
    <row r="327" spans="1:7" s="76" customFormat="1" ht="15" customHeight="1">
      <c r="A327" s="79">
        <v>4</v>
      </c>
      <c r="B327" s="167" t="s">
        <v>30</v>
      </c>
      <c r="C327" s="69"/>
      <c r="D327" s="69"/>
      <c r="E327" s="69"/>
      <c r="F327" s="80"/>
      <c r="G327" s="81"/>
    </row>
    <row r="328" spans="1:7" ht="59.25" customHeight="1">
      <c r="A328" s="63"/>
      <c r="B328" s="144" t="s">
        <v>480</v>
      </c>
      <c r="C328" s="69" t="s">
        <v>88</v>
      </c>
      <c r="D328" s="69" t="s">
        <v>87</v>
      </c>
      <c r="E328" s="69"/>
      <c r="F328" s="81">
        <f>F322/F326*100</f>
        <v>100</v>
      </c>
      <c r="G328" s="81">
        <f>F328</f>
        <v>100</v>
      </c>
    </row>
    <row r="329" spans="1:7" ht="33.75" customHeight="1">
      <c r="A329" s="63"/>
      <c r="B329" s="290" t="s">
        <v>400</v>
      </c>
      <c r="C329" s="290"/>
      <c r="D329" s="290"/>
      <c r="E329" s="290"/>
      <c r="F329" s="80"/>
      <c r="G329" s="81"/>
    </row>
    <row r="330" spans="1:7" s="76" customFormat="1" ht="15" customHeight="1">
      <c r="A330" s="79">
        <v>1</v>
      </c>
      <c r="B330" s="82" t="s">
        <v>27</v>
      </c>
      <c r="C330" s="69"/>
      <c r="D330" s="69"/>
      <c r="E330" s="80"/>
      <c r="F330" s="80"/>
      <c r="G330" s="80"/>
    </row>
    <row r="331" spans="1:7" ht="79.5" customHeight="1">
      <c r="A331" s="63"/>
      <c r="B331" s="144" t="s">
        <v>402</v>
      </c>
      <c r="C331" s="69" t="s">
        <v>89</v>
      </c>
      <c r="D331" s="154" t="s">
        <v>481</v>
      </c>
      <c r="E331" s="80"/>
      <c r="F331" s="80">
        <f>190000+4009</f>
        <v>194009</v>
      </c>
      <c r="G331" s="80">
        <f>F331</f>
        <v>194009</v>
      </c>
    </row>
    <row r="332" spans="1:7" s="76" customFormat="1" ht="15" customHeight="1">
      <c r="A332" s="79">
        <v>2</v>
      </c>
      <c r="B332" s="167" t="s">
        <v>28</v>
      </c>
      <c r="C332" s="69"/>
      <c r="D332" s="69"/>
      <c r="E332" s="80"/>
      <c r="F332" s="80"/>
      <c r="G332" s="80"/>
    </row>
    <row r="333" spans="1:7" ht="94.5" customHeight="1">
      <c r="A333" s="63"/>
      <c r="B333" s="144" t="s">
        <v>436</v>
      </c>
      <c r="C333" s="69" t="s">
        <v>180</v>
      </c>
      <c r="D333" s="69" t="s">
        <v>181</v>
      </c>
      <c r="E333" s="69"/>
      <c r="F333" s="81">
        <v>1</v>
      </c>
      <c r="G333" s="81">
        <f>F333</f>
        <v>1</v>
      </c>
    </row>
    <row r="334" spans="1:7" s="76" customFormat="1" ht="15" customHeight="1">
      <c r="A334" s="79">
        <v>3</v>
      </c>
      <c r="B334" s="167" t="s">
        <v>29</v>
      </c>
      <c r="C334" s="69"/>
      <c r="D334" s="69"/>
      <c r="E334" s="69"/>
      <c r="F334" s="80"/>
      <c r="G334" s="81"/>
    </row>
    <row r="335" spans="1:7" ht="84.75" customHeight="1">
      <c r="A335" s="63"/>
      <c r="B335" s="144" t="s">
        <v>401</v>
      </c>
      <c r="C335" s="69" t="s">
        <v>89</v>
      </c>
      <c r="D335" s="69" t="s">
        <v>87</v>
      </c>
      <c r="E335" s="69"/>
      <c r="F335" s="80">
        <f>F331/F333</f>
        <v>194009</v>
      </c>
      <c r="G335" s="80">
        <f>F335</f>
        <v>194009</v>
      </c>
    </row>
    <row r="336" spans="1:7" s="76" customFormat="1" ht="15" customHeight="1">
      <c r="A336" s="79">
        <v>4</v>
      </c>
      <c r="B336" s="167" t="s">
        <v>30</v>
      </c>
      <c r="C336" s="69"/>
      <c r="D336" s="69"/>
      <c r="E336" s="69"/>
      <c r="F336" s="80"/>
      <c r="G336" s="81"/>
    </row>
    <row r="337" spans="1:7" ht="78.75" customHeight="1">
      <c r="A337" s="63"/>
      <c r="B337" s="144" t="s">
        <v>404</v>
      </c>
      <c r="C337" s="69" t="s">
        <v>88</v>
      </c>
      <c r="D337" s="69" t="s">
        <v>87</v>
      </c>
      <c r="E337" s="69"/>
      <c r="F337" s="81">
        <f>F331/F335*100</f>
        <v>100</v>
      </c>
      <c r="G337" s="81">
        <f>F337</f>
        <v>100</v>
      </c>
    </row>
    <row r="338" spans="1:7" ht="33.75" customHeight="1">
      <c r="A338" s="63"/>
      <c r="B338" s="285" t="s">
        <v>403</v>
      </c>
      <c r="C338" s="285"/>
      <c r="D338" s="285"/>
      <c r="E338" s="285"/>
      <c r="F338" s="80"/>
      <c r="G338" s="81"/>
    </row>
    <row r="339" spans="1:7" s="76" customFormat="1" ht="15" customHeight="1">
      <c r="A339" s="79">
        <v>1</v>
      </c>
      <c r="B339" s="82" t="s">
        <v>27</v>
      </c>
      <c r="C339" s="69"/>
      <c r="D339" s="69"/>
      <c r="E339" s="80"/>
      <c r="F339" s="80"/>
      <c r="G339" s="80"/>
    </row>
    <row r="340" spans="1:7" ht="75" customHeight="1">
      <c r="A340" s="63"/>
      <c r="B340" s="144" t="s">
        <v>405</v>
      </c>
      <c r="C340" s="69" t="s">
        <v>89</v>
      </c>
      <c r="D340" s="154" t="s">
        <v>463</v>
      </c>
      <c r="E340" s="80"/>
      <c r="F340" s="80">
        <v>300000</v>
      </c>
      <c r="G340" s="80">
        <f>F340</f>
        <v>300000</v>
      </c>
    </row>
    <row r="341" spans="1:7" s="76" customFormat="1" ht="15" customHeight="1">
      <c r="A341" s="79">
        <v>2</v>
      </c>
      <c r="B341" s="167" t="s">
        <v>28</v>
      </c>
      <c r="C341" s="69"/>
      <c r="D341" s="69"/>
      <c r="E341" s="80"/>
      <c r="F341" s="80"/>
      <c r="G341" s="80"/>
    </row>
    <row r="342" spans="1:7" ht="85.5" customHeight="1">
      <c r="A342" s="63"/>
      <c r="B342" s="144" t="s">
        <v>406</v>
      </c>
      <c r="C342" s="69" t="s">
        <v>180</v>
      </c>
      <c r="D342" s="69" t="s">
        <v>181</v>
      </c>
      <c r="E342" s="69"/>
      <c r="F342" s="81">
        <v>1</v>
      </c>
      <c r="G342" s="81">
        <f>F342</f>
        <v>1</v>
      </c>
    </row>
    <row r="343" spans="1:7" ht="0.75" customHeight="1">
      <c r="A343" s="63"/>
      <c r="B343" s="144"/>
      <c r="C343" s="69"/>
      <c r="D343" s="69"/>
      <c r="E343" s="69"/>
      <c r="F343" s="81"/>
      <c r="G343" s="81"/>
    </row>
    <row r="344" spans="1:7" s="76" customFormat="1" ht="15" customHeight="1">
      <c r="A344" s="79">
        <v>3</v>
      </c>
      <c r="B344" s="167" t="s">
        <v>29</v>
      </c>
      <c r="C344" s="69"/>
      <c r="D344" s="69"/>
      <c r="E344" s="69"/>
      <c r="F344" s="80"/>
      <c r="G344" s="81"/>
    </row>
    <row r="345" spans="1:7" ht="84.75" customHeight="1">
      <c r="A345" s="63"/>
      <c r="B345" s="144" t="s">
        <v>407</v>
      </c>
      <c r="C345" s="69" t="s">
        <v>89</v>
      </c>
      <c r="D345" s="69" t="s">
        <v>87</v>
      </c>
      <c r="E345" s="69"/>
      <c r="F345" s="80">
        <f>F340</f>
        <v>300000</v>
      </c>
      <c r="G345" s="80">
        <f>F345</f>
        <v>300000</v>
      </c>
    </row>
    <row r="346" spans="1:7" ht="0.75" customHeight="1">
      <c r="A346" s="63"/>
      <c r="B346" s="144"/>
      <c r="C346" s="69"/>
      <c r="D346" s="69"/>
      <c r="E346" s="69"/>
      <c r="F346" s="80"/>
      <c r="G346" s="80"/>
    </row>
    <row r="347" spans="1:7" s="76" customFormat="1" ht="15" customHeight="1">
      <c r="A347" s="79">
        <v>4</v>
      </c>
      <c r="B347" s="167" t="s">
        <v>30</v>
      </c>
      <c r="C347" s="69"/>
      <c r="D347" s="69"/>
      <c r="E347" s="69"/>
      <c r="F347" s="80"/>
      <c r="G347" s="81"/>
    </row>
    <row r="348" spans="1:7" ht="81.75" customHeight="1">
      <c r="A348" s="63"/>
      <c r="B348" s="144" t="s">
        <v>408</v>
      </c>
      <c r="C348" s="69" t="s">
        <v>88</v>
      </c>
      <c r="D348" s="69" t="s">
        <v>87</v>
      </c>
      <c r="E348" s="69"/>
      <c r="F348" s="81">
        <f>F340/(F345+F346)*100</f>
        <v>100</v>
      </c>
      <c r="G348" s="81">
        <f>F348</f>
        <v>100</v>
      </c>
    </row>
    <row r="349" spans="1:7" ht="33.75" customHeight="1">
      <c r="A349" s="63"/>
      <c r="B349" s="290" t="s">
        <v>409</v>
      </c>
      <c r="C349" s="290"/>
      <c r="D349" s="290"/>
      <c r="E349" s="290"/>
      <c r="F349" s="80"/>
      <c r="G349" s="81"/>
    </row>
    <row r="350" spans="1:7" s="76" customFormat="1" ht="15" customHeight="1">
      <c r="A350" s="79">
        <v>1</v>
      </c>
      <c r="B350" s="82" t="s">
        <v>27</v>
      </c>
      <c r="C350" s="69"/>
      <c r="D350" s="69"/>
      <c r="E350" s="80"/>
      <c r="F350" s="80"/>
      <c r="G350" s="80"/>
    </row>
    <row r="351" spans="1:7" ht="88.5" customHeight="1">
      <c r="A351" s="63"/>
      <c r="B351" s="144" t="s">
        <v>410</v>
      </c>
      <c r="C351" s="69" t="s">
        <v>89</v>
      </c>
      <c r="D351" s="163" t="s">
        <v>493</v>
      </c>
      <c r="E351" s="80"/>
      <c r="F351" s="80">
        <f>5495714+1235853-5501363+5580363-79000</f>
        <v>6731567</v>
      </c>
      <c r="G351" s="80">
        <f>F351</f>
        <v>6731567</v>
      </c>
    </row>
    <row r="352" spans="1:7" s="76" customFormat="1" ht="15" customHeight="1">
      <c r="A352" s="79">
        <v>2</v>
      </c>
      <c r="B352" s="167" t="s">
        <v>28</v>
      </c>
      <c r="C352" s="69"/>
      <c r="D352" s="69"/>
      <c r="E352" s="80"/>
      <c r="F352" s="80"/>
      <c r="G352" s="80"/>
    </row>
    <row r="353" spans="1:7" ht="112.5" customHeight="1">
      <c r="A353" s="63"/>
      <c r="B353" s="144" t="s">
        <v>411</v>
      </c>
      <c r="C353" s="69" t="s">
        <v>180</v>
      </c>
      <c r="D353" s="69" t="s">
        <v>181</v>
      </c>
      <c r="E353" s="69"/>
      <c r="F353" s="81">
        <v>1</v>
      </c>
      <c r="G353" s="81">
        <f>F353</f>
        <v>1</v>
      </c>
    </row>
    <row r="354" spans="1:7" ht="73.5" customHeight="1">
      <c r="A354" s="63"/>
      <c r="B354" s="144" t="s">
        <v>464</v>
      </c>
      <c r="C354" s="69" t="s">
        <v>97</v>
      </c>
      <c r="D354" s="69" t="s">
        <v>181</v>
      </c>
      <c r="E354" s="69"/>
      <c r="F354" s="81">
        <v>1</v>
      </c>
      <c r="G354" s="81">
        <f>F354</f>
        <v>1</v>
      </c>
    </row>
    <row r="355" spans="1:7" s="76" customFormat="1" ht="15" customHeight="1">
      <c r="A355" s="79">
        <v>3</v>
      </c>
      <c r="B355" s="167" t="s">
        <v>29</v>
      </c>
      <c r="C355" s="69"/>
      <c r="D355" s="69"/>
      <c r="E355" s="69"/>
      <c r="F355" s="80"/>
      <c r="G355" s="81"/>
    </row>
    <row r="356" spans="1:7" ht="97.5" customHeight="1">
      <c r="A356" s="63"/>
      <c r="B356" s="144" t="s">
        <v>412</v>
      </c>
      <c r="C356" s="69" t="s">
        <v>89</v>
      </c>
      <c r="D356" s="69" t="s">
        <v>87</v>
      </c>
      <c r="E356" s="69"/>
      <c r="F356" s="80">
        <v>20000</v>
      </c>
      <c r="G356" s="80">
        <f>F356</f>
        <v>20000</v>
      </c>
    </row>
    <row r="357" spans="1:7" ht="97.5" customHeight="1">
      <c r="A357" s="63"/>
      <c r="B357" s="144" t="s">
        <v>465</v>
      </c>
      <c r="C357" s="69" t="s">
        <v>89</v>
      </c>
      <c r="D357" s="69" t="s">
        <v>87</v>
      </c>
      <c r="E357" s="69"/>
      <c r="F357" s="80">
        <f>(F351-F356)/F354</f>
        <v>6711567</v>
      </c>
      <c r="G357" s="80">
        <f>(G351-G356)/G354</f>
        <v>6711567</v>
      </c>
    </row>
    <row r="358" spans="1:7" s="76" customFormat="1" ht="15" customHeight="1">
      <c r="A358" s="79">
        <v>4</v>
      </c>
      <c r="B358" s="167" t="s">
        <v>30</v>
      </c>
      <c r="C358" s="69"/>
      <c r="D358" s="69"/>
      <c r="E358" s="69"/>
      <c r="F358" s="80"/>
      <c r="G358" s="81"/>
    </row>
    <row r="359" spans="1:7" ht="87.75" customHeight="1">
      <c r="A359" s="63"/>
      <c r="B359" s="144" t="s">
        <v>413</v>
      </c>
      <c r="C359" s="69" t="s">
        <v>88</v>
      </c>
      <c r="D359" s="69" t="s">
        <v>87</v>
      </c>
      <c r="E359" s="69"/>
      <c r="F359" s="80">
        <v>100</v>
      </c>
      <c r="G359" s="80">
        <f>F359</f>
        <v>100</v>
      </c>
    </row>
    <row r="360" spans="1:7" ht="33.75" customHeight="1">
      <c r="A360" s="63"/>
      <c r="B360" s="285" t="s">
        <v>446</v>
      </c>
      <c r="C360" s="285"/>
      <c r="D360" s="285"/>
      <c r="E360" s="285"/>
      <c r="F360" s="80"/>
      <c r="G360" s="81"/>
    </row>
    <row r="361" spans="1:7" s="76" customFormat="1" ht="15" customHeight="1">
      <c r="A361" s="79">
        <v>1</v>
      </c>
      <c r="B361" s="82" t="s">
        <v>27</v>
      </c>
      <c r="C361" s="69"/>
      <c r="D361" s="69"/>
      <c r="E361" s="80"/>
      <c r="F361" s="80"/>
      <c r="G361" s="80"/>
    </row>
    <row r="362" spans="1:7" ht="77.25" customHeight="1">
      <c r="A362" s="63"/>
      <c r="B362" s="144" t="s">
        <v>414</v>
      </c>
      <c r="C362" s="69" t="s">
        <v>89</v>
      </c>
      <c r="D362" s="154" t="s">
        <v>435</v>
      </c>
      <c r="E362" s="80"/>
      <c r="F362" s="80">
        <v>1600000</v>
      </c>
      <c r="G362" s="80">
        <f>F362</f>
        <v>1600000</v>
      </c>
    </row>
    <row r="363" spans="1:7" s="76" customFormat="1" ht="15" customHeight="1">
      <c r="A363" s="79">
        <v>2</v>
      </c>
      <c r="B363" s="167" t="s">
        <v>28</v>
      </c>
      <c r="C363" s="69"/>
      <c r="D363" s="69"/>
      <c r="E363" s="80"/>
      <c r="F363" s="80"/>
      <c r="G363" s="80"/>
    </row>
    <row r="364" spans="1:7" ht="91.5" customHeight="1">
      <c r="A364" s="63"/>
      <c r="B364" s="144" t="s">
        <v>448</v>
      </c>
      <c r="C364" s="69" t="s">
        <v>180</v>
      </c>
      <c r="D364" s="69" t="s">
        <v>181</v>
      </c>
      <c r="E364" s="69"/>
      <c r="F364" s="81">
        <v>1</v>
      </c>
      <c r="G364" s="81">
        <f>F364</f>
        <v>1</v>
      </c>
    </row>
    <row r="365" spans="1:7" ht="91.5" customHeight="1">
      <c r="A365" s="63"/>
      <c r="B365" s="144" t="s">
        <v>444</v>
      </c>
      <c r="C365" s="69" t="s">
        <v>97</v>
      </c>
      <c r="D365" s="69" t="s">
        <v>181</v>
      </c>
      <c r="E365" s="69"/>
      <c r="F365" s="81">
        <v>1</v>
      </c>
      <c r="G365" s="81">
        <f>F365</f>
        <v>1</v>
      </c>
    </row>
    <row r="366" spans="1:7" s="76" customFormat="1" ht="15" customHeight="1">
      <c r="A366" s="79">
        <v>3</v>
      </c>
      <c r="B366" s="167" t="s">
        <v>29</v>
      </c>
      <c r="C366" s="69"/>
      <c r="D366" s="69"/>
      <c r="E366" s="69"/>
      <c r="F366" s="80"/>
      <c r="G366" s="81"/>
    </row>
    <row r="367" spans="1:7" ht="97.5" customHeight="1">
      <c r="A367" s="63"/>
      <c r="B367" s="144" t="s">
        <v>443</v>
      </c>
      <c r="C367" s="69" t="s">
        <v>89</v>
      </c>
      <c r="D367" s="69" t="s">
        <v>87</v>
      </c>
      <c r="E367" s="69"/>
      <c r="F367" s="80">
        <v>100000</v>
      </c>
      <c r="G367" s="80">
        <f>F367</f>
        <v>100000</v>
      </c>
    </row>
    <row r="368" spans="1:7" ht="97.5" customHeight="1">
      <c r="A368" s="63"/>
      <c r="B368" s="144" t="s">
        <v>445</v>
      </c>
      <c r="C368" s="69" t="s">
        <v>89</v>
      </c>
      <c r="D368" s="69" t="s">
        <v>87</v>
      </c>
      <c r="E368" s="69"/>
      <c r="F368" s="80">
        <v>1500000</v>
      </c>
      <c r="G368" s="80">
        <v>1500000</v>
      </c>
    </row>
    <row r="369" spans="1:7" s="76" customFormat="1" ht="15" customHeight="1">
      <c r="A369" s="79">
        <v>4</v>
      </c>
      <c r="B369" s="167" t="s">
        <v>30</v>
      </c>
      <c r="C369" s="69"/>
      <c r="D369" s="69"/>
      <c r="E369" s="69"/>
      <c r="F369" s="80"/>
      <c r="G369" s="81"/>
    </row>
    <row r="370" spans="1:7" ht="87.75" customHeight="1">
      <c r="A370" s="63"/>
      <c r="B370" s="144" t="s">
        <v>415</v>
      </c>
      <c r="C370" s="69" t="s">
        <v>88</v>
      </c>
      <c r="D370" s="69" t="s">
        <v>87</v>
      </c>
      <c r="E370" s="69"/>
      <c r="F370" s="81">
        <f>F362/(F367+F368)*100</f>
        <v>100</v>
      </c>
      <c r="G370" s="81">
        <f>F370</f>
        <v>100</v>
      </c>
    </row>
    <row r="371" spans="1:7" ht="33.75" customHeight="1">
      <c r="A371" s="63"/>
      <c r="B371" s="290" t="s">
        <v>482</v>
      </c>
      <c r="C371" s="290"/>
      <c r="D371" s="290"/>
      <c r="E371" s="290"/>
      <c r="F371" s="80"/>
      <c r="G371" s="81"/>
    </row>
    <row r="372" spans="1:7" s="76" customFormat="1" ht="15" customHeight="1">
      <c r="A372" s="79">
        <v>1</v>
      </c>
      <c r="B372" s="82" t="s">
        <v>27</v>
      </c>
      <c r="C372" s="69"/>
      <c r="D372" s="69"/>
      <c r="E372" s="80"/>
      <c r="F372" s="80"/>
      <c r="G372" s="80"/>
    </row>
    <row r="373" spans="1:7" ht="77.25" customHeight="1">
      <c r="A373" s="63"/>
      <c r="B373" s="144" t="s">
        <v>416</v>
      </c>
      <c r="C373" s="69" t="s">
        <v>89</v>
      </c>
      <c r="D373" s="163" t="s">
        <v>494</v>
      </c>
      <c r="E373" s="80"/>
      <c r="F373" s="162">
        <v>17800</v>
      </c>
      <c r="G373" s="80">
        <f>F373</f>
        <v>17800</v>
      </c>
    </row>
    <row r="374" spans="1:7" s="76" customFormat="1" ht="15" customHeight="1">
      <c r="A374" s="79">
        <v>2</v>
      </c>
      <c r="B374" s="167" t="s">
        <v>28</v>
      </c>
      <c r="C374" s="69"/>
      <c r="D374" s="69"/>
      <c r="E374" s="80"/>
      <c r="F374" s="80"/>
      <c r="G374" s="80"/>
    </row>
    <row r="375" spans="1:7" ht="102" customHeight="1">
      <c r="A375" s="63"/>
      <c r="B375" s="144" t="s">
        <v>447</v>
      </c>
      <c r="C375" s="69" t="s">
        <v>180</v>
      </c>
      <c r="D375" s="69" t="s">
        <v>181</v>
      </c>
      <c r="E375" s="69"/>
      <c r="F375" s="81">
        <v>1</v>
      </c>
      <c r="G375" s="81">
        <f>F375</f>
        <v>1</v>
      </c>
    </row>
    <row r="376" spans="1:7" s="76" customFormat="1" ht="15" customHeight="1">
      <c r="A376" s="79">
        <v>3</v>
      </c>
      <c r="B376" s="167" t="s">
        <v>29</v>
      </c>
      <c r="C376" s="69"/>
      <c r="D376" s="69"/>
      <c r="E376" s="69"/>
      <c r="F376" s="80"/>
      <c r="G376" s="81"/>
    </row>
    <row r="377" spans="1:7" ht="97.5" customHeight="1">
      <c r="A377" s="63"/>
      <c r="B377" s="144" t="s">
        <v>417</v>
      </c>
      <c r="C377" s="69" t="s">
        <v>89</v>
      </c>
      <c r="D377" s="69" t="s">
        <v>87</v>
      </c>
      <c r="E377" s="69"/>
      <c r="F377" s="80">
        <f>F373</f>
        <v>17800</v>
      </c>
      <c r="G377" s="80">
        <f>F377</f>
        <v>17800</v>
      </c>
    </row>
    <row r="378" spans="1:7" s="76" customFormat="1" ht="15" customHeight="1">
      <c r="A378" s="79">
        <v>4</v>
      </c>
      <c r="B378" s="167" t="s">
        <v>30</v>
      </c>
      <c r="C378" s="69"/>
      <c r="D378" s="69"/>
      <c r="E378" s="69"/>
      <c r="F378" s="80"/>
      <c r="G378" s="81"/>
    </row>
    <row r="379" spans="1:7" ht="87.75" customHeight="1">
      <c r="A379" s="63"/>
      <c r="B379" s="144" t="s">
        <v>418</v>
      </c>
      <c r="C379" s="69" t="s">
        <v>88</v>
      </c>
      <c r="D379" s="69" t="s">
        <v>87</v>
      </c>
      <c r="E379" s="69"/>
      <c r="F379" s="81">
        <v>100</v>
      </c>
      <c r="G379" s="81">
        <f>F379</f>
        <v>100</v>
      </c>
    </row>
    <row r="380" spans="1:7" ht="33.75" customHeight="1">
      <c r="A380" s="63"/>
      <c r="B380" s="290" t="s">
        <v>419</v>
      </c>
      <c r="C380" s="290"/>
      <c r="D380" s="290"/>
      <c r="E380" s="290"/>
      <c r="F380" s="80"/>
      <c r="G380" s="81"/>
    </row>
    <row r="381" spans="1:7" s="76" customFormat="1" ht="15" customHeight="1">
      <c r="A381" s="79">
        <v>1</v>
      </c>
      <c r="B381" s="82" t="s">
        <v>27</v>
      </c>
      <c r="C381" s="69"/>
      <c r="D381" s="69"/>
      <c r="E381" s="80"/>
      <c r="F381" s="80"/>
      <c r="G381" s="80"/>
    </row>
    <row r="382" spans="1:7" ht="55.5" customHeight="1">
      <c r="A382" s="63"/>
      <c r="B382" s="144" t="s">
        <v>420</v>
      </c>
      <c r="C382" s="69" t="s">
        <v>89</v>
      </c>
      <c r="D382" s="154" t="s">
        <v>399</v>
      </c>
      <c r="E382" s="80"/>
      <c r="F382" s="80">
        <v>800000</v>
      </c>
      <c r="G382" s="80">
        <f>F382</f>
        <v>800000</v>
      </c>
    </row>
    <row r="383" spans="1:7" s="76" customFormat="1" ht="15" customHeight="1">
      <c r="A383" s="79">
        <v>2</v>
      </c>
      <c r="B383" s="167" t="s">
        <v>28</v>
      </c>
      <c r="C383" s="69"/>
      <c r="D383" s="69"/>
      <c r="E383" s="80"/>
      <c r="F383" s="80"/>
      <c r="G383" s="80"/>
    </row>
    <row r="384" spans="1:7" ht="74.25" customHeight="1">
      <c r="A384" s="63"/>
      <c r="B384" s="144" t="s">
        <v>421</v>
      </c>
      <c r="C384" s="69" t="s">
        <v>180</v>
      </c>
      <c r="D384" s="69" t="s">
        <v>181</v>
      </c>
      <c r="E384" s="69"/>
      <c r="F384" s="81">
        <v>1</v>
      </c>
      <c r="G384" s="81">
        <f>F384</f>
        <v>1</v>
      </c>
    </row>
    <row r="385" spans="1:7" ht="53.25" customHeight="1">
      <c r="A385" s="63"/>
      <c r="B385" s="144" t="s">
        <v>423</v>
      </c>
      <c r="C385" s="69" t="s">
        <v>422</v>
      </c>
      <c r="D385" s="69" t="s">
        <v>181</v>
      </c>
      <c r="E385" s="69"/>
      <c r="F385" s="81">
        <v>924</v>
      </c>
      <c r="G385" s="81">
        <f>F385</f>
        <v>924</v>
      </c>
    </row>
    <row r="386" spans="1:7" s="76" customFormat="1" ht="15" customHeight="1">
      <c r="A386" s="79">
        <v>3</v>
      </c>
      <c r="B386" s="167" t="s">
        <v>29</v>
      </c>
      <c r="C386" s="69"/>
      <c r="D386" s="69"/>
      <c r="E386" s="69"/>
      <c r="F386" s="80"/>
      <c r="G386" s="81"/>
    </row>
    <row r="387" spans="1:7" ht="72" customHeight="1">
      <c r="A387" s="63"/>
      <c r="B387" s="144" t="s">
        <v>424</v>
      </c>
      <c r="C387" s="69" t="s">
        <v>89</v>
      </c>
      <c r="D387" s="69" t="s">
        <v>87</v>
      </c>
      <c r="E387" s="80"/>
      <c r="F387" s="80">
        <v>9368</v>
      </c>
      <c r="G387" s="80">
        <f>F387</f>
        <v>9368</v>
      </c>
    </row>
    <row r="388" spans="1:7" ht="56.25" customHeight="1">
      <c r="A388" s="63"/>
      <c r="B388" s="144" t="s">
        <v>425</v>
      </c>
      <c r="C388" s="69" t="s">
        <v>89</v>
      </c>
      <c r="D388" s="69" t="s">
        <v>87</v>
      </c>
      <c r="E388" s="69"/>
      <c r="F388" s="80">
        <f>(F382-F387)/F385+0.01</f>
        <v>855.67233766233767</v>
      </c>
      <c r="G388" s="80">
        <f>F388</f>
        <v>855.67233766233767</v>
      </c>
    </row>
    <row r="389" spans="1:7" s="76" customFormat="1" ht="15" customHeight="1">
      <c r="A389" s="79">
        <v>4</v>
      </c>
      <c r="B389" s="167" t="s">
        <v>30</v>
      </c>
      <c r="C389" s="69"/>
      <c r="D389" s="69"/>
      <c r="E389" s="69"/>
      <c r="F389" s="80"/>
      <c r="G389" s="81"/>
    </row>
    <row r="390" spans="1:7" ht="71.25" customHeight="1">
      <c r="A390" s="63"/>
      <c r="B390" s="144" t="s">
        <v>426</v>
      </c>
      <c r="C390" s="69" t="s">
        <v>88</v>
      </c>
      <c r="D390" s="69" t="s">
        <v>87</v>
      </c>
      <c r="E390" s="69"/>
      <c r="F390" s="81">
        <v>100</v>
      </c>
      <c r="G390" s="81">
        <f>F390</f>
        <v>100</v>
      </c>
    </row>
    <row r="391" spans="1:7" ht="33.75" customHeight="1">
      <c r="A391" s="63"/>
      <c r="B391" s="290" t="s">
        <v>451</v>
      </c>
      <c r="C391" s="290"/>
      <c r="D391" s="290"/>
      <c r="E391" s="290"/>
      <c r="F391" s="80"/>
      <c r="G391" s="81"/>
    </row>
    <row r="392" spans="1:7" s="76" customFormat="1" ht="15" customHeight="1">
      <c r="A392" s="79">
        <v>1</v>
      </c>
      <c r="B392" s="82" t="s">
        <v>27</v>
      </c>
      <c r="C392" s="69"/>
      <c r="D392" s="69"/>
      <c r="E392" s="80"/>
      <c r="F392" s="80"/>
      <c r="G392" s="80"/>
    </row>
    <row r="393" spans="1:7" ht="86.25" customHeight="1">
      <c r="A393" s="63"/>
      <c r="B393" s="144" t="s">
        <v>452</v>
      </c>
      <c r="C393" s="69" t="s">
        <v>89</v>
      </c>
      <c r="D393" s="154" t="s">
        <v>450</v>
      </c>
      <c r="E393" s="80"/>
      <c r="F393" s="80">
        <v>100000</v>
      </c>
      <c r="G393" s="80">
        <f>F393</f>
        <v>100000</v>
      </c>
    </row>
    <row r="394" spans="1:7" s="76" customFormat="1" ht="15" customHeight="1">
      <c r="A394" s="79">
        <v>2</v>
      </c>
      <c r="B394" s="167" t="s">
        <v>28</v>
      </c>
      <c r="C394" s="69"/>
      <c r="D394" s="69"/>
      <c r="E394" s="80"/>
      <c r="F394" s="80"/>
      <c r="G394" s="80"/>
    </row>
    <row r="395" spans="1:7" ht="107.25" customHeight="1">
      <c r="A395" s="63"/>
      <c r="B395" s="144" t="s">
        <v>453</v>
      </c>
      <c r="C395" s="69" t="s">
        <v>180</v>
      </c>
      <c r="D395" s="69" t="s">
        <v>181</v>
      </c>
      <c r="E395" s="69"/>
      <c r="F395" s="81">
        <v>1</v>
      </c>
      <c r="G395" s="81">
        <f>F395</f>
        <v>1</v>
      </c>
    </row>
    <row r="396" spans="1:7" s="76" customFormat="1" ht="15" customHeight="1">
      <c r="A396" s="79">
        <v>3</v>
      </c>
      <c r="B396" s="167" t="s">
        <v>29</v>
      </c>
      <c r="C396" s="69"/>
      <c r="D396" s="69"/>
      <c r="E396" s="69"/>
      <c r="F396" s="80"/>
      <c r="G396" s="81"/>
    </row>
    <row r="397" spans="1:7" ht="111" customHeight="1">
      <c r="A397" s="63"/>
      <c r="B397" s="144" t="s">
        <v>455</v>
      </c>
      <c r="C397" s="69" t="s">
        <v>89</v>
      </c>
      <c r="D397" s="69" t="s">
        <v>87</v>
      </c>
      <c r="E397" s="80"/>
      <c r="F397" s="80">
        <v>100000</v>
      </c>
      <c r="G397" s="80">
        <f>F397</f>
        <v>100000</v>
      </c>
    </row>
    <row r="398" spans="1:7" s="76" customFormat="1" ht="15" customHeight="1">
      <c r="A398" s="79">
        <v>4</v>
      </c>
      <c r="B398" s="167" t="s">
        <v>30</v>
      </c>
      <c r="C398" s="69"/>
      <c r="D398" s="69"/>
      <c r="E398" s="69"/>
      <c r="F398" s="80"/>
      <c r="G398" s="81"/>
    </row>
    <row r="399" spans="1:7" ht="108.75" customHeight="1">
      <c r="A399" s="63"/>
      <c r="B399" s="144" t="s">
        <v>454</v>
      </c>
      <c r="C399" s="69" t="s">
        <v>88</v>
      </c>
      <c r="D399" s="69" t="s">
        <v>87</v>
      </c>
      <c r="E399" s="69"/>
      <c r="F399" s="81">
        <v>100</v>
      </c>
      <c r="G399" s="81">
        <f>F399</f>
        <v>100</v>
      </c>
    </row>
    <row r="400" spans="1:7" ht="33.75" hidden="1" customHeight="1">
      <c r="A400" s="63"/>
      <c r="B400" s="332"/>
      <c r="C400" s="332"/>
      <c r="D400" s="332"/>
      <c r="E400" s="332"/>
      <c r="F400" s="80"/>
      <c r="G400" s="81"/>
    </row>
    <row r="401" spans="1:7" s="76" customFormat="1" ht="15" hidden="1" customHeight="1">
      <c r="A401" s="79">
        <v>1</v>
      </c>
      <c r="B401" s="82"/>
      <c r="C401" s="69"/>
      <c r="D401" s="69"/>
      <c r="E401" s="80"/>
      <c r="F401" s="80"/>
      <c r="G401" s="80"/>
    </row>
    <row r="402" spans="1:7" ht="55.5" hidden="1" customHeight="1">
      <c r="A402" s="63"/>
      <c r="B402" s="144"/>
      <c r="C402" s="69"/>
      <c r="D402" s="163"/>
      <c r="E402" s="80"/>
      <c r="F402" s="162"/>
      <c r="G402" s="80"/>
    </row>
    <row r="403" spans="1:7" s="76" customFormat="1" ht="15" hidden="1" customHeight="1">
      <c r="A403" s="79">
        <v>2</v>
      </c>
      <c r="B403" s="167"/>
      <c r="C403" s="69"/>
      <c r="D403" s="69"/>
      <c r="E403" s="80"/>
      <c r="F403" s="80"/>
      <c r="G403" s="80"/>
    </row>
    <row r="404" spans="1:7" ht="82.5" hidden="1" customHeight="1">
      <c r="A404" s="63"/>
      <c r="B404" s="144"/>
      <c r="C404" s="69"/>
      <c r="D404" s="69"/>
      <c r="E404" s="69"/>
      <c r="F404" s="81"/>
      <c r="G404" s="81"/>
    </row>
    <row r="405" spans="1:7" ht="66" hidden="1" customHeight="1">
      <c r="A405" s="63"/>
      <c r="B405" s="144"/>
      <c r="C405" s="69"/>
      <c r="D405" s="69"/>
      <c r="E405" s="69"/>
      <c r="F405" s="80"/>
      <c r="G405" s="80"/>
    </row>
    <row r="406" spans="1:7" s="76" customFormat="1" ht="15" hidden="1" customHeight="1">
      <c r="A406" s="79">
        <v>3</v>
      </c>
      <c r="B406" s="167"/>
      <c r="C406" s="69"/>
      <c r="D406" s="69"/>
      <c r="E406" s="69"/>
      <c r="F406" s="80"/>
      <c r="G406" s="81"/>
    </row>
    <row r="407" spans="1:7" ht="72" hidden="1" customHeight="1">
      <c r="A407" s="63"/>
      <c r="B407" s="144"/>
      <c r="C407" s="69"/>
      <c r="D407" s="69"/>
      <c r="E407" s="80"/>
      <c r="F407" s="80"/>
      <c r="G407" s="80"/>
    </row>
    <row r="408" spans="1:7" ht="57" hidden="1" customHeight="1">
      <c r="A408" s="63"/>
      <c r="B408" s="144"/>
      <c r="C408" s="69"/>
      <c r="D408" s="69"/>
      <c r="E408" s="80"/>
      <c r="F408" s="80"/>
      <c r="G408" s="80"/>
    </row>
    <row r="409" spans="1:7" s="76" customFormat="1" ht="15" hidden="1" customHeight="1">
      <c r="A409" s="79">
        <v>4</v>
      </c>
      <c r="B409" s="167"/>
      <c r="C409" s="69"/>
      <c r="D409" s="69"/>
      <c r="E409" s="69"/>
      <c r="F409" s="80"/>
      <c r="G409" s="81"/>
    </row>
    <row r="410" spans="1:7" ht="71.25" hidden="1" customHeight="1">
      <c r="A410" s="63"/>
      <c r="B410" s="144"/>
      <c r="C410" s="69"/>
      <c r="D410" s="69"/>
      <c r="E410" s="69"/>
      <c r="F410" s="81"/>
      <c r="G410" s="81"/>
    </row>
    <row r="411" spans="1:7" ht="33.75" hidden="1" customHeight="1">
      <c r="A411" s="63"/>
      <c r="B411" s="290"/>
      <c r="C411" s="290"/>
      <c r="D411" s="290"/>
      <c r="E411" s="290"/>
      <c r="F411" s="80"/>
      <c r="G411" s="81"/>
    </row>
    <row r="412" spans="1:7" s="76" customFormat="1" ht="15" hidden="1" customHeight="1">
      <c r="A412" s="79">
        <v>1</v>
      </c>
      <c r="B412" s="82"/>
      <c r="C412" s="69"/>
      <c r="D412" s="69"/>
      <c r="E412" s="80"/>
      <c r="F412" s="80"/>
      <c r="G412" s="80"/>
    </row>
    <row r="413" spans="1:7" ht="69.75" hidden="1" customHeight="1">
      <c r="A413" s="63"/>
      <c r="B413" s="144"/>
      <c r="C413" s="69"/>
      <c r="D413" s="154"/>
      <c r="E413" s="80"/>
      <c r="F413" s="80"/>
      <c r="G413" s="80"/>
    </row>
    <row r="414" spans="1:7" s="76" customFormat="1" ht="15" hidden="1" customHeight="1">
      <c r="A414" s="79">
        <v>2</v>
      </c>
      <c r="B414" s="167"/>
      <c r="C414" s="69"/>
      <c r="D414" s="69"/>
      <c r="E414" s="80"/>
      <c r="F414" s="80"/>
      <c r="G414" s="80"/>
    </row>
    <row r="415" spans="1:7" ht="93" hidden="1" customHeight="1">
      <c r="A415" s="63"/>
      <c r="B415" s="144"/>
      <c r="C415" s="69"/>
      <c r="D415" s="69"/>
      <c r="E415" s="69"/>
      <c r="F415" s="81"/>
      <c r="G415" s="81"/>
    </row>
    <row r="416" spans="1:7" ht="65.25" hidden="1" customHeight="1">
      <c r="A416" s="63"/>
      <c r="B416" s="144"/>
      <c r="C416" s="69"/>
      <c r="D416" s="69"/>
      <c r="E416" s="69"/>
      <c r="F416" s="80"/>
      <c r="G416" s="80"/>
    </row>
    <row r="417" spans="1:7" s="76" customFormat="1" ht="15" hidden="1" customHeight="1">
      <c r="A417" s="79">
        <v>3</v>
      </c>
      <c r="B417" s="167"/>
      <c r="C417" s="69"/>
      <c r="D417" s="69"/>
      <c r="E417" s="69"/>
      <c r="F417" s="80"/>
      <c r="G417" s="81"/>
    </row>
    <row r="418" spans="1:7" ht="82.5" hidden="1" customHeight="1">
      <c r="A418" s="63"/>
      <c r="B418" s="144"/>
      <c r="C418" s="69"/>
      <c r="D418" s="69"/>
      <c r="E418" s="80"/>
      <c r="F418" s="80"/>
      <c r="G418" s="80"/>
    </row>
    <row r="419" spans="1:7" ht="71.25" hidden="1" customHeight="1">
      <c r="A419" s="63"/>
      <c r="B419" s="144"/>
      <c r="C419" s="69"/>
      <c r="D419" s="69"/>
      <c r="E419" s="80"/>
      <c r="F419" s="80"/>
      <c r="G419" s="80"/>
    </row>
    <row r="420" spans="1:7" s="76" customFormat="1" ht="15" hidden="1" customHeight="1">
      <c r="A420" s="79">
        <v>4</v>
      </c>
      <c r="B420" s="167"/>
      <c r="C420" s="69"/>
      <c r="D420" s="69"/>
      <c r="E420" s="69"/>
      <c r="F420" s="80"/>
      <c r="G420" s="81"/>
    </row>
    <row r="421" spans="1:7" ht="71.25" hidden="1" customHeight="1">
      <c r="A421" s="63"/>
      <c r="B421" s="144"/>
      <c r="C421" s="69"/>
      <c r="D421" s="69"/>
      <c r="E421" s="69"/>
      <c r="F421" s="81"/>
      <c r="G421" s="81"/>
    </row>
    <row r="422" spans="1:7" ht="40.5" customHeight="1">
      <c r="A422" s="63"/>
      <c r="B422" s="290" t="s">
        <v>495</v>
      </c>
      <c r="C422" s="290"/>
      <c r="D422" s="290"/>
      <c r="E422" s="290"/>
      <c r="F422" s="80"/>
      <c r="G422" s="81"/>
    </row>
    <row r="423" spans="1:7" s="76" customFormat="1" ht="15" customHeight="1">
      <c r="A423" s="79">
        <v>1</v>
      </c>
      <c r="B423" s="82" t="s">
        <v>27</v>
      </c>
      <c r="C423" s="69"/>
      <c r="D423" s="69"/>
      <c r="E423" s="80"/>
      <c r="F423" s="80"/>
      <c r="G423" s="80"/>
    </row>
    <row r="424" spans="1:7" ht="95.25" customHeight="1">
      <c r="A424" s="63"/>
      <c r="B424" s="144" t="s">
        <v>466</v>
      </c>
      <c r="C424" s="69" t="s">
        <v>89</v>
      </c>
      <c r="D424" s="154" t="s">
        <v>463</v>
      </c>
      <c r="E424" s="80"/>
      <c r="F424" s="80">
        <v>100000</v>
      </c>
      <c r="G424" s="80">
        <f>F424</f>
        <v>100000</v>
      </c>
    </row>
    <row r="425" spans="1:7" s="76" customFormat="1" ht="15" customHeight="1">
      <c r="A425" s="79">
        <v>2</v>
      </c>
      <c r="B425" s="167" t="s">
        <v>28</v>
      </c>
      <c r="C425" s="69"/>
      <c r="D425" s="69"/>
      <c r="E425" s="80"/>
      <c r="F425" s="80"/>
      <c r="G425" s="80"/>
    </row>
    <row r="426" spans="1:7" ht="129.6" customHeight="1">
      <c r="A426" s="63"/>
      <c r="B426" s="144" t="s">
        <v>467</v>
      </c>
      <c r="C426" s="69" t="s">
        <v>180</v>
      </c>
      <c r="D426" s="69" t="s">
        <v>181</v>
      </c>
      <c r="E426" s="69"/>
      <c r="F426" s="81">
        <v>1</v>
      </c>
      <c r="G426" s="81">
        <f>F426</f>
        <v>1</v>
      </c>
    </row>
    <row r="427" spans="1:7" s="76" customFormat="1" ht="15" customHeight="1">
      <c r="A427" s="79">
        <v>3</v>
      </c>
      <c r="B427" s="167" t="s">
        <v>29</v>
      </c>
      <c r="C427" s="69"/>
      <c r="D427" s="69"/>
      <c r="E427" s="69"/>
      <c r="F427" s="80"/>
      <c r="G427" s="81"/>
    </row>
    <row r="428" spans="1:7" ht="122.45" customHeight="1">
      <c r="A428" s="63"/>
      <c r="B428" s="144" t="s">
        <v>468</v>
      </c>
      <c r="C428" s="69" t="s">
        <v>89</v>
      </c>
      <c r="D428" s="69" t="s">
        <v>87</v>
      </c>
      <c r="E428" s="80"/>
      <c r="F428" s="80">
        <f>F424/F426</f>
        <v>100000</v>
      </c>
      <c r="G428" s="80">
        <f>F428</f>
        <v>100000</v>
      </c>
    </row>
    <row r="429" spans="1:7" s="76" customFormat="1" ht="15" customHeight="1">
      <c r="A429" s="79">
        <v>4</v>
      </c>
      <c r="B429" s="167" t="s">
        <v>30</v>
      </c>
      <c r="C429" s="69"/>
      <c r="D429" s="69"/>
      <c r="E429" s="69"/>
      <c r="F429" s="80"/>
      <c r="G429" s="81"/>
    </row>
    <row r="430" spans="1:7" ht="93.75" customHeight="1">
      <c r="A430" s="63"/>
      <c r="B430" s="144" t="s">
        <v>469</v>
      </c>
      <c r="C430" s="69" t="s">
        <v>88</v>
      </c>
      <c r="D430" s="69" t="s">
        <v>87</v>
      </c>
      <c r="E430" s="69"/>
      <c r="F430" s="81">
        <v>100</v>
      </c>
      <c r="G430" s="81">
        <f>F430</f>
        <v>100</v>
      </c>
    </row>
    <row r="431" spans="1:7" ht="33.75" hidden="1" customHeight="1">
      <c r="A431" s="63"/>
      <c r="B431" s="332"/>
      <c r="C431" s="332"/>
      <c r="D431" s="332"/>
      <c r="E431" s="332"/>
      <c r="F431" s="80"/>
      <c r="G431" s="81"/>
    </row>
    <row r="432" spans="1:7" s="76" customFormat="1" ht="15" hidden="1" customHeight="1">
      <c r="A432" s="79"/>
      <c r="B432" s="82"/>
      <c r="C432" s="69"/>
      <c r="D432" s="69"/>
      <c r="E432" s="80"/>
      <c r="F432" s="80"/>
      <c r="G432" s="80"/>
    </row>
    <row r="433" spans="1:7" ht="67.5" hidden="1" customHeight="1">
      <c r="A433" s="63"/>
      <c r="B433" s="144"/>
      <c r="C433" s="69"/>
      <c r="D433" s="154"/>
      <c r="E433" s="80"/>
      <c r="F433" s="80"/>
      <c r="G433" s="80"/>
    </row>
    <row r="434" spans="1:7" s="76" customFormat="1" ht="15" hidden="1" customHeight="1">
      <c r="A434" s="79"/>
      <c r="B434" s="167"/>
      <c r="C434" s="69"/>
      <c r="D434" s="69"/>
      <c r="E434" s="80"/>
      <c r="F434" s="80"/>
      <c r="G434" s="80"/>
    </row>
    <row r="435" spans="1:7" ht="103.5" hidden="1" customHeight="1">
      <c r="A435" s="63"/>
      <c r="B435" s="144"/>
      <c r="C435" s="69"/>
      <c r="D435" s="69"/>
      <c r="E435" s="69"/>
      <c r="F435" s="81"/>
      <c r="G435" s="81"/>
    </row>
    <row r="436" spans="1:7" s="76" customFormat="1" ht="15" hidden="1" customHeight="1">
      <c r="A436" s="79"/>
      <c r="B436" s="167"/>
      <c r="C436" s="69"/>
      <c r="D436" s="69"/>
      <c r="E436" s="69"/>
      <c r="F436" s="80"/>
      <c r="G436" s="81"/>
    </row>
    <row r="437" spans="1:7" ht="87.75" hidden="1" customHeight="1">
      <c r="A437" s="63"/>
      <c r="B437" s="144"/>
      <c r="C437" s="69"/>
      <c r="D437" s="69"/>
      <c r="E437" s="80"/>
      <c r="F437" s="80"/>
      <c r="G437" s="80"/>
    </row>
    <row r="438" spans="1:7" s="76" customFormat="1" ht="15" hidden="1" customHeight="1">
      <c r="A438" s="79"/>
      <c r="B438" s="167"/>
      <c r="C438" s="69"/>
      <c r="D438" s="69"/>
      <c r="E438" s="69"/>
      <c r="F438" s="80"/>
      <c r="G438" s="81"/>
    </row>
    <row r="439" spans="1:7" ht="81.75" hidden="1" customHeight="1">
      <c r="A439" s="63"/>
      <c r="B439" s="144"/>
      <c r="C439" s="69"/>
      <c r="D439" s="69"/>
      <c r="E439" s="69"/>
      <c r="F439" s="81"/>
      <c r="G439" s="81"/>
    </row>
    <row r="440" spans="1:7" ht="30.75" customHeight="1">
      <c r="A440" s="63"/>
      <c r="B440" s="290" t="s">
        <v>496</v>
      </c>
      <c r="C440" s="290"/>
      <c r="D440" s="290"/>
      <c r="E440" s="290"/>
      <c r="F440" s="80"/>
      <c r="G440" s="81"/>
    </row>
    <row r="441" spans="1:7" s="76" customFormat="1" ht="15" customHeight="1">
      <c r="A441" s="79">
        <v>1</v>
      </c>
      <c r="B441" s="82" t="s">
        <v>27</v>
      </c>
      <c r="C441" s="69"/>
      <c r="D441" s="69"/>
      <c r="E441" s="80"/>
      <c r="F441" s="80"/>
      <c r="G441" s="80"/>
    </row>
    <row r="442" spans="1:7" ht="54.75" customHeight="1">
      <c r="A442" s="63"/>
      <c r="B442" s="144" t="s">
        <v>470</v>
      </c>
      <c r="C442" s="69" t="s">
        <v>89</v>
      </c>
      <c r="D442" s="154" t="s">
        <v>463</v>
      </c>
      <c r="E442" s="80"/>
      <c r="F442" s="80">
        <v>1014000</v>
      </c>
      <c r="G442" s="80">
        <f>F442</f>
        <v>1014000</v>
      </c>
    </row>
    <row r="443" spans="1:7" s="76" customFormat="1" ht="15" customHeight="1">
      <c r="A443" s="79">
        <v>2</v>
      </c>
      <c r="B443" s="167" t="s">
        <v>28</v>
      </c>
      <c r="C443" s="69"/>
      <c r="D443" s="69"/>
      <c r="E443" s="80"/>
      <c r="F443" s="80"/>
      <c r="G443" s="80"/>
    </row>
    <row r="444" spans="1:7" ht="63" customHeight="1">
      <c r="A444" s="63"/>
      <c r="B444" s="144" t="s">
        <v>471</v>
      </c>
      <c r="C444" s="69" t="s">
        <v>97</v>
      </c>
      <c r="D444" s="69" t="s">
        <v>181</v>
      </c>
      <c r="E444" s="69"/>
      <c r="F444" s="81">
        <v>1</v>
      </c>
      <c r="G444" s="81">
        <f>F444</f>
        <v>1</v>
      </c>
    </row>
    <row r="445" spans="1:7" s="76" customFormat="1" ht="15" customHeight="1">
      <c r="A445" s="79">
        <v>3</v>
      </c>
      <c r="B445" s="167" t="s">
        <v>29</v>
      </c>
      <c r="C445" s="69"/>
      <c r="D445" s="69"/>
      <c r="E445" s="69"/>
      <c r="F445" s="80"/>
      <c r="G445" s="81"/>
    </row>
    <row r="446" spans="1:7" ht="64.5" customHeight="1">
      <c r="A446" s="63"/>
      <c r="B446" s="144" t="s">
        <v>472</v>
      </c>
      <c r="C446" s="69" t="s">
        <v>89</v>
      </c>
      <c r="D446" s="69" t="s">
        <v>87</v>
      </c>
      <c r="E446" s="69"/>
      <c r="F446" s="80">
        <f>F442/F444</f>
        <v>1014000</v>
      </c>
      <c r="G446" s="80">
        <f>F446</f>
        <v>1014000</v>
      </c>
    </row>
    <row r="447" spans="1:7" s="76" customFormat="1" ht="15" customHeight="1">
      <c r="A447" s="79">
        <v>4</v>
      </c>
      <c r="B447" s="167" t="s">
        <v>30</v>
      </c>
      <c r="C447" s="69"/>
      <c r="D447" s="69"/>
      <c r="E447" s="69"/>
      <c r="F447" s="80"/>
      <c r="G447" s="81"/>
    </row>
    <row r="448" spans="1:7" ht="59.25" customHeight="1">
      <c r="A448" s="63"/>
      <c r="B448" s="144" t="s">
        <v>473</v>
      </c>
      <c r="C448" s="69" t="s">
        <v>88</v>
      </c>
      <c r="D448" s="69" t="s">
        <v>87</v>
      </c>
      <c r="E448" s="69"/>
      <c r="F448" s="81">
        <f>F442/F446*100</f>
        <v>100</v>
      </c>
      <c r="G448" s="81">
        <f>F448</f>
        <v>100</v>
      </c>
    </row>
    <row r="449" spans="1:7" ht="19.5" customHeight="1">
      <c r="A449" s="63"/>
      <c r="B449" s="290" t="s">
        <v>358</v>
      </c>
      <c r="C449" s="290"/>
      <c r="D449" s="290"/>
      <c r="E449" s="69"/>
      <c r="F449" s="150">
        <f>F452+F461+F470+F479</f>
        <v>2081267</v>
      </c>
      <c r="G449" s="150">
        <f>G452+G461+G470+G479</f>
        <v>2081267</v>
      </c>
    </row>
    <row r="450" spans="1:7" ht="33.75" customHeight="1">
      <c r="A450" s="35"/>
      <c r="B450" s="289" t="s">
        <v>381</v>
      </c>
      <c r="C450" s="289"/>
      <c r="D450" s="289"/>
      <c r="E450" s="289"/>
      <c r="F450" s="74"/>
      <c r="G450" s="74"/>
    </row>
    <row r="451" spans="1:7" s="76" customFormat="1" ht="15" customHeight="1">
      <c r="A451" s="71">
        <v>1</v>
      </c>
      <c r="B451" s="78" t="s">
        <v>27</v>
      </c>
      <c r="C451" s="73"/>
      <c r="D451" s="73"/>
      <c r="E451" s="77"/>
      <c r="F451" s="74"/>
      <c r="G451" s="74"/>
    </row>
    <row r="452" spans="1:7" ht="44.25" customHeight="1">
      <c r="A452" s="35"/>
      <c r="B452" s="145" t="s">
        <v>351</v>
      </c>
      <c r="C452" s="40" t="s">
        <v>89</v>
      </c>
      <c r="D452" s="183" t="s">
        <v>497</v>
      </c>
      <c r="E452" s="77"/>
      <c r="F452" s="164">
        <v>421097</v>
      </c>
      <c r="G452" s="36">
        <f>F452</f>
        <v>421097</v>
      </c>
    </row>
    <row r="453" spans="1:7" s="76" customFormat="1" ht="15" customHeight="1">
      <c r="A453" s="71">
        <v>2</v>
      </c>
      <c r="B453" s="72" t="s">
        <v>28</v>
      </c>
      <c r="C453" s="40"/>
      <c r="D453" s="40"/>
      <c r="E453" s="77"/>
      <c r="F453" s="36"/>
      <c r="G453" s="36"/>
    </row>
    <row r="454" spans="1:7" ht="68.25" customHeight="1">
      <c r="A454" s="35"/>
      <c r="B454" s="145" t="s">
        <v>352</v>
      </c>
      <c r="C454" s="40" t="s">
        <v>180</v>
      </c>
      <c r="D454" s="40" t="s">
        <v>181</v>
      </c>
      <c r="E454" s="73"/>
      <c r="F454" s="41">
        <v>1</v>
      </c>
      <c r="G454" s="41">
        <f>F454</f>
        <v>1</v>
      </c>
    </row>
    <row r="455" spans="1:7" s="76" customFormat="1" ht="15" customHeight="1">
      <c r="A455" s="71">
        <v>3</v>
      </c>
      <c r="B455" s="72" t="s">
        <v>29</v>
      </c>
      <c r="C455" s="40"/>
      <c r="D455" s="40"/>
      <c r="E455" s="73"/>
      <c r="F455" s="36"/>
      <c r="G455" s="41"/>
    </row>
    <row r="456" spans="1:7" ht="74.25" customHeight="1">
      <c r="A456" s="35"/>
      <c r="B456" s="145" t="s">
        <v>354</v>
      </c>
      <c r="C456" s="40" t="s">
        <v>89</v>
      </c>
      <c r="D456" s="40" t="s">
        <v>87</v>
      </c>
      <c r="E456" s="73"/>
      <c r="F456" s="36">
        <f>F452/F454</f>
        <v>421097</v>
      </c>
      <c r="G456" s="36">
        <f>F456</f>
        <v>421097</v>
      </c>
    </row>
    <row r="457" spans="1:7" s="76" customFormat="1" ht="15" customHeight="1">
      <c r="A457" s="71">
        <v>4</v>
      </c>
      <c r="B457" s="72" t="s">
        <v>30</v>
      </c>
      <c r="C457" s="40"/>
      <c r="D457" s="40"/>
      <c r="E457" s="73"/>
      <c r="F457" s="36"/>
      <c r="G457" s="41"/>
    </row>
    <row r="458" spans="1:7" ht="55.5" customHeight="1">
      <c r="A458" s="35"/>
      <c r="B458" s="145" t="s">
        <v>353</v>
      </c>
      <c r="C458" s="146" t="s">
        <v>88</v>
      </c>
      <c r="D458" s="40" t="s">
        <v>87</v>
      </c>
      <c r="E458" s="73"/>
      <c r="F458" s="36">
        <v>100</v>
      </c>
      <c r="G458" s="36">
        <v>100</v>
      </c>
    </row>
    <row r="459" spans="1:7" ht="13.5" customHeight="1">
      <c r="A459" s="35"/>
      <c r="B459" s="289" t="s">
        <v>437</v>
      </c>
      <c r="C459" s="289"/>
      <c r="D459" s="289"/>
      <c r="E459" s="289"/>
      <c r="F459" s="74"/>
      <c r="G459" s="74"/>
    </row>
    <row r="460" spans="1:7" s="76" customFormat="1" ht="15" customHeight="1">
      <c r="A460" s="71">
        <v>1</v>
      </c>
      <c r="B460" s="78" t="s">
        <v>27</v>
      </c>
      <c r="C460" s="73"/>
      <c r="D460" s="73"/>
      <c r="E460" s="77"/>
      <c r="F460" s="74"/>
      <c r="G460" s="74"/>
    </row>
    <row r="461" spans="1:7" ht="42" customHeight="1">
      <c r="A461" s="35"/>
      <c r="B461" s="145" t="s">
        <v>438</v>
      </c>
      <c r="C461" s="40" t="s">
        <v>89</v>
      </c>
      <c r="D461" s="154" t="s">
        <v>463</v>
      </c>
      <c r="E461" s="77"/>
      <c r="F461" s="36">
        <v>600000</v>
      </c>
      <c r="G461" s="36">
        <f>F461</f>
        <v>600000</v>
      </c>
    </row>
    <row r="462" spans="1:7" s="76" customFormat="1" ht="15" customHeight="1">
      <c r="A462" s="71">
        <v>2</v>
      </c>
      <c r="B462" s="72" t="s">
        <v>28</v>
      </c>
      <c r="C462" s="40"/>
      <c r="D462" s="40"/>
      <c r="E462" s="77"/>
      <c r="F462" s="36"/>
      <c r="G462" s="36"/>
    </row>
    <row r="463" spans="1:7" ht="57" customHeight="1">
      <c r="A463" s="35"/>
      <c r="B463" s="145" t="s">
        <v>439</v>
      </c>
      <c r="C463" s="40" t="s">
        <v>180</v>
      </c>
      <c r="D463" s="40" t="s">
        <v>181</v>
      </c>
      <c r="E463" s="73"/>
      <c r="F463" s="41">
        <v>1</v>
      </c>
      <c r="G463" s="41">
        <f>F463</f>
        <v>1</v>
      </c>
    </row>
    <row r="464" spans="1:7" s="76" customFormat="1" ht="15" customHeight="1">
      <c r="A464" s="71">
        <v>3</v>
      </c>
      <c r="B464" s="72" t="s">
        <v>29</v>
      </c>
      <c r="C464" s="40"/>
      <c r="D464" s="40"/>
      <c r="E464" s="73"/>
      <c r="F464" s="36"/>
      <c r="G464" s="41"/>
    </row>
    <row r="465" spans="1:7" ht="51.75" customHeight="1">
      <c r="A465" s="35"/>
      <c r="B465" s="145" t="s">
        <v>440</v>
      </c>
      <c r="C465" s="40" t="s">
        <v>89</v>
      </c>
      <c r="D465" s="40" t="s">
        <v>87</v>
      </c>
      <c r="E465" s="73"/>
      <c r="F465" s="36">
        <f>F461/F463</f>
        <v>600000</v>
      </c>
      <c r="G465" s="36">
        <f>F465</f>
        <v>600000</v>
      </c>
    </row>
    <row r="466" spans="1:7" s="76" customFormat="1" ht="15" customHeight="1">
      <c r="A466" s="71">
        <v>4</v>
      </c>
      <c r="B466" s="72" t="s">
        <v>30</v>
      </c>
      <c r="C466" s="40"/>
      <c r="D466" s="40"/>
      <c r="E466" s="73"/>
      <c r="F466" s="36"/>
      <c r="G466" s="41"/>
    </row>
    <row r="467" spans="1:7" ht="44.25" customHeight="1">
      <c r="A467" s="35"/>
      <c r="B467" s="145" t="s">
        <v>442</v>
      </c>
      <c r="C467" s="146" t="s">
        <v>88</v>
      </c>
      <c r="D467" s="40" t="s">
        <v>87</v>
      </c>
      <c r="E467" s="73"/>
      <c r="F467" s="36">
        <v>100</v>
      </c>
      <c r="G467" s="36">
        <v>100</v>
      </c>
    </row>
    <row r="468" spans="1:7" ht="18" customHeight="1">
      <c r="A468" s="35"/>
      <c r="B468" s="279" t="s">
        <v>441</v>
      </c>
      <c r="C468" s="280"/>
      <c r="D468" s="280"/>
      <c r="E468" s="280"/>
      <c r="F468" s="281"/>
      <c r="G468" s="74"/>
    </row>
    <row r="469" spans="1:7" s="76" customFormat="1" ht="15" customHeight="1">
      <c r="A469" s="71">
        <v>1</v>
      </c>
      <c r="B469" s="78" t="s">
        <v>27</v>
      </c>
      <c r="C469" s="73"/>
      <c r="D469" s="73"/>
      <c r="E469" s="77"/>
      <c r="F469" s="74"/>
      <c r="G469" s="74"/>
    </row>
    <row r="470" spans="1:7" ht="49.5" customHeight="1">
      <c r="A470" s="35"/>
      <c r="B470" s="145" t="s">
        <v>427</v>
      </c>
      <c r="C470" s="40" t="s">
        <v>89</v>
      </c>
      <c r="D470" s="183" t="s">
        <v>497</v>
      </c>
      <c r="E470" s="77"/>
      <c r="F470" s="164">
        <v>210170</v>
      </c>
      <c r="G470" s="36">
        <f>F470</f>
        <v>210170</v>
      </c>
    </row>
    <row r="471" spans="1:7" s="76" customFormat="1" ht="15" customHeight="1">
      <c r="A471" s="71">
        <v>2</v>
      </c>
      <c r="B471" s="72" t="s">
        <v>28</v>
      </c>
      <c r="C471" s="40"/>
      <c r="D471" s="40"/>
      <c r="E471" s="77"/>
      <c r="F471" s="36"/>
      <c r="G471" s="36"/>
    </row>
    <row r="472" spans="1:7" ht="68.25" customHeight="1">
      <c r="A472" s="35"/>
      <c r="B472" s="145" t="s">
        <v>498</v>
      </c>
      <c r="C472" s="40" t="s">
        <v>180</v>
      </c>
      <c r="D472" s="40" t="s">
        <v>181</v>
      </c>
      <c r="E472" s="73"/>
      <c r="F472" s="41">
        <v>1</v>
      </c>
      <c r="G472" s="41">
        <f>F472</f>
        <v>1</v>
      </c>
    </row>
    <row r="473" spans="1:7" s="76" customFormat="1" ht="15" customHeight="1">
      <c r="A473" s="71">
        <v>3</v>
      </c>
      <c r="B473" s="72" t="s">
        <v>29</v>
      </c>
      <c r="C473" s="40"/>
      <c r="D473" s="40"/>
      <c r="E473" s="73"/>
      <c r="F473" s="36"/>
      <c r="G473" s="41"/>
    </row>
    <row r="474" spans="1:7" ht="69" customHeight="1">
      <c r="A474" s="35"/>
      <c r="B474" s="145" t="s">
        <v>499</v>
      </c>
      <c r="C474" s="40" t="s">
        <v>89</v>
      </c>
      <c r="D474" s="40" t="s">
        <v>87</v>
      </c>
      <c r="E474" s="73"/>
      <c r="F474" s="36">
        <f>F470/F472</f>
        <v>210170</v>
      </c>
      <c r="G474" s="36">
        <f>F474</f>
        <v>210170</v>
      </c>
    </row>
    <row r="475" spans="1:7" s="76" customFormat="1" ht="15" customHeight="1">
      <c r="A475" s="71">
        <v>4</v>
      </c>
      <c r="B475" s="72" t="s">
        <v>30</v>
      </c>
      <c r="C475" s="40"/>
      <c r="D475" s="40"/>
      <c r="E475" s="73"/>
      <c r="F475" s="36"/>
      <c r="G475" s="41"/>
    </row>
    <row r="476" spans="1:7" ht="57" customHeight="1">
      <c r="A476" s="35"/>
      <c r="B476" s="145" t="s">
        <v>428</v>
      </c>
      <c r="C476" s="146" t="s">
        <v>88</v>
      </c>
      <c r="D476" s="40" t="s">
        <v>87</v>
      </c>
      <c r="E476" s="73"/>
      <c r="F476" s="36">
        <v>100</v>
      </c>
      <c r="G476" s="36">
        <v>100</v>
      </c>
    </row>
    <row r="477" spans="1:7" ht="43.5" customHeight="1">
      <c r="A477" s="35"/>
      <c r="B477" s="279" t="s">
        <v>483</v>
      </c>
      <c r="C477" s="280"/>
      <c r="D477" s="280"/>
      <c r="E477" s="280"/>
      <c r="F477" s="281"/>
      <c r="G477" s="74"/>
    </row>
    <row r="478" spans="1:7" s="76" customFormat="1" ht="15" customHeight="1">
      <c r="A478" s="71">
        <v>1</v>
      </c>
      <c r="B478" s="78" t="s">
        <v>27</v>
      </c>
      <c r="C478" s="73"/>
      <c r="D478" s="73"/>
      <c r="E478" s="77"/>
      <c r="F478" s="74"/>
      <c r="G478" s="74"/>
    </row>
    <row r="479" spans="1:7" ht="74.25" customHeight="1">
      <c r="A479" s="35"/>
      <c r="B479" s="145" t="s">
        <v>484</v>
      </c>
      <c r="C479" s="40" t="s">
        <v>89</v>
      </c>
      <c r="D479" s="154" t="s">
        <v>481</v>
      </c>
      <c r="E479" s="77"/>
      <c r="F479" s="36">
        <v>850000</v>
      </c>
      <c r="G479" s="36">
        <f>F479</f>
        <v>850000</v>
      </c>
    </row>
    <row r="480" spans="1:7" s="76" customFormat="1" ht="15" customHeight="1">
      <c r="A480" s="71">
        <v>2</v>
      </c>
      <c r="B480" s="72" t="s">
        <v>28</v>
      </c>
      <c r="C480" s="40"/>
      <c r="D480" s="40"/>
      <c r="E480" s="77"/>
      <c r="F480" s="36"/>
      <c r="G480" s="36"/>
    </row>
    <row r="481" spans="1:8" ht="84.75" customHeight="1">
      <c r="A481" s="35"/>
      <c r="B481" s="145" t="s">
        <v>485</v>
      </c>
      <c r="C481" s="40" t="s">
        <v>180</v>
      </c>
      <c r="D481" s="40" t="s">
        <v>181</v>
      </c>
      <c r="E481" s="73"/>
      <c r="F481" s="41">
        <v>1</v>
      </c>
      <c r="G481" s="41">
        <f>F481</f>
        <v>1</v>
      </c>
    </row>
    <row r="482" spans="1:8" s="76" customFormat="1" ht="15" customHeight="1">
      <c r="A482" s="71">
        <v>3</v>
      </c>
      <c r="B482" s="72" t="s">
        <v>29</v>
      </c>
      <c r="C482" s="40"/>
      <c r="D482" s="40"/>
      <c r="E482" s="73"/>
      <c r="F482" s="36"/>
      <c r="G482" s="41"/>
    </row>
    <row r="483" spans="1:8" ht="94.5" customHeight="1">
      <c r="A483" s="35"/>
      <c r="B483" s="145" t="s">
        <v>486</v>
      </c>
      <c r="C483" s="40" t="s">
        <v>89</v>
      </c>
      <c r="D483" s="40" t="s">
        <v>87</v>
      </c>
      <c r="E483" s="73"/>
      <c r="F483" s="36">
        <f>F479/F481</f>
        <v>850000</v>
      </c>
      <c r="G483" s="36">
        <f>F483</f>
        <v>850000</v>
      </c>
    </row>
    <row r="484" spans="1:8" s="76" customFormat="1" ht="15" customHeight="1">
      <c r="A484" s="71">
        <v>4</v>
      </c>
      <c r="B484" s="72" t="s">
        <v>30</v>
      </c>
      <c r="C484" s="40"/>
      <c r="D484" s="40"/>
      <c r="E484" s="73"/>
      <c r="F484" s="36"/>
      <c r="G484" s="41"/>
    </row>
    <row r="485" spans="1:8" ht="97.5" customHeight="1">
      <c r="A485" s="35"/>
      <c r="B485" s="145" t="s">
        <v>487</v>
      </c>
      <c r="C485" s="146" t="s">
        <v>88</v>
      </c>
      <c r="D485" s="40" t="s">
        <v>87</v>
      </c>
      <c r="E485" s="73"/>
      <c r="F485" s="36">
        <v>100</v>
      </c>
      <c r="G485" s="36">
        <v>100</v>
      </c>
    </row>
    <row r="486" spans="1:8" ht="19.5" customHeight="1">
      <c r="A486" s="176"/>
      <c r="B486" s="177"/>
      <c r="C486" s="178"/>
      <c r="D486" s="179"/>
      <c r="E486" s="180"/>
      <c r="F486" s="181"/>
      <c r="G486" s="181"/>
    </row>
    <row r="487" spans="1:8" ht="16.5" customHeight="1">
      <c r="A487" s="282"/>
      <c r="B487" s="282"/>
      <c r="C487" s="282"/>
      <c r="D487" s="18"/>
    </row>
    <row r="488" spans="1:8" s="58" customFormat="1" ht="33" customHeight="1">
      <c r="A488" s="283" t="s">
        <v>502</v>
      </c>
      <c r="B488" s="283"/>
      <c r="C488" s="283"/>
      <c r="D488" s="97"/>
      <c r="E488" s="98"/>
      <c r="F488" s="284" t="s">
        <v>503</v>
      </c>
      <c r="G488" s="284"/>
    </row>
    <row r="489" spans="1:8" s="58" customFormat="1" ht="3" customHeight="1">
      <c r="A489" s="99"/>
      <c r="B489" s="100"/>
      <c r="D489" s="173" t="s">
        <v>31</v>
      </c>
      <c r="F489" s="275" t="s">
        <v>302</v>
      </c>
      <c r="G489" s="275"/>
    </row>
    <row r="490" spans="1:8" s="58" customFormat="1" ht="15.75" customHeight="1">
      <c r="A490" s="276" t="s">
        <v>32</v>
      </c>
      <c r="B490" s="276"/>
      <c r="C490" s="100"/>
      <c r="D490" s="100"/>
    </row>
    <row r="491" spans="1:8" s="58" customFormat="1" ht="18" customHeight="1">
      <c r="A491" s="165" t="s">
        <v>303</v>
      </c>
      <c r="B491" s="165"/>
      <c r="C491" s="165"/>
      <c r="D491" s="100"/>
    </row>
    <row r="492" spans="1:8" s="58" customFormat="1" ht="33" customHeight="1">
      <c r="A492" s="277" t="s">
        <v>304</v>
      </c>
      <c r="B492" s="276"/>
      <c r="C492" s="276"/>
      <c r="D492" s="97"/>
      <c r="E492" s="98"/>
      <c r="F492" s="278" t="s">
        <v>305</v>
      </c>
      <c r="G492" s="278"/>
    </row>
    <row r="493" spans="1:8" s="58" customFormat="1" ht="2.25" customHeight="1">
      <c r="B493" s="100"/>
      <c r="C493" s="100"/>
      <c r="D493" s="173" t="s">
        <v>31</v>
      </c>
      <c r="F493" s="275" t="s">
        <v>52</v>
      </c>
      <c r="G493" s="275"/>
    </row>
    <row r="494" spans="1:8" s="58" customFormat="1" ht="11.25" customHeight="1">
      <c r="A494" s="101" t="s">
        <v>306</v>
      </c>
      <c r="B494" s="101"/>
      <c r="C494" s="101"/>
      <c r="D494" s="101"/>
      <c r="E494" s="101"/>
      <c r="F494" s="101"/>
      <c r="G494" s="101"/>
      <c r="H494" s="101"/>
    </row>
    <row r="495" spans="1:8" s="58" customFormat="1" ht="3" hidden="1" customHeight="1">
      <c r="A495" s="102"/>
      <c r="B495" s="58" t="s">
        <v>83</v>
      </c>
    </row>
    <row r="496" spans="1:8" ht="12" customHeight="1">
      <c r="A496" s="33" t="s">
        <v>51</v>
      </c>
    </row>
  </sheetData>
  <mergeCells count="126">
    <mergeCell ref="F1:G3"/>
    <mergeCell ref="E5:G5"/>
    <mergeCell ref="E6:G6"/>
    <mergeCell ref="E7:G7"/>
    <mergeCell ref="E8:G8"/>
    <mergeCell ref="E9:G9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B36:G36"/>
    <mergeCell ref="B38:G38"/>
    <mergeCell ref="E40:E41"/>
    <mergeCell ref="B42:C42"/>
    <mergeCell ref="B43:C43"/>
    <mergeCell ref="B44:C44"/>
    <mergeCell ref="B24:G26"/>
    <mergeCell ref="B27:G27"/>
    <mergeCell ref="B29:G29"/>
    <mergeCell ref="B30:G30"/>
    <mergeCell ref="C33:G33"/>
    <mergeCell ref="B34:G34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75:C75"/>
    <mergeCell ref="B76:C76"/>
    <mergeCell ref="B77:C77"/>
    <mergeCell ref="B78:C78"/>
    <mergeCell ref="B79:C79"/>
    <mergeCell ref="B80:C80"/>
    <mergeCell ref="B69:C69"/>
    <mergeCell ref="B70:C70"/>
    <mergeCell ref="B71:C71"/>
    <mergeCell ref="B72:C72"/>
    <mergeCell ref="B73:C73"/>
    <mergeCell ref="B74:C74"/>
    <mergeCell ref="B93:G93"/>
    <mergeCell ref="B97:E97"/>
    <mergeCell ref="B98:E98"/>
    <mergeCell ref="B107:E107"/>
    <mergeCell ref="B116:D116"/>
    <mergeCell ref="B127:D127"/>
    <mergeCell ref="B81:C81"/>
    <mergeCell ref="B82:C82"/>
    <mergeCell ref="B83:C83"/>
    <mergeCell ref="A84:C84"/>
    <mergeCell ref="B86:G86"/>
    <mergeCell ref="A91:B91"/>
    <mergeCell ref="B192:D192"/>
    <mergeCell ref="B201:E201"/>
    <mergeCell ref="B202:E202"/>
    <mergeCell ref="B211:E211"/>
    <mergeCell ref="B220:E220"/>
    <mergeCell ref="B229:E229"/>
    <mergeCell ref="B136:D136"/>
    <mergeCell ref="B145:D145"/>
    <mergeCell ref="B156:D156"/>
    <mergeCell ref="B165:D165"/>
    <mergeCell ref="B174:D174"/>
    <mergeCell ref="B183:D183"/>
    <mergeCell ref="B284:E284"/>
    <mergeCell ref="B293:E293"/>
    <mergeCell ref="B302:E302"/>
    <mergeCell ref="B311:E311"/>
    <mergeCell ref="B320:E320"/>
    <mergeCell ref="B329:E329"/>
    <mergeCell ref="B238:E238"/>
    <mergeCell ref="B247:E247"/>
    <mergeCell ref="B256:E256"/>
    <mergeCell ref="B265:E265"/>
    <mergeCell ref="B274:E274"/>
    <mergeCell ref="B283:C283"/>
    <mergeCell ref="B400:E400"/>
    <mergeCell ref="B411:E411"/>
    <mergeCell ref="B422:E422"/>
    <mergeCell ref="B431:E431"/>
    <mergeCell ref="B440:E440"/>
    <mergeCell ref="B449:D449"/>
    <mergeCell ref="B338:E338"/>
    <mergeCell ref="B349:E349"/>
    <mergeCell ref="B360:E360"/>
    <mergeCell ref="B371:E371"/>
    <mergeCell ref="B380:E380"/>
    <mergeCell ref="B391:E391"/>
    <mergeCell ref="F489:G489"/>
    <mergeCell ref="A490:B490"/>
    <mergeCell ref="A492:C492"/>
    <mergeCell ref="F492:G492"/>
    <mergeCell ref="F493:G493"/>
    <mergeCell ref="B450:E450"/>
    <mergeCell ref="B459:E459"/>
    <mergeCell ref="B468:F468"/>
    <mergeCell ref="B477:F477"/>
    <mergeCell ref="A487:C487"/>
    <mergeCell ref="A488:C488"/>
    <mergeCell ref="F488:G488"/>
  </mergeCells>
  <pageMargins left="0.19685039370078741" right="0.15748031496062992" top="0.35433070866141736" bottom="0.27559055118110237" header="0.31496062992125984" footer="0.19685039370078741"/>
  <pageSetup paperSize="9" orientation="landscape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54"/>
  <sheetViews>
    <sheetView view="pageBreakPreview" topLeftCell="A22" zoomScaleNormal="120" zoomScaleSheetLayoutView="100" workbookViewId="0">
      <selection activeCell="B24" sqref="B24:G26"/>
    </sheetView>
  </sheetViews>
  <sheetFormatPr defaultColWidth="21.625" defaultRowHeight="15"/>
  <cols>
    <col min="1" max="1" width="6.125" style="16" customWidth="1"/>
    <col min="2" max="2" width="34.75" style="16" customWidth="1"/>
    <col min="3" max="3" width="15.375" style="16" customWidth="1"/>
    <col min="4" max="4" width="17.875" style="16" customWidth="1"/>
    <col min="5" max="5" width="20.375" style="16" customWidth="1"/>
    <col min="6" max="16384" width="21.625" style="16"/>
  </cols>
  <sheetData>
    <row r="1" spans="1:10">
      <c r="F1" s="321" t="s">
        <v>72</v>
      </c>
      <c r="G1" s="322"/>
    </row>
    <row r="2" spans="1:10">
      <c r="F2" s="322"/>
      <c r="G2" s="322"/>
    </row>
    <row r="3" spans="1:10" ht="32.25" customHeight="1">
      <c r="F3" s="322"/>
      <c r="G3" s="322"/>
    </row>
    <row r="4" spans="1:10" ht="15.75">
      <c r="A4" s="15"/>
      <c r="E4" s="15" t="s">
        <v>0</v>
      </c>
    </row>
    <row r="5" spans="1:10" ht="15.75">
      <c r="A5" s="15"/>
      <c r="E5" s="323" t="s">
        <v>100</v>
      </c>
      <c r="F5" s="323"/>
      <c r="G5" s="323"/>
    </row>
    <row r="6" spans="1:10" ht="15.75">
      <c r="A6" s="15"/>
      <c r="B6" s="15"/>
      <c r="E6" s="324" t="s">
        <v>85</v>
      </c>
      <c r="F6" s="324"/>
      <c r="G6" s="324"/>
    </row>
    <row r="7" spans="1:10" ht="15" customHeight="1">
      <c r="A7" s="15"/>
      <c r="E7" s="325" t="s">
        <v>1</v>
      </c>
      <c r="F7" s="325"/>
      <c r="G7" s="325"/>
    </row>
    <row r="8" spans="1:10" ht="9.75" customHeight="1">
      <c r="A8" s="15"/>
      <c r="B8" s="15"/>
      <c r="E8" s="326"/>
      <c r="F8" s="326"/>
      <c r="G8" s="326"/>
    </row>
    <row r="9" spans="1:10" ht="9" customHeight="1">
      <c r="A9" s="15"/>
      <c r="E9" s="325"/>
      <c r="F9" s="325"/>
      <c r="G9" s="325"/>
    </row>
    <row r="10" spans="1:10" ht="15.75">
      <c r="A10" s="15"/>
      <c r="E10" s="295" t="s">
        <v>101</v>
      </c>
      <c r="F10" s="295"/>
      <c r="G10" s="295"/>
    </row>
    <row r="11" spans="1:10" ht="12" customHeight="1"/>
    <row r="12" spans="1:10" ht="10.5" customHeight="1">
      <c r="J12" s="16" t="s">
        <v>83</v>
      </c>
    </row>
    <row r="13" spans="1:10" ht="15.75">
      <c r="A13" s="318" t="s">
        <v>2</v>
      </c>
      <c r="B13" s="318"/>
      <c r="C13" s="318"/>
      <c r="D13" s="318"/>
      <c r="E13" s="318"/>
      <c r="F13" s="318"/>
      <c r="G13" s="318"/>
    </row>
    <row r="14" spans="1:10" ht="15.75">
      <c r="A14" s="318" t="s">
        <v>126</v>
      </c>
      <c r="B14" s="318"/>
      <c r="C14" s="318"/>
      <c r="D14" s="318"/>
      <c r="E14" s="318"/>
      <c r="F14" s="318"/>
      <c r="G14" s="318"/>
    </row>
    <row r="15" spans="1:10" ht="9.75" customHeight="1"/>
    <row r="16" spans="1:10" ht="9" customHeight="1"/>
    <row r="17" spans="1:7" ht="41.45" customHeight="1">
      <c r="A17" s="50" t="s">
        <v>73</v>
      </c>
      <c r="B17" s="50">
        <v>3100000</v>
      </c>
      <c r="C17" s="50"/>
      <c r="D17" s="319" t="s">
        <v>84</v>
      </c>
      <c r="E17" s="319"/>
      <c r="F17" s="319"/>
      <c r="G17" s="51">
        <v>31692820</v>
      </c>
    </row>
    <row r="18" spans="1:7" ht="28.5" customHeight="1">
      <c r="A18" s="275" t="s">
        <v>81</v>
      </c>
      <c r="B18" s="275"/>
      <c r="C18" s="275"/>
      <c r="D18" s="320" t="s">
        <v>1</v>
      </c>
      <c r="E18" s="320"/>
      <c r="F18" s="52" t="s">
        <v>83</v>
      </c>
      <c r="G18" s="53" t="s">
        <v>74</v>
      </c>
    </row>
    <row r="19" spans="1:7" ht="19.5" customHeight="1">
      <c r="A19" s="54" t="s">
        <v>75</v>
      </c>
      <c r="B19" s="54">
        <v>3110000</v>
      </c>
      <c r="C19" s="54"/>
      <c r="D19" s="315" t="s">
        <v>85</v>
      </c>
      <c r="E19" s="315"/>
      <c r="F19" s="315"/>
      <c r="G19" s="51">
        <v>31692820</v>
      </c>
    </row>
    <row r="20" spans="1:7" ht="15.75" customHeight="1">
      <c r="A20" s="275" t="s">
        <v>77</v>
      </c>
      <c r="B20" s="275"/>
      <c r="C20" s="275"/>
      <c r="D20" s="316" t="s">
        <v>33</v>
      </c>
      <c r="E20" s="316"/>
      <c r="F20" s="52"/>
      <c r="G20" s="53" t="s">
        <v>74</v>
      </c>
    </row>
    <row r="21" spans="1:7" ht="28.5" customHeight="1">
      <c r="A21" s="55" t="s">
        <v>76</v>
      </c>
      <c r="B21" s="56">
        <v>3117370</v>
      </c>
      <c r="C21" s="56">
        <v>7370</v>
      </c>
      <c r="D21" s="57" t="s">
        <v>90</v>
      </c>
      <c r="E21" s="317" t="s">
        <v>91</v>
      </c>
      <c r="F21" s="317"/>
      <c r="G21" s="57" t="s">
        <v>99</v>
      </c>
    </row>
    <row r="22" spans="1:7" ht="33" customHeight="1">
      <c r="A22" s="58"/>
      <c r="B22" s="59" t="s">
        <v>77</v>
      </c>
      <c r="C22" s="93" t="s">
        <v>78</v>
      </c>
      <c r="D22" s="52" t="s">
        <v>79</v>
      </c>
      <c r="E22" s="275" t="s">
        <v>82</v>
      </c>
      <c r="F22" s="275"/>
      <c r="G22" s="60" t="s">
        <v>80</v>
      </c>
    </row>
    <row r="23" spans="1:7" ht="40.5" customHeight="1">
      <c r="A23" s="61" t="s">
        <v>7</v>
      </c>
      <c r="B23" s="276" t="s">
        <v>307</v>
      </c>
      <c r="C23" s="276"/>
      <c r="D23" s="276"/>
      <c r="E23" s="276"/>
      <c r="F23" s="276"/>
      <c r="G23" s="276"/>
    </row>
    <row r="24" spans="1:7" ht="110.25" customHeight="1">
      <c r="A24" s="61" t="s">
        <v>8</v>
      </c>
      <c r="B24" s="359" t="s">
        <v>311</v>
      </c>
      <c r="C24" s="359"/>
      <c r="D24" s="359"/>
      <c r="E24" s="359"/>
      <c r="F24" s="359"/>
      <c r="G24" s="359"/>
    </row>
    <row r="25" spans="1:7" ht="54.75" customHeight="1">
      <c r="A25" s="61"/>
      <c r="B25" s="359"/>
      <c r="C25" s="359"/>
      <c r="D25" s="359"/>
      <c r="E25" s="359"/>
      <c r="F25" s="359"/>
      <c r="G25" s="359"/>
    </row>
    <row r="26" spans="1:7" ht="82.5" customHeight="1">
      <c r="B26" s="359"/>
      <c r="C26" s="359"/>
      <c r="D26" s="359"/>
      <c r="E26" s="359"/>
      <c r="F26" s="359"/>
      <c r="G26" s="359"/>
    </row>
    <row r="27" spans="1:7" ht="19.5" customHeight="1">
      <c r="A27" s="18" t="s">
        <v>9</v>
      </c>
      <c r="B27" s="295" t="s">
        <v>46</v>
      </c>
      <c r="C27" s="295"/>
      <c r="D27" s="295"/>
      <c r="E27" s="295"/>
      <c r="F27" s="295"/>
      <c r="G27" s="295"/>
    </row>
    <row r="28" spans="1:7" ht="4.5" customHeight="1">
      <c r="A28" s="19"/>
    </row>
    <row r="29" spans="1:7" ht="19.5" customHeight="1">
      <c r="A29" s="48" t="s">
        <v>11</v>
      </c>
      <c r="B29" s="304" t="s">
        <v>47</v>
      </c>
      <c r="C29" s="304"/>
      <c r="D29" s="304"/>
      <c r="E29" s="304"/>
      <c r="F29" s="304"/>
      <c r="G29" s="304"/>
    </row>
    <row r="30" spans="1:7" ht="24" customHeight="1">
      <c r="A30" s="48">
        <v>1</v>
      </c>
      <c r="B30" s="310" t="s">
        <v>93</v>
      </c>
      <c r="C30" s="311"/>
      <c r="D30" s="311"/>
      <c r="E30" s="311"/>
      <c r="F30" s="311"/>
      <c r="G30" s="312"/>
    </row>
    <row r="31" spans="1:7" ht="15.75">
      <c r="A31" s="19"/>
    </row>
    <row r="32" spans="1:7" ht="23.25" customHeight="1">
      <c r="A32" s="20" t="s">
        <v>10</v>
      </c>
      <c r="B32" s="21" t="s">
        <v>86</v>
      </c>
      <c r="C32" s="313" t="s">
        <v>92</v>
      </c>
      <c r="D32" s="314"/>
      <c r="E32" s="314"/>
      <c r="F32" s="314"/>
      <c r="G32" s="314"/>
    </row>
    <row r="33" spans="1:9" ht="19.5" customHeight="1">
      <c r="A33" s="18" t="s">
        <v>13</v>
      </c>
      <c r="B33" s="295" t="s">
        <v>48</v>
      </c>
      <c r="C33" s="295"/>
      <c r="D33" s="295"/>
      <c r="E33" s="295"/>
      <c r="F33" s="295"/>
      <c r="G33" s="295"/>
    </row>
    <row r="34" spans="1:9" ht="4.5" customHeight="1">
      <c r="A34" s="18"/>
      <c r="B34" s="47"/>
      <c r="C34" s="47"/>
      <c r="D34" s="47"/>
      <c r="E34" s="47"/>
      <c r="F34" s="47"/>
      <c r="G34" s="47"/>
    </row>
    <row r="35" spans="1:9" ht="18.75" customHeight="1">
      <c r="A35" s="48" t="s">
        <v>11</v>
      </c>
      <c r="B35" s="304" t="s">
        <v>12</v>
      </c>
      <c r="C35" s="304"/>
      <c r="D35" s="304"/>
      <c r="E35" s="304"/>
      <c r="F35" s="304"/>
      <c r="G35" s="304"/>
    </row>
    <row r="36" spans="1:9" ht="19.5" customHeight="1">
      <c r="A36" s="91">
        <v>1</v>
      </c>
      <c r="B36" s="302" t="s">
        <v>94</v>
      </c>
      <c r="C36" s="302"/>
      <c r="D36" s="302"/>
      <c r="E36" s="302"/>
      <c r="F36" s="302"/>
      <c r="G36" s="302"/>
    </row>
    <row r="37" spans="1:9" ht="12.75" customHeight="1">
      <c r="A37" s="18"/>
      <c r="B37" s="47"/>
      <c r="C37" s="47"/>
      <c r="D37" s="47"/>
      <c r="E37" s="47"/>
      <c r="F37" s="47"/>
      <c r="G37" s="47"/>
    </row>
    <row r="38" spans="1:9" ht="15.75">
      <c r="A38" s="18" t="s">
        <v>19</v>
      </c>
      <c r="B38" s="22" t="s">
        <v>15</v>
      </c>
      <c r="C38" s="47"/>
      <c r="D38" s="47"/>
      <c r="E38" s="305" t="s">
        <v>49</v>
      </c>
      <c r="F38" s="47"/>
      <c r="G38" s="47"/>
    </row>
    <row r="39" spans="1:9" ht="8.25" customHeight="1">
      <c r="A39" s="19"/>
      <c r="E39" s="306"/>
    </row>
    <row r="40" spans="1:9" ht="23.25" customHeight="1">
      <c r="A40" s="48" t="s">
        <v>11</v>
      </c>
      <c r="B40" s="307" t="s">
        <v>15</v>
      </c>
      <c r="C40" s="301"/>
      <c r="D40" s="48" t="s">
        <v>16</v>
      </c>
      <c r="E40" s="48" t="s">
        <v>17</v>
      </c>
      <c r="F40" s="48" t="s">
        <v>18</v>
      </c>
    </row>
    <row r="41" spans="1:9" ht="12" customHeight="1">
      <c r="A41" s="90">
        <v>1</v>
      </c>
      <c r="B41" s="308">
        <v>2</v>
      </c>
      <c r="C41" s="294"/>
      <c r="D41" s="90">
        <v>3</v>
      </c>
      <c r="E41" s="90">
        <v>4</v>
      </c>
      <c r="F41" s="90">
        <v>5</v>
      </c>
    </row>
    <row r="42" spans="1:9" ht="18" customHeight="1">
      <c r="A42" s="48"/>
      <c r="B42" s="360" t="s">
        <v>95</v>
      </c>
      <c r="C42" s="361"/>
      <c r="E42" s="43">
        <f>E43+E44+E45+E46+E47+E48+E49+E50+E51+E52+E53</f>
        <v>2010000</v>
      </c>
      <c r="F42" s="26">
        <f>E42</f>
        <v>2010000</v>
      </c>
    </row>
    <row r="43" spans="1:9" ht="26.25" customHeight="1">
      <c r="A43" s="23" t="s">
        <v>102</v>
      </c>
      <c r="B43" s="363" t="s">
        <v>114</v>
      </c>
      <c r="C43" s="294"/>
      <c r="D43" s="24"/>
      <c r="E43" s="25">
        <v>860000</v>
      </c>
      <c r="F43" s="25">
        <f t="shared" ref="F43:F72" si="0">E43</f>
        <v>860000</v>
      </c>
    </row>
    <row r="44" spans="1:9" ht="29.25" customHeight="1">
      <c r="A44" s="23" t="s">
        <v>103</v>
      </c>
      <c r="B44" s="349" t="s">
        <v>110</v>
      </c>
      <c r="C44" s="294"/>
      <c r="D44" s="24"/>
      <c r="E44" s="25">
        <v>1150000</v>
      </c>
      <c r="F44" s="25">
        <f t="shared" ref="F44" si="1">E44</f>
        <v>1150000</v>
      </c>
    </row>
    <row r="45" spans="1:9" ht="30.75" hidden="1" customHeight="1">
      <c r="A45" s="23" t="s">
        <v>104</v>
      </c>
      <c r="B45" s="353" t="s">
        <v>121</v>
      </c>
      <c r="C45" s="354"/>
      <c r="D45" s="24"/>
      <c r="E45" s="105"/>
      <c r="F45" s="25">
        <f t="shared" si="0"/>
        <v>0</v>
      </c>
    </row>
    <row r="46" spans="1:9" ht="43.5" hidden="1" customHeight="1">
      <c r="A46" s="23" t="s">
        <v>106</v>
      </c>
      <c r="B46" s="353" t="s">
        <v>135</v>
      </c>
      <c r="C46" s="354"/>
      <c r="D46" s="104"/>
      <c r="E46" s="105"/>
      <c r="F46" s="25">
        <f>E46</f>
        <v>0</v>
      </c>
      <c r="I46" s="44"/>
    </row>
    <row r="47" spans="1:9" ht="27.75" hidden="1" customHeight="1">
      <c r="A47" s="23" t="s">
        <v>107</v>
      </c>
      <c r="B47" s="353" t="s">
        <v>127</v>
      </c>
      <c r="C47" s="354"/>
      <c r="D47" s="24"/>
      <c r="E47" s="105"/>
      <c r="F47" s="25">
        <f t="shared" si="0"/>
        <v>0</v>
      </c>
    </row>
    <row r="48" spans="1:9" ht="32.25" hidden="1" customHeight="1">
      <c r="A48" s="23" t="s">
        <v>108</v>
      </c>
      <c r="B48" s="353" t="s">
        <v>128</v>
      </c>
      <c r="C48" s="354"/>
      <c r="D48" s="24"/>
      <c r="E48" s="105"/>
      <c r="F48" s="25">
        <f t="shared" si="0"/>
        <v>0</v>
      </c>
    </row>
    <row r="49" spans="1:6" ht="26.25" hidden="1" customHeight="1">
      <c r="A49" s="23" t="s">
        <v>109</v>
      </c>
      <c r="B49" s="353" t="s">
        <v>129</v>
      </c>
      <c r="C49" s="354"/>
      <c r="D49" s="24"/>
      <c r="E49" s="105"/>
      <c r="F49" s="25">
        <f t="shared" si="0"/>
        <v>0</v>
      </c>
    </row>
    <row r="50" spans="1:6" ht="29.25" hidden="1" customHeight="1">
      <c r="A50" s="23" t="s">
        <v>157</v>
      </c>
      <c r="B50" s="353" t="s">
        <v>156</v>
      </c>
      <c r="C50" s="354"/>
      <c r="D50" s="24"/>
      <c r="E50" s="105">
        <f>F156</f>
        <v>0</v>
      </c>
      <c r="F50" s="25">
        <f t="shared" si="0"/>
        <v>0</v>
      </c>
    </row>
    <row r="51" spans="1:6" ht="25.5" hidden="1" customHeight="1">
      <c r="A51" s="23" t="s">
        <v>167</v>
      </c>
      <c r="B51" s="353" t="s">
        <v>168</v>
      </c>
      <c r="C51" s="354"/>
      <c r="D51" s="24"/>
      <c r="E51" s="105">
        <f>F165</f>
        <v>0</v>
      </c>
      <c r="F51" s="25">
        <f t="shared" si="0"/>
        <v>0</v>
      </c>
    </row>
    <row r="52" spans="1:6" ht="25.5" hidden="1" customHeight="1">
      <c r="A52" s="23" t="s">
        <v>175</v>
      </c>
      <c r="B52" s="353" t="s">
        <v>176</v>
      </c>
      <c r="C52" s="354"/>
      <c r="D52" s="24"/>
      <c r="E52" s="105">
        <f>F174</f>
        <v>0</v>
      </c>
      <c r="F52" s="25">
        <f t="shared" si="0"/>
        <v>0</v>
      </c>
    </row>
    <row r="53" spans="1:6" ht="32.25" hidden="1" customHeight="1">
      <c r="A53" s="23" t="s">
        <v>174</v>
      </c>
      <c r="B53" s="353" t="s">
        <v>274</v>
      </c>
      <c r="C53" s="354"/>
      <c r="D53" s="24"/>
      <c r="E53" s="105">
        <f>F183</f>
        <v>0</v>
      </c>
      <c r="F53" s="25">
        <f t="shared" si="0"/>
        <v>0</v>
      </c>
    </row>
    <row r="54" spans="1:6" ht="21" customHeight="1">
      <c r="A54" s="23"/>
      <c r="B54" s="303" t="s">
        <v>188</v>
      </c>
      <c r="C54" s="294"/>
      <c r="D54" s="24"/>
      <c r="E54" s="26">
        <f>E55+E56+E57+E58+E59+E60+E61+E62+E63+E64+E65+E66+E67+E69+E68</f>
        <v>4510000</v>
      </c>
      <c r="F54" s="26">
        <f>E54</f>
        <v>4510000</v>
      </c>
    </row>
    <row r="55" spans="1:6" ht="37.5" customHeight="1">
      <c r="A55" s="23" t="s">
        <v>248</v>
      </c>
      <c r="B55" s="349" t="s">
        <v>259</v>
      </c>
      <c r="C55" s="294"/>
      <c r="D55" s="24"/>
      <c r="E55" s="25">
        <f>F193</f>
        <v>500000</v>
      </c>
      <c r="F55" s="25">
        <f t="shared" si="0"/>
        <v>500000</v>
      </c>
    </row>
    <row r="56" spans="1:6" ht="38.25" customHeight="1">
      <c r="A56" s="23" t="s">
        <v>249</v>
      </c>
      <c r="B56" s="349" t="s">
        <v>260</v>
      </c>
      <c r="C56" s="294"/>
      <c r="D56" s="24"/>
      <c r="E56" s="25">
        <f>F202</f>
        <v>500000</v>
      </c>
      <c r="F56" s="25">
        <f t="shared" si="0"/>
        <v>500000</v>
      </c>
    </row>
    <row r="57" spans="1:6" ht="38.25" hidden="1" customHeight="1">
      <c r="A57" s="23" t="s">
        <v>250</v>
      </c>
      <c r="B57" s="353" t="s">
        <v>261</v>
      </c>
      <c r="C57" s="354"/>
      <c r="D57" s="24"/>
      <c r="E57" s="105">
        <f>F211</f>
        <v>0</v>
      </c>
      <c r="F57" s="25">
        <f t="shared" si="0"/>
        <v>0</v>
      </c>
    </row>
    <row r="58" spans="1:6" ht="42" hidden="1" customHeight="1">
      <c r="A58" s="23" t="s">
        <v>251</v>
      </c>
      <c r="B58" s="353" t="s">
        <v>262</v>
      </c>
      <c r="C58" s="354"/>
      <c r="D58" s="24"/>
      <c r="E58" s="105">
        <f>F220</f>
        <v>0</v>
      </c>
      <c r="F58" s="25">
        <f t="shared" si="0"/>
        <v>0</v>
      </c>
    </row>
    <row r="59" spans="1:6" ht="34.5" hidden="1" customHeight="1">
      <c r="A59" s="23" t="s">
        <v>252</v>
      </c>
      <c r="B59" s="353" t="s">
        <v>263</v>
      </c>
      <c r="C59" s="354"/>
      <c r="D59" s="24"/>
      <c r="E59" s="105">
        <f>F229</f>
        <v>0</v>
      </c>
      <c r="F59" s="25">
        <f t="shared" si="0"/>
        <v>0</v>
      </c>
    </row>
    <row r="60" spans="1:6" ht="29.25" customHeight="1">
      <c r="A60" s="23" t="s">
        <v>250</v>
      </c>
      <c r="B60" s="349" t="s">
        <v>264</v>
      </c>
      <c r="C60" s="294"/>
      <c r="D60" s="24"/>
      <c r="E60" s="25">
        <f>F238</f>
        <v>1500000</v>
      </c>
      <c r="F60" s="25">
        <f t="shared" si="0"/>
        <v>1500000</v>
      </c>
    </row>
    <row r="61" spans="1:6" ht="41.25" hidden="1" customHeight="1">
      <c r="A61" s="23" t="s">
        <v>254</v>
      </c>
      <c r="B61" s="353" t="s">
        <v>265</v>
      </c>
      <c r="C61" s="354"/>
      <c r="D61" s="24"/>
      <c r="E61" s="105">
        <f>F247</f>
        <v>0</v>
      </c>
      <c r="F61" s="25">
        <f t="shared" si="0"/>
        <v>0</v>
      </c>
    </row>
    <row r="62" spans="1:6" ht="28.5" hidden="1" customHeight="1">
      <c r="A62" s="23" t="s">
        <v>255</v>
      </c>
      <c r="B62" s="353" t="s">
        <v>266</v>
      </c>
      <c r="C62" s="354"/>
      <c r="D62" s="24"/>
      <c r="E62" s="105">
        <f>F256</f>
        <v>0</v>
      </c>
      <c r="F62" s="25">
        <f t="shared" si="0"/>
        <v>0</v>
      </c>
    </row>
    <row r="63" spans="1:6" ht="33.75" customHeight="1">
      <c r="A63" s="23" t="s">
        <v>251</v>
      </c>
      <c r="B63" s="349" t="s">
        <v>267</v>
      </c>
      <c r="C63" s="294"/>
      <c r="D63" s="24"/>
      <c r="E63" s="25">
        <f>F265</f>
        <v>100000</v>
      </c>
      <c r="F63" s="25">
        <f t="shared" si="0"/>
        <v>100000</v>
      </c>
    </row>
    <row r="64" spans="1:6" ht="30.75" customHeight="1">
      <c r="A64" s="23" t="s">
        <v>252</v>
      </c>
      <c r="B64" s="349" t="s">
        <v>268</v>
      </c>
      <c r="C64" s="294"/>
      <c r="D64" s="24"/>
      <c r="E64" s="25">
        <f>F274</f>
        <v>110000</v>
      </c>
      <c r="F64" s="25">
        <f t="shared" si="0"/>
        <v>110000</v>
      </c>
    </row>
    <row r="65" spans="1:7" ht="29.25" customHeight="1">
      <c r="A65" s="23" t="s">
        <v>253</v>
      </c>
      <c r="B65" s="349" t="s">
        <v>269</v>
      </c>
      <c r="C65" s="294"/>
      <c r="D65" s="24"/>
      <c r="E65" s="25">
        <f>F283</f>
        <v>1500000</v>
      </c>
      <c r="F65" s="25">
        <f t="shared" si="0"/>
        <v>1500000</v>
      </c>
    </row>
    <row r="66" spans="1:7" ht="28.5" hidden="1" customHeight="1">
      <c r="A66" s="23" t="s">
        <v>256</v>
      </c>
      <c r="B66" s="353" t="s">
        <v>270</v>
      </c>
      <c r="C66" s="354"/>
      <c r="D66" s="24"/>
      <c r="E66" s="105">
        <f>F292</f>
        <v>0</v>
      </c>
      <c r="F66" s="25">
        <f t="shared" si="0"/>
        <v>0</v>
      </c>
    </row>
    <row r="67" spans="1:7" ht="33" hidden="1" customHeight="1">
      <c r="A67" s="23" t="s">
        <v>257</v>
      </c>
      <c r="B67" s="353" t="s">
        <v>271</v>
      </c>
      <c r="C67" s="354"/>
      <c r="D67" s="24"/>
      <c r="E67" s="105">
        <f>F301</f>
        <v>0</v>
      </c>
      <c r="F67" s="25">
        <f t="shared" si="0"/>
        <v>0</v>
      </c>
    </row>
    <row r="68" spans="1:7" ht="33" hidden="1" customHeight="1">
      <c r="A68" s="23" t="s">
        <v>253</v>
      </c>
      <c r="B68" s="349" t="s">
        <v>272</v>
      </c>
      <c r="C68" s="294"/>
      <c r="D68" s="24"/>
      <c r="E68" s="25">
        <f>F310</f>
        <v>0</v>
      </c>
      <c r="F68" s="25">
        <f t="shared" ref="F68" si="2">E68</f>
        <v>0</v>
      </c>
    </row>
    <row r="69" spans="1:7" ht="35.25" customHeight="1">
      <c r="A69" s="23" t="s">
        <v>254</v>
      </c>
      <c r="B69" s="349" t="s">
        <v>284</v>
      </c>
      <c r="C69" s="294"/>
      <c r="D69" s="24"/>
      <c r="E69" s="25">
        <f>F319</f>
        <v>300000</v>
      </c>
      <c r="F69" s="25">
        <f t="shared" si="0"/>
        <v>300000</v>
      </c>
    </row>
    <row r="70" spans="1:7" ht="21.75" customHeight="1">
      <c r="A70" s="23"/>
      <c r="B70" s="303" t="s">
        <v>242</v>
      </c>
      <c r="C70" s="294"/>
      <c r="D70" s="24"/>
      <c r="E70" s="26">
        <f>E71+E72</f>
        <v>549000</v>
      </c>
      <c r="F70" s="26">
        <f>E70</f>
        <v>549000</v>
      </c>
    </row>
    <row r="71" spans="1:7" ht="23.25" customHeight="1">
      <c r="A71" s="23" t="s">
        <v>258</v>
      </c>
      <c r="B71" s="349" t="s">
        <v>273</v>
      </c>
      <c r="C71" s="294"/>
      <c r="D71" s="24"/>
      <c r="E71" s="25">
        <f>F329</f>
        <v>500000</v>
      </c>
      <c r="F71" s="25">
        <f t="shared" si="0"/>
        <v>500000</v>
      </c>
    </row>
    <row r="72" spans="1:7" ht="23.25" customHeight="1">
      <c r="A72" s="23" t="s">
        <v>301</v>
      </c>
      <c r="B72" s="349" t="s">
        <v>295</v>
      </c>
      <c r="C72" s="294"/>
      <c r="D72" s="24"/>
      <c r="E72" s="25">
        <f>F338</f>
        <v>49000</v>
      </c>
      <c r="F72" s="25">
        <f t="shared" si="0"/>
        <v>49000</v>
      </c>
    </row>
    <row r="73" spans="1:7" ht="20.25" customHeight="1">
      <c r="A73" s="293" t="s">
        <v>18</v>
      </c>
      <c r="B73" s="293"/>
      <c r="C73" s="294"/>
      <c r="D73" s="26"/>
      <c r="E73" s="26">
        <f>SUM(E43:E72)-E70-E54</f>
        <v>7069000</v>
      </c>
      <c r="F73" s="26">
        <f>D73+E73</f>
        <v>7069000</v>
      </c>
      <c r="G73" s="44"/>
    </row>
    <row r="74" spans="1:7" ht="18" customHeight="1">
      <c r="A74" s="19"/>
    </row>
    <row r="75" spans="1:7" ht="18.75" customHeight="1">
      <c r="A75" s="19" t="s">
        <v>22</v>
      </c>
      <c r="B75" s="295" t="s">
        <v>20</v>
      </c>
      <c r="C75" s="295"/>
      <c r="D75" s="295"/>
      <c r="E75" s="295"/>
      <c r="F75" s="295"/>
      <c r="G75" s="295"/>
    </row>
    <row r="76" spans="1:7" ht="11.25" customHeight="1">
      <c r="A76" s="19"/>
      <c r="E76" s="27" t="s">
        <v>14</v>
      </c>
    </row>
    <row r="77" spans="1:7" ht="25.5">
      <c r="A77" s="48" t="s">
        <v>11</v>
      </c>
      <c r="B77" s="90" t="s">
        <v>21</v>
      </c>
      <c r="C77" s="48" t="s">
        <v>16</v>
      </c>
      <c r="D77" s="48" t="s">
        <v>17</v>
      </c>
      <c r="E77" s="48" t="s">
        <v>18</v>
      </c>
    </row>
    <row r="78" spans="1:7" ht="11.25" customHeight="1">
      <c r="A78" s="90">
        <v>1</v>
      </c>
      <c r="B78" s="90">
        <v>2</v>
      </c>
      <c r="C78" s="90">
        <v>3</v>
      </c>
      <c r="D78" s="90">
        <v>4</v>
      </c>
      <c r="E78" s="90">
        <v>5</v>
      </c>
    </row>
    <row r="79" spans="1:7" ht="23.25" customHeight="1">
      <c r="A79" s="48"/>
      <c r="B79" s="28"/>
      <c r="C79" s="29"/>
      <c r="D79" s="48"/>
      <c r="E79" s="29"/>
    </row>
    <row r="80" spans="1:7" ht="19.5" customHeight="1">
      <c r="A80" s="293" t="s">
        <v>18</v>
      </c>
      <c r="B80" s="293"/>
      <c r="C80" s="30"/>
      <c r="D80" s="30"/>
      <c r="E80" s="30"/>
    </row>
    <row r="81" spans="1:7" ht="16.5" customHeight="1">
      <c r="A81" s="19"/>
    </row>
    <row r="82" spans="1:7" ht="16.5" customHeight="1">
      <c r="A82" s="18" t="s">
        <v>50</v>
      </c>
      <c r="B82" s="295" t="s">
        <v>23</v>
      </c>
      <c r="C82" s="295"/>
      <c r="D82" s="295"/>
      <c r="E82" s="295"/>
      <c r="F82" s="295"/>
      <c r="G82" s="295"/>
    </row>
    <row r="83" spans="1:7" ht="9.75" customHeight="1">
      <c r="A83" s="19"/>
    </row>
    <row r="84" spans="1:7" ht="25.5" customHeight="1">
      <c r="A84" s="48" t="s">
        <v>11</v>
      </c>
      <c r="B84" s="48" t="s">
        <v>24</v>
      </c>
      <c r="C84" s="91" t="s">
        <v>25</v>
      </c>
      <c r="D84" s="91" t="s">
        <v>26</v>
      </c>
      <c r="E84" s="48" t="s">
        <v>16</v>
      </c>
      <c r="F84" s="48" t="s">
        <v>17</v>
      </c>
      <c r="G84" s="48" t="s">
        <v>18</v>
      </c>
    </row>
    <row r="85" spans="1:7">
      <c r="A85" s="90">
        <v>1</v>
      </c>
      <c r="B85" s="90">
        <v>2</v>
      </c>
      <c r="C85" s="90">
        <v>3</v>
      </c>
      <c r="D85" s="90">
        <v>4</v>
      </c>
      <c r="E85" s="90">
        <v>5</v>
      </c>
      <c r="F85" s="90">
        <v>6</v>
      </c>
      <c r="G85" s="90">
        <v>7</v>
      </c>
    </row>
    <row r="86" spans="1:7" ht="17.25" customHeight="1">
      <c r="A86" s="48"/>
      <c r="B86" s="303" t="s">
        <v>95</v>
      </c>
      <c r="C86" s="303"/>
      <c r="D86" s="362"/>
      <c r="E86" s="48"/>
      <c r="F86" s="48"/>
      <c r="G86" s="48"/>
    </row>
    <row r="87" spans="1:7" ht="29.25" customHeight="1">
      <c r="A87" s="49"/>
      <c r="B87" s="343" t="s">
        <v>130</v>
      </c>
      <c r="C87" s="343"/>
      <c r="D87" s="343"/>
      <c r="E87" s="31"/>
      <c r="F87" s="32"/>
      <c r="G87" s="32"/>
    </row>
    <row r="88" spans="1:7" s="76" customFormat="1" ht="15" customHeight="1">
      <c r="A88" s="83">
        <v>1</v>
      </c>
      <c r="B88" s="84" t="s">
        <v>27</v>
      </c>
      <c r="C88" s="87" t="s">
        <v>83</v>
      </c>
      <c r="D88" s="87" t="s">
        <v>83</v>
      </c>
      <c r="E88" s="85"/>
      <c r="F88" s="86"/>
      <c r="G88" s="86"/>
    </row>
    <row r="89" spans="1:7" ht="34.5" customHeight="1">
      <c r="A89" s="49"/>
      <c r="B89" s="45" t="s">
        <v>115</v>
      </c>
      <c r="C89" s="17" t="s">
        <v>96</v>
      </c>
      <c r="D89" s="34" t="s">
        <v>154</v>
      </c>
      <c r="E89" s="31"/>
      <c r="F89" s="32">
        <f>E43</f>
        <v>860000</v>
      </c>
      <c r="G89" s="32">
        <f>F89</f>
        <v>860000</v>
      </c>
    </row>
    <row r="90" spans="1:7" s="76" customFormat="1" ht="15" customHeight="1">
      <c r="A90" s="83">
        <v>2</v>
      </c>
      <c r="B90" s="84" t="s">
        <v>28</v>
      </c>
      <c r="C90" s="87" t="s">
        <v>83</v>
      </c>
      <c r="D90" s="87" t="s">
        <v>83</v>
      </c>
      <c r="E90" s="85"/>
      <c r="F90" s="86"/>
      <c r="G90" s="86"/>
    </row>
    <row r="91" spans="1:7" ht="31.5" customHeight="1">
      <c r="A91" s="49"/>
      <c r="B91" s="45" t="s">
        <v>116</v>
      </c>
      <c r="C91" s="17" t="s">
        <v>97</v>
      </c>
      <c r="D91" s="17" t="s">
        <v>98</v>
      </c>
      <c r="E91" s="31"/>
      <c r="F91" s="32">
        <v>1</v>
      </c>
      <c r="G91" s="32">
        <f>F91</f>
        <v>1</v>
      </c>
    </row>
    <row r="92" spans="1:7" s="76" customFormat="1" ht="15" customHeight="1">
      <c r="A92" s="83">
        <v>3</v>
      </c>
      <c r="B92" s="84" t="s">
        <v>29</v>
      </c>
      <c r="C92" s="87"/>
      <c r="D92" s="87"/>
      <c r="E92" s="85"/>
      <c r="F92" s="86"/>
      <c r="G92" s="86"/>
    </row>
    <row r="93" spans="1:7" ht="27" customHeight="1">
      <c r="A93" s="49"/>
      <c r="B93" s="46" t="s">
        <v>117</v>
      </c>
      <c r="C93" s="17" t="s">
        <v>89</v>
      </c>
      <c r="D93" s="17" t="s">
        <v>87</v>
      </c>
      <c r="E93" s="31"/>
      <c r="F93" s="32">
        <f>F89/F91</f>
        <v>860000</v>
      </c>
      <c r="G93" s="32">
        <f>F93</f>
        <v>860000</v>
      </c>
    </row>
    <row r="94" spans="1:7" s="76" customFormat="1" ht="15" customHeight="1">
      <c r="A94" s="83">
        <v>4</v>
      </c>
      <c r="B94" s="84" t="s">
        <v>30</v>
      </c>
      <c r="C94" s="87"/>
      <c r="D94" s="87"/>
      <c r="E94" s="85"/>
      <c r="F94" s="86"/>
      <c r="G94" s="86"/>
    </row>
    <row r="95" spans="1:7" ht="38.25" customHeight="1">
      <c r="A95" s="49"/>
      <c r="B95" s="46" t="s">
        <v>118</v>
      </c>
      <c r="C95" s="17" t="s">
        <v>88</v>
      </c>
      <c r="D95" s="17" t="s">
        <v>87</v>
      </c>
      <c r="E95" s="31"/>
      <c r="F95" s="32">
        <v>100</v>
      </c>
      <c r="G95" s="32">
        <f>F95</f>
        <v>100</v>
      </c>
    </row>
    <row r="96" spans="1:7" ht="30" customHeight="1">
      <c r="A96" s="49"/>
      <c r="B96" s="343" t="s">
        <v>131</v>
      </c>
      <c r="C96" s="343"/>
      <c r="D96" s="343"/>
      <c r="E96" s="31"/>
      <c r="F96" s="32"/>
      <c r="G96" s="32"/>
    </row>
    <row r="97" spans="1:7" s="76" customFormat="1" ht="15" customHeight="1">
      <c r="A97" s="83">
        <v>1</v>
      </c>
      <c r="B97" s="84" t="s">
        <v>27</v>
      </c>
      <c r="C97" s="17"/>
      <c r="D97" s="17"/>
      <c r="E97" s="85"/>
      <c r="F97" s="86"/>
      <c r="G97" s="86"/>
    </row>
    <row r="98" spans="1:7" ht="31.5" customHeight="1">
      <c r="A98" s="49"/>
      <c r="B98" s="46" t="s">
        <v>111</v>
      </c>
      <c r="C98" s="17" t="s">
        <v>96</v>
      </c>
      <c r="D98" s="34" t="s">
        <v>154</v>
      </c>
      <c r="E98" s="31"/>
      <c r="F98" s="32">
        <f>E44</f>
        <v>1150000</v>
      </c>
      <c r="G98" s="32">
        <f>F98</f>
        <v>1150000</v>
      </c>
    </row>
    <row r="99" spans="1:7" s="76" customFormat="1" ht="15" customHeight="1">
      <c r="A99" s="83">
        <v>2</v>
      </c>
      <c r="B99" s="84" t="s">
        <v>28</v>
      </c>
      <c r="C99" s="17"/>
      <c r="D99" s="17"/>
      <c r="E99" s="85"/>
      <c r="F99" s="86"/>
      <c r="G99" s="86"/>
    </row>
    <row r="100" spans="1:7" ht="28.5" customHeight="1">
      <c r="A100" s="49"/>
      <c r="B100" s="46" t="s">
        <v>119</v>
      </c>
      <c r="C100" s="17" t="s">
        <v>113</v>
      </c>
      <c r="D100" s="17" t="s">
        <v>105</v>
      </c>
      <c r="E100" s="31"/>
      <c r="F100" s="32">
        <f>F98/F102</f>
        <v>575</v>
      </c>
      <c r="G100" s="32">
        <f>F100</f>
        <v>575</v>
      </c>
    </row>
    <row r="101" spans="1:7" s="76" customFormat="1" ht="15" customHeight="1">
      <c r="A101" s="83">
        <v>3</v>
      </c>
      <c r="B101" s="84" t="s">
        <v>29</v>
      </c>
      <c r="C101" s="17"/>
      <c r="D101" s="17"/>
      <c r="E101" s="85"/>
      <c r="F101" s="86"/>
      <c r="G101" s="86"/>
    </row>
    <row r="102" spans="1:7" ht="30.75" customHeight="1">
      <c r="A102" s="49"/>
      <c r="B102" s="46" t="s">
        <v>120</v>
      </c>
      <c r="C102" s="17" t="s">
        <v>89</v>
      </c>
      <c r="D102" s="17" t="s">
        <v>87</v>
      </c>
      <c r="E102" s="31"/>
      <c r="F102" s="32">
        <v>2000</v>
      </c>
      <c r="G102" s="32">
        <f>F102</f>
        <v>2000</v>
      </c>
    </row>
    <row r="103" spans="1:7" s="76" customFormat="1" ht="15" customHeight="1">
      <c r="A103" s="83">
        <v>4</v>
      </c>
      <c r="B103" s="84" t="s">
        <v>30</v>
      </c>
      <c r="C103" s="17"/>
      <c r="D103" s="17"/>
      <c r="E103" s="85"/>
      <c r="F103" s="86"/>
      <c r="G103" s="86"/>
    </row>
    <row r="104" spans="1:7" ht="35.25" customHeight="1">
      <c r="A104" s="49"/>
      <c r="B104" s="46" t="s">
        <v>112</v>
      </c>
      <c r="C104" s="17" t="s">
        <v>88</v>
      </c>
      <c r="D104" s="17" t="s">
        <v>87</v>
      </c>
      <c r="E104" s="31"/>
      <c r="F104" s="32">
        <v>100</v>
      </c>
      <c r="G104" s="32">
        <f>F104</f>
        <v>100</v>
      </c>
    </row>
    <row r="105" spans="1:7" ht="30" hidden="1" customHeight="1">
      <c r="A105" s="106"/>
      <c r="B105" s="352" t="s">
        <v>132</v>
      </c>
      <c r="C105" s="352"/>
      <c r="D105" s="352"/>
      <c r="E105" s="107"/>
      <c r="F105" s="108"/>
      <c r="G105" s="32"/>
    </row>
    <row r="106" spans="1:7" s="76" customFormat="1" ht="15" hidden="1" customHeight="1">
      <c r="A106" s="109">
        <v>1</v>
      </c>
      <c r="B106" s="110" t="s">
        <v>27</v>
      </c>
      <c r="C106" s="111"/>
      <c r="D106" s="111"/>
      <c r="E106" s="112"/>
      <c r="F106" s="113"/>
      <c r="G106" s="86"/>
    </row>
    <row r="107" spans="1:7" ht="37.5" hidden="1" customHeight="1">
      <c r="A107" s="106"/>
      <c r="B107" s="114" t="s">
        <v>122</v>
      </c>
      <c r="C107" s="111" t="s">
        <v>96</v>
      </c>
      <c r="D107" s="115" t="s">
        <v>154</v>
      </c>
      <c r="E107" s="107"/>
      <c r="F107" s="108"/>
      <c r="G107" s="32">
        <f>F107</f>
        <v>0</v>
      </c>
    </row>
    <row r="108" spans="1:7" s="76" customFormat="1" ht="15" hidden="1" customHeight="1">
      <c r="A108" s="109">
        <v>2</v>
      </c>
      <c r="B108" s="110" t="s">
        <v>28</v>
      </c>
      <c r="C108" s="111"/>
      <c r="D108" s="111"/>
      <c r="E108" s="112"/>
      <c r="F108" s="113"/>
      <c r="G108" s="86"/>
    </row>
    <row r="109" spans="1:7" ht="48" hidden="1" customHeight="1">
      <c r="A109" s="106"/>
      <c r="B109" s="114" t="s">
        <v>123</v>
      </c>
      <c r="C109" s="111" t="s">
        <v>97</v>
      </c>
      <c r="D109" s="111" t="s">
        <v>105</v>
      </c>
      <c r="E109" s="107"/>
      <c r="F109" s="108"/>
      <c r="G109" s="32">
        <f>F109</f>
        <v>0</v>
      </c>
    </row>
    <row r="110" spans="1:7" ht="30" hidden="1" customHeight="1">
      <c r="A110" s="106"/>
      <c r="B110" s="116" t="s">
        <v>133</v>
      </c>
      <c r="C110" s="111" t="s">
        <v>113</v>
      </c>
      <c r="D110" s="111" t="s">
        <v>105</v>
      </c>
      <c r="E110" s="107"/>
      <c r="F110" s="108"/>
      <c r="G110" s="32">
        <f>F110</f>
        <v>0</v>
      </c>
    </row>
    <row r="111" spans="1:7" s="76" customFormat="1" ht="15" hidden="1" customHeight="1">
      <c r="A111" s="109">
        <v>3</v>
      </c>
      <c r="B111" s="110" t="s">
        <v>29</v>
      </c>
      <c r="C111" s="111"/>
      <c r="D111" s="111"/>
      <c r="E111" s="112"/>
      <c r="F111" s="113"/>
      <c r="G111" s="86"/>
    </row>
    <row r="112" spans="1:7" ht="48" hidden="1" customHeight="1">
      <c r="A112" s="106"/>
      <c r="B112" s="114" t="s">
        <v>124</v>
      </c>
      <c r="C112" s="111" t="s">
        <v>89</v>
      </c>
      <c r="D112" s="111" t="s">
        <v>87</v>
      </c>
      <c r="E112" s="107"/>
      <c r="F112" s="108"/>
      <c r="G112" s="32">
        <f>F112</f>
        <v>0</v>
      </c>
    </row>
    <row r="113" spans="1:7" ht="27" hidden="1" customHeight="1">
      <c r="A113" s="106"/>
      <c r="B113" s="116" t="s">
        <v>134</v>
      </c>
      <c r="C113" s="111" t="s">
        <v>89</v>
      </c>
      <c r="D113" s="111" t="s">
        <v>87</v>
      </c>
      <c r="E113" s="107"/>
      <c r="F113" s="108"/>
      <c r="G113" s="32">
        <f>F113</f>
        <v>0</v>
      </c>
    </row>
    <row r="114" spans="1:7" s="76" customFormat="1" ht="15" hidden="1" customHeight="1">
      <c r="A114" s="109">
        <v>4</v>
      </c>
      <c r="B114" s="110" t="s">
        <v>30</v>
      </c>
      <c r="C114" s="111"/>
      <c r="D114" s="111"/>
      <c r="E114" s="112"/>
      <c r="F114" s="113"/>
      <c r="G114" s="86"/>
    </row>
    <row r="115" spans="1:7" ht="45" hidden="1" customHeight="1">
      <c r="A115" s="106"/>
      <c r="B115" s="116" t="s">
        <v>125</v>
      </c>
      <c r="C115" s="111" t="s">
        <v>88</v>
      </c>
      <c r="D115" s="111" t="s">
        <v>87</v>
      </c>
      <c r="E115" s="107"/>
      <c r="F115" s="108"/>
      <c r="G115" s="32">
        <f>F115</f>
        <v>0</v>
      </c>
    </row>
    <row r="116" spans="1:7" ht="45.75" hidden="1" customHeight="1">
      <c r="A116" s="106"/>
      <c r="B116" s="352" t="s">
        <v>155</v>
      </c>
      <c r="C116" s="352"/>
      <c r="D116" s="352"/>
      <c r="E116" s="107"/>
      <c r="F116" s="108"/>
      <c r="G116" s="32"/>
    </row>
    <row r="117" spans="1:7" s="76" customFormat="1" ht="15" hidden="1" customHeight="1">
      <c r="A117" s="109">
        <v>1</v>
      </c>
      <c r="B117" s="117" t="s">
        <v>27</v>
      </c>
      <c r="C117" s="111"/>
      <c r="D117" s="111"/>
      <c r="E117" s="112"/>
      <c r="F117" s="113"/>
      <c r="G117" s="86"/>
    </row>
    <row r="118" spans="1:7" ht="70.5" hidden="1" customHeight="1">
      <c r="A118" s="106"/>
      <c r="B118" s="114" t="s">
        <v>137</v>
      </c>
      <c r="C118" s="111" t="s">
        <v>96</v>
      </c>
      <c r="D118" s="115" t="s">
        <v>285</v>
      </c>
      <c r="E118" s="107"/>
      <c r="F118" s="108"/>
      <c r="G118" s="32">
        <f>F118</f>
        <v>0</v>
      </c>
    </row>
    <row r="119" spans="1:7" s="76" customFormat="1" ht="15" hidden="1" customHeight="1">
      <c r="A119" s="109">
        <v>2</v>
      </c>
      <c r="B119" s="117" t="s">
        <v>28</v>
      </c>
      <c r="C119" s="111"/>
      <c r="D119" s="111"/>
      <c r="E119" s="112"/>
      <c r="F119" s="113"/>
      <c r="G119" s="86"/>
    </row>
    <row r="120" spans="1:7" ht="62.25" hidden="1" customHeight="1">
      <c r="A120" s="106"/>
      <c r="B120" s="114" t="s">
        <v>136</v>
      </c>
      <c r="C120" s="111" t="s">
        <v>97</v>
      </c>
      <c r="D120" s="111" t="s">
        <v>105</v>
      </c>
      <c r="E120" s="107"/>
      <c r="F120" s="108"/>
      <c r="G120" s="32">
        <f>F120</f>
        <v>0</v>
      </c>
    </row>
    <row r="121" spans="1:7" s="76" customFormat="1" ht="15" hidden="1" customHeight="1">
      <c r="A121" s="109">
        <v>3</v>
      </c>
      <c r="B121" s="117" t="s">
        <v>29</v>
      </c>
      <c r="C121" s="111"/>
      <c r="D121" s="111"/>
      <c r="E121" s="112"/>
      <c r="F121" s="113"/>
      <c r="G121" s="86"/>
    </row>
    <row r="122" spans="1:7" ht="49.5" hidden="1" customHeight="1">
      <c r="A122" s="106"/>
      <c r="B122" s="114" t="s">
        <v>138</v>
      </c>
      <c r="C122" s="111" t="s">
        <v>89</v>
      </c>
      <c r="D122" s="111" t="s">
        <v>87</v>
      </c>
      <c r="E122" s="107"/>
      <c r="F122" s="108"/>
      <c r="G122" s="32">
        <f>F122</f>
        <v>0</v>
      </c>
    </row>
    <row r="123" spans="1:7" s="76" customFormat="1" ht="15" hidden="1" customHeight="1">
      <c r="A123" s="109">
        <v>4</v>
      </c>
      <c r="B123" s="117" t="s">
        <v>30</v>
      </c>
      <c r="C123" s="111"/>
      <c r="D123" s="111"/>
      <c r="E123" s="112"/>
      <c r="F123" s="113"/>
      <c r="G123" s="86"/>
    </row>
    <row r="124" spans="1:7" ht="36.75" hidden="1" customHeight="1">
      <c r="A124" s="106"/>
      <c r="B124" s="114" t="s">
        <v>139</v>
      </c>
      <c r="C124" s="111" t="s">
        <v>88</v>
      </c>
      <c r="D124" s="111" t="s">
        <v>87</v>
      </c>
      <c r="E124" s="107"/>
      <c r="F124" s="108"/>
      <c r="G124" s="32">
        <f>F124</f>
        <v>0</v>
      </c>
    </row>
    <row r="125" spans="1:7" ht="28.5" hidden="1" customHeight="1">
      <c r="A125" s="106"/>
      <c r="B125" s="352" t="s">
        <v>286</v>
      </c>
      <c r="C125" s="352"/>
      <c r="D125" s="352"/>
      <c r="E125" s="107"/>
      <c r="F125" s="108"/>
      <c r="G125" s="32"/>
    </row>
    <row r="126" spans="1:7" s="76" customFormat="1" ht="15" hidden="1" customHeight="1">
      <c r="A126" s="109">
        <v>1</v>
      </c>
      <c r="B126" s="110" t="s">
        <v>27</v>
      </c>
      <c r="C126" s="111"/>
      <c r="D126" s="111"/>
      <c r="E126" s="112"/>
      <c r="F126" s="113"/>
      <c r="G126" s="86"/>
    </row>
    <row r="127" spans="1:7" ht="33.75" hidden="1" customHeight="1">
      <c r="A127" s="106"/>
      <c r="B127" s="114" t="s">
        <v>140</v>
      </c>
      <c r="C127" s="111" t="s">
        <v>96</v>
      </c>
      <c r="D127" s="115" t="s">
        <v>154</v>
      </c>
      <c r="E127" s="107"/>
      <c r="F127" s="108"/>
      <c r="G127" s="32">
        <f>F127</f>
        <v>0</v>
      </c>
    </row>
    <row r="128" spans="1:7" s="76" customFormat="1" ht="15" hidden="1" customHeight="1">
      <c r="A128" s="109">
        <v>2</v>
      </c>
      <c r="B128" s="110" t="s">
        <v>28</v>
      </c>
      <c r="C128" s="111"/>
      <c r="D128" s="111"/>
      <c r="E128" s="112"/>
      <c r="F128" s="113"/>
      <c r="G128" s="86"/>
    </row>
    <row r="129" spans="1:7" ht="27.75" hidden="1" customHeight="1">
      <c r="A129" s="106"/>
      <c r="B129" s="118" t="s">
        <v>141</v>
      </c>
      <c r="C129" s="111" t="s">
        <v>97</v>
      </c>
      <c r="D129" s="111" t="s">
        <v>105</v>
      </c>
      <c r="E129" s="107"/>
      <c r="F129" s="108"/>
      <c r="G129" s="32">
        <f>F129</f>
        <v>0</v>
      </c>
    </row>
    <row r="130" spans="1:7" s="76" customFormat="1" ht="15" hidden="1" customHeight="1">
      <c r="A130" s="109">
        <v>3</v>
      </c>
      <c r="B130" s="110" t="s">
        <v>29</v>
      </c>
      <c r="C130" s="111"/>
      <c r="D130" s="111"/>
      <c r="E130" s="112"/>
      <c r="F130" s="113"/>
      <c r="G130" s="86"/>
    </row>
    <row r="131" spans="1:7" ht="31.5" hidden="1" customHeight="1">
      <c r="A131" s="106"/>
      <c r="B131" s="118" t="s">
        <v>141</v>
      </c>
      <c r="C131" s="111" t="s">
        <v>89</v>
      </c>
      <c r="D131" s="111" t="s">
        <v>87</v>
      </c>
      <c r="E131" s="107"/>
      <c r="F131" s="108"/>
      <c r="G131" s="32">
        <f>F131</f>
        <v>0</v>
      </c>
    </row>
    <row r="132" spans="1:7" s="76" customFormat="1" ht="15" hidden="1" customHeight="1">
      <c r="A132" s="109">
        <v>4</v>
      </c>
      <c r="B132" s="110" t="s">
        <v>30</v>
      </c>
      <c r="C132" s="111"/>
      <c r="D132" s="111"/>
      <c r="E132" s="112"/>
      <c r="F132" s="113"/>
      <c r="G132" s="86"/>
    </row>
    <row r="133" spans="1:7" ht="30.75" hidden="1" customHeight="1">
      <c r="A133" s="106"/>
      <c r="B133" s="114" t="s">
        <v>142</v>
      </c>
      <c r="C133" s="111" t="s">
        <v>88</v>
      </c>
      <c r="D133" s="111" t="s">
        <v>87</v>
      </c>
      <c r="E133" s="107"/>
      <c r="F133" s="108"/>
      <c r="G133" s="32">
        <f>F133</f>
        <v>0</v>
      </c>
    </row>
    <row r="134" spans="1:7" ht="32.25" hidden="1" customHeight="1">
      <c r="A134" s="106"/>
      <c r="B134" s="352" t="s">
        <v>143</v>
      </c>
      <c r="C134" s="352"/>
      <c r="D134" s="352"/>
      <c r="E134" s="107"/>
      <c r="F134" s="108"/>
      <c r="G134" s="32"/>
    </row>
    <row r="135" spans="1:7" s="76" customFormat="1" ht="15" hidden="1" customHeight="1">
      <c r="A135" s="109">
        <v>1</v>
      </c>
      <c r="B135" s="117" t="s">
        <v>27</v>
      </c>
      <c r="C135" s="111"/>
      <c r="D135" s="111"/>
      <c r="E135" s="112"/>
      <c r="F135" s="113"/>
      <c r="G135" s="86"/>
    </row>
    <row r="136" spans="1:7" ht="45" hidden="1" customHeight="1">
      <c r="A136" s="106"/>
      <c r="B136" s="114" t="s">
        <v>144</v>
      </c>
      <c r="C136" s="119" t="s">
        <v>96</v>
      </c>
      <c r="D136" s="115" t="s">
        <v>154</v>
      </c>
      <c r="E136" s="107"/>
      <c r="F136" s="108"/>
      <c r="G136" s="32">
        <f>F136</f>
        <v>0</v>
      </c>
    </row>
    <row r="137" spans="1:7" s="76" customFormat="1" ht="15" hidden="1" customHeight="1">
      <c r="A137" s="109">
        <v>2</v>
      </c>
      <c r="B137" s="110" t="s">
        <v>28</v>
      </c>
      <c r="C137" s="120"/>
      <c r="D137" s="120"/>
      <c r="E137" s="112"/>
      <c r="F137" s="113"/>
      <c r="G137" s="86"/>
    </row>
    <row r="138" spans="1:7" ht="59.25" hidden="1" customHeight="1">
      <c r="A138" s="106"/>
      <c r="B138" s="114" t="s">
        <v>145</v>
      </c>
      <c r="C138" s="121" t="s">
        <v>97</v>
      </c>
      <c r="D138" s="111" t="s">
        <v>105</v>
      </c>
      <c r="E138" s="107"/>
      <c r="F138" s="108"/>
      <c r="G138" s="32">
        <f>F138</f>
        <v>0</v>
      </c>
    </row>
    <row r="139" spans="1:7" ht="49.5" hidden="1" customHeight="1">
      <c r="A139" s="106"/>
      <c r="B139" s="118" t="s">
        <v>150</v>
      </c>
      <c r="C139" s="121" t="s">
        <v>113</v>
      </c>
      <c r="D139" s="111" t="s">
        <v>105</v>
      </c>
      <c r="E139" s="107"/>
      <c r="F139" s="108"/>
      <c r="G139" s="32">
        <f>F139</f>
        <v>0</v>
      </c>
    </row>
    <row r="140" spans="1:7" s="76" customFormat="1" ht="15" hidden="1" customHeight="1">
      <c r="A140" s="109">
        <v>3</v>
      </c>
      <c r="B140" s="110" t="s">
        <v>29</v>
      </c>
      <c r="C140" s="111"/>
      <c r="D140" s="111"/>
      <c r="E140" s="112"/>
      <c r="F140" s="113"/>
      <c r="G140" s="86"/>
    </row>
    <row r="141" spans="1:7" ht="55.5" hidden="1" customHeight="1">
      <c r="A141" s="106"/>
      <c r="B141" s="114" t="s">
        <v>147</v>
      </c>
      <c r="C141" s="121" t="s">
        <v>89</v>
      </c>
      <c r="D141" s="111" t="s">
        <v>148</v>
      </c>
      <c r="E141" s="107"/>
      <c r="F141" s="108"/>
      <c r="G141" s="32">
        <f>F141</f>
        <v>0</v>
      </c>
    </row>
    <row r="142" spans="1:7" ht="39" hidden="1" customHeight="1">
      <c r="A142" s="106"/>
      <c r="B142" s="118" t="s">
        <v>146</v>
      </c>
      <c r="C142" s="121" t="s">
        <v>89</v>
      </c>
      <c r="D142" s="111" t="s">
        <v>148</v>
      </c>
      <c r="E142" s="107"/>
      <c r="F142" s="108"/>
      <c r="G142" s="32">
        <f>F142</f>
        <v>0</v>
      </c>
    </row>
    <row r="143" spans="1:7" s="76" customFormat="1" ht="15" hidden="1" customHeight="1">
      <c r="A143" s="109">
        <v>4</v>
      </c>
      <c r="B143" s="110" t="s">
        <v>30</v>
      </c>
      <c r="C143" s="120"/>
      <c r="D143" s="120"/>
      <c r="E143" s="112"/>
      <c r="F143" s="113"/>
      <c r="G143" s="86"/>
    </row>
    <row r="144" spans="1:7" ht="43.5" hidden="1" customHeight="1">
      <c r="A144" s="106"/>
      <c r="B144" s="114" t="s">
        <v>149</v>
      </c>
      <c r="C144" s="119" t="s">
        <v>88</v>
      </c>
      <c r="D144" s="122" t="s">
        <v>148</v>
      </c>
      <c r="E144" s="107"/>
      <c r="F144" s="108"/>
      <c r="G144" s="32">
        <f>F144</f>
        <v>0</v>
      </c>
    </row>
    <row r="145" spans="1:7" ht="33.75" hidden="1" customHeight="1">
      <c r="A145" s="106"/>
      <c r="B145" s="352" t="s">
        <v>151</v>
      </c>
      <c r="C145" s="352"/>
      <c r="D145" s="352"/>
      <c r="E145" s="107"/>
      <c r="F145" s="108"/>
      <c r="G145" s="32"/>
    </row>
    <row r="146" spans="1:7" s="76" customFormat="1" ht="15" hidden="1" customHeight="1">
      <c r="A146" s="109">
        <v>1</v>
      </c>
      <c r="B146" s="117" t="s">
        <v>27</v>
      </c>
      <c r="C146" s="111"/>
      <c r="D146" s="111"/>
      <c r="E146" s="112"/>
      <c r="F146" s="113"/>
      <c r="G146" s="86"/>
    </row>
    <row r="147" spans="1:7" ht="44.25" hidden="1" customHeight="1">
      <c r="A147" s="106"/>
      <c r="B147" s="118" t="s">
        <v>152</v>
      </c>
      <c r="C147" s="111" t="s">
        <v>96</v>
      </c>
      <c r="D147" s="115" t="s">
        <v>285</v>
      </c>
      <c r="E147" s="107"/>
      <c r="F147" s="108"/>
      <c r="G147" s="32">
        <f>F147</f>
        <v>0</v>
      </c>
    </row>
    <row r="148" spans="1:7" s="76" customFormat="1" ht="15" hidden="1" customHeight="1">
      <c r="A148" s="109">
        <v>2</v>
      </c>
      <c r="B148" s="117" t="s">
        <v>28</v>
      </c>
      <c r="C148" s="111"/>
      <c r="D148" s="111"/>
      <c r="E148" s="112"/>
      <c r="F148" s="113"/>
      <c r="G148" s="86"/>
    </row>
    <row r="149" spans="1:7" ht="56.25" hidden="1" customHeight="1">
      <c r="A149" s="106"/>
      <c r="B149" s="114" t="s">
        <v>293</v>
      </c>
      <c r="C149" s="121" t="s">
        <v>97</v>
      </c>
      <c r="D149" s="111" t="s">
        <v>105</v>
      </c>
      <c r="E149" s="107"/>
      <c r="F149" s="108"/>
      <c r="G149" s="32">
        <f>F149</f>
        <v>0</v>
      </c>
    </row>
    <row r="150" spans="1:7" s="76" customFormat="1" ht="15" hidden="1" customHeight="1">
      <c r="A150" s="109">
        <v>3</v>
      </c>
      <c r="B150" s="110" t="s">
        <v>29</v>
      </c>
      <c r="C150" s="111"/>
      <c r="D150" s="111"/>
      <c r="E150" s="112"/>
      <c r="F150" s="113"/>
      <c r="G150" s="86"/>
    </row>
    <row r="151" spans="1:7" ht="48.75" hidden="1" customHeight="1">
      <c r="A151" s="106"/>
      <c r="B151" s="114" t="s">
        <v>294</v>
      </c>
      <c r="C151" s="121" t="s">
        <v>89</v>
      </c>
      <c r="D151" s="111" t="s">
        <v>148</v>
      </c>
      <c r="E151" s="107"/>
      <c r="F151" s="108"/>
      <c r="G151" s="32">
        <f>F151</f>
        <v>0</v>
      </c>
    </row>
    <row r="152" spans="1:7" s="76" customFormat="1" ht="15" hidden="1" customHeight="1">
      <c r="A152" s="109">
        <v>4</v>
      </c>
      <c r="B152" s="110" t="s">
        <v>30</v>
      </c>
      <c r="C152" s="120"/>
      <c r="D152" s="120"/>
      <c r="E152" s="112"/>
      <c r="F152" s="113"/>
      <c r="G152" s="86"/>
    </row>
    <row r="153" spans="1:7" ht="43.5" hidden="1" customHeight="1">
      <c r="A153" s="106"/>
      <c r="B153" s="114" t="s">
        <v>153</v>
      </c>
      <c r="C153" s="119" t="s">
        <v>88</v>
      </c>
      <c r="D153" s="122" t="s">
        <v>148</v>
      </c>
      <c r="E153" s="107"/>
      <c r="F153" s="108"/>
      <c r="G153" s="32">
        <f>F153</f>
        <v>0</v>
      </c>
    </row>
    <row r="154" spans="1:7" ht="35.25" hidden="1" customHeight="1">
      <c r="A154" s="106"/>
      <c r="B154" s="352" t="s">
        <v>288</v>
      </c>
      <c r="C154" s="352"/>
      <c r="D154" s="352"/>
      <c r="E154" s="107"/>
      <c r="F154" s="108"/>
      <c r="G154" s="32"/>
    </row>
    <row r="155" spans="1:7" s="76" customFormat="1" ht="15" hidden="1" customHeight="1">
      <c r="A155" s="109">
        <v>1</v>
      </c>
      <c r="B155" s="117" t="s">
        <v>27</v>
      </c>
      <c r="C155" s="111"/>
      <c r="D155" s="111"/>
      <c r="E155" s="112"/>
      <c r="F155" s="113"/>
      <c r="G155" s="86"/>
    </row>
    <row r="156" spans="1:7" ht="28.5" hidden="1" customHeight="1">
      <c r="A156" s="106"/>
      <c r="B156" s="118" t="s">
        <v>158</v>
      </c>
      <c r="C156" s="111" t="s">
        <v>96</v>
      </c>
      <c r="D156" s="123" t="s">
        <v>159</v>
      </c>
      <c r="E156" s="107"/>
      <c r="F156" s="108"/>
      <c r="G156" s="32">
        <f>F156</f>
        <v>0</v>
      </c>
    </row>
    <row r="157" spans="1:7" s="76" customFormat="1" ht="15" hidden="1" customHeight="1">
      <c r="A157" s="109">
        <v>2</v>
      </c>
      <c r="B157" s="117" t="s">
        <v>28</v>
      </c>
      <c r="C157" s="111"/>
      <c r="D157" s="111"/>
      <c r="E157" s="112"/>
      <c r="F157" s="113"/>
      <c r="G157" s="86"/>
    </row>
    <row r="158" spans="1:7" ht="39.75" hidden="1" customHeight="1">
      <c r="A158" s="106"/>
      <c r="B158" s="118" t="s">
        <v>161</v>
      </c>
      <c r="C158" s="111" t="s">
        <v>97</v>
      </c>
      <c r="D158" s="111" t="s">
        <v>105</v>
      </c>
      <c r="E158" s="107"/>
      <c r="F158" s="108"/>
      <c r="G158" s="32">
        <f>F158</f>
        <v>0</v>
      </c>
    </row>
    <row r="159" spans="1:7" s="76" customFormat="1" ht="15" hidden="1" customHeight="1">
      <c r="A159" s="109">
        <v>3</v>
      </c>
      <c r="B159" s="117" t="s">
        <v>29</v>
      </c>
      <c r="C159" s="111"/>
      <c r="D159" s="111"/>
      <c r="E159" s="112"/>
      <c r="F159" s="113"/>
      <c r="G159" s="86"/>
    </row>
    <row r="160" spans="1:7" ht="42.75" hidden="1" customHeight="1">
      <c r="A160" s="106"/>
      <c r="B160" s="118" t="s">
        <v>162</v>
      </c>
      <c r="C160" s="111" t="s">
        <v>89</v>
      </c>
      <c r="D160" s="111" t="s">
        <v>87</v>
      </c>
      <c r="E160" s="107"/>
      <c r="F160" s="108"/>
      <c r="G160" s="32">
        <f>F160</f>
        <v>0</v>
      </c>
    </row>
    <row r="161" spans="1:7" s="76" customFormat="1" ht="15" hidden="1" customHeight="1">
      <c r="A161" s="109">
        <v>4</v>
      </c>
      <c r="B161" s="117" t="s">
        <v>30</v>
      </c>
      <c r="C161" s="111"/>
      <c r="D161" s="111"/>
      <c r="E161" s="112"/>
      <c r="F161" s="113"/>
      <c r="G161" s="86"/>
    </row>
    <row r="162" spans="1:7" ht="34.5" hidden="1" customHeight="1">
      <c r="A162" s="106"/>
      <c r="B162" s="118" t="s">
        <v>160</v>
      </c>
      <c r="C162" s="111" t="s">
        <v>88</v>
      </c>
      <c r="D162" s="111" t="s">
        <v>87</v>
      </c>
      <c r="E162" s="107"/>
      <c r="F162" s="108"/>
      <c r="G162" s="32">
        <f>F162</f>
        <v>0</v>
      </c>
    </row>
    <row r="163" spans="1:7" ht="27" hidden="1" customHeight="1">
      <c r="A163" s="106"/>
      <c r="B163" s="352" t="s">
        <v>287</v>
      </c>
      <c r="C163" s="352"/>
      <c r="D163" s="352"/>
      <c r="E163" s="107"/>
      <c r="F163" s="108"/>
      <c r="G163" s="32"/>
    </row>
    <row r="164" spans="1:7" s="76" customFormat="1" ht="15" hidden="1" customHeight="1">
      <c r="A164" s="109">
        <v>1</v>
      </c>
      <c r="B164" s="117" t="s">
        <v>27</v>
      </c>
      <c r="C164" s="111"/>
      <c r="D164" s="111"/>
      <c r="E164" s="112"/>
      <c r="F164" s="113"/>
      <c r="G164" s="86"/>
    </row>
    <row r="165" spans="1:7" ht="30" hidden="1" customHeight="1">
      <c r="A165" s="106"/>
      <c r="B165" s="118" t="s">
        <v>163</v>
      </c>
      <c r="C165" s="111" t="s">
        <v>96</v>
      </c>
      <c r="D165" s="111" t="s">
        <v>159</v>
      </c>
      <c r="E165" s="107"/>
      <c r="F165" s="108"/>
      <c r="G165" s="32">
        <f>F165</f>
        <v>0</v>
      </c>
    </row>
    <row r="166" spans="1:7" s="76" customFormat="1" ht="15" hidden="1" customHeight="1">
      <c r="A166" s="109">
        <v>2</v>
      </c>
      <c r="B166" s="117" t="s">
        <v>28</v>
      </c>
      <c r="C166" s="111"/>
      <c r="D166" s="111"/>
      <c r="E166" s="112"/>
      <c r="F166" s="113"/>
      <c r="G166" s="86"/>
    </row>
    <row r="167" spans="1:7" ht="39" hidden="1" customHeight="1">
      <c r="A167" s="106"/>
      <c r="B167" s="118" t="s">
        <v>165</v>
      </c>
      <c r="C167" s="111" t="s">
        <v>97</v>
      </c>
      <c r="D167" s="111" t="s">
        <v>105</v>
      </c>
      <c r="E167" s="107"/>
      <c r="F167" s="108"/>
      <c r="G167" s="32">
        <f>F167</f>
        <v>0</v>
      </c>
    </row>
    <row r="168" spans="1:7" s="76" customFormat="1" ht="15" hidden="1" customHeight="1">
      <c r="A168" s="109">
        <v>3</v>
      </c>
      <c r="B168" s="117" t="s">
        <v>29</v>
      </c>
      <c r="C168" s="111"/>
      <c r="D168" s="111"/>
      <c r="E168" s="112"/>
      <c r="F168" s="113"/>
      <c r="G168" s="86"/>
    </row>
    <row r="169" spans="1:7" ht="41.25" hidden="1" customHeight="1">
      <c r="A169" s="106"/>
      <c r="B169" s="118" t="s">
        <v>166</v>
      </c>
      <c r="C169" s="111" t="s">
        <v>89</v>
      </c>
      <c r="D169" s="111" t="s">
        <v>87</v>
      </c>
      <c r="E169" s="107"/>
      <c r="F169" s="108"/>
      <c r="G169" s="32">
        <f>F169</f>
        <v>0</v>
      </c>
    </row>
    <row r="170" spans="1:7" s="76" customFormat="1" ht="15" hidden="1" customHeight="1">
      <c r="A170" s="109">
        <v>4</v>
      </c>
      <c r="B170" s="117" t="s">
        <v>30</v>
      </c>
      <c r="C170" s="111"/>
      <c r="D170" s="111"/>
      <c r="E170" s="112"/>
      <c r="F170" s="113"/>
      <c r="G170" s="86"/>
    </row>
    <row r="171" spans="1:7" ht="33" hidden="1" customHeight="1">
      <c r="A171" s="106"/>
      <c r="B171" s="118" t="s">
        <v>164</v>
      </c>
      <c r="C171" s="111" t="s">
        <v>88</v>
      </c>
      <c r="D171" s="111" t="s">
        <v>87</v>
      </c>
      <c r="E171" s="107"/>
      <c r="F171" s="108"/>
      <c r="G171" s="32">
        <f>F171</f>
        <v>0</v>
      </c>
    </row>
    <row r="172" spans="1:7" ht="29.25" hidden="1" customHeight="1">
      <c r="A172" s="106"/>
      <c r="B172" s="352" t="s">
        <v>171</v>
      </c>
      <c r="C172" s="352"/>
      <c r="D172" s="352"/>
      <c r="E172" s="107"/>
      <c r="F172" s="108"/>
      <c r="G172" s="32"/>
    </row>
    <row r="173" spans="1:7" s="76" customFormat="1" ht="15" hidden="1" customHeight="1">
      <c r="A173" s="109">
        <v>1</v>
      </c>
      <c r="B173" s="110" t="s">
        <v>27</v>
      </c>
      <c r="C173" s="111"/>
      <c r="D173" s="111"/>
      <c r="E173" s="112"/>
      <c r="F173" s="113"/>
      <c r="G173" s="86"/>
    </row>
    <row r="174" spans="1:7" ht="33" hidden="1" customHeight="1">
      <c r="A174" s="106"/>
      <c r="B174" s="114" t="s">
        <v>169</v>
      </c>
      <c r="C174" s="111" t="s">
        <v>96</v>
      </c>
      <c r="D174" s="111" t="s">
        <v>159</v>
      </c>
      <c r="E174" s="107"/>
      <c r="F174" s="108"/>
      <c r="G174" s="32">
        <f>F174</f>
        <v>0</v>
      </c>
    </row>
    <row r="175" spans="1:7" s="76" customFormat="1" ht="15" hidden="1" customHeight="1">
      <c r="A175" s="109">
        <v>2</v>
      </c>
      <c r="B175" s="110" t="s">
        <v>28</v>
      </c>
      <c r="C175" s="111"/>
      <c r="D175" s="111"/>
      <c r="E175" s="112"/>
      <c r="F175" s="113"/>
      <c r="G175" s="86"/>
    </row>
    <row r="176" spans="1:7" ht="45.75" hidden="1" customHeight="1">
      <c r="A176" s="106"/>
      <c r="B176" s="114" t="s">
        <v>279</v>
      </c>
      <c r="C176" s="111" t="s">
        <v>97</v>
      </c>
      <c r="D176" s="111" t="s">
        <v>105</v>
      </c>
      <c r="E176" s="107"/>
      <c r="F176" s="108"/>
      <c r="G176" s="32">
        <f>F176</f>
        <v>0</v>
      </c>
    </row>
    <row r="177" spans="1:7" s="76" customFormat="1" ht="15" hidden="1" customHeight="1">
      <c r="A177" s="109">
        <v>3</v>
      </c>
      <c r="B177" s="110" t="s">
        <v>29</v>
      </c>
      <c r="C177" s="111"/>
      <c r="D177" s="111"/>
      <c r="E177" s="112"/>
      <c r="F177" s="113"/>
      <c r="G177" s="86"/>
    </row>
    <row r="178" spans="1:7" ht="40.5" hidden="1" customHeight="1">
      <c r="A178" s="106"/>
      <c r="B178" s="114" t="s">
        <v>172</v>
      </c>
      <c r="C178" s="111" t="s">
        <v>89</v>
      </c>
      <c r="D178" s="111" t="s">
        <v>87</v>
      </c>
      <c r="E178" s="107"/>
      <c r="F178" s="108"/>
      <c r="G178" s="32">
        <f>F178</f>
        <v>0</v>
      </c>
    </row>
    <row r="179" spans="1:7" s="76" customFormat="1" ht="15" hidden="1" customHeight="1">
      <c r="A179" s="109">
        <v>4</v>
      </c>
      <c r="B179" s="110" t="s">
        <v>30</v>
      </c>
      <c r="C179" s="111"/>
      <c r="D179" s="111"/>
      <c r="E179" s="112"/>
      <c r="F179" s="113"/>
      <c r="G179" s="86"/>
    </row>
    <row r="180" spans="1:7" ht="36" hidden="1" customHeight="1">
      <c r="A180" s="106"/>
      <c r="B180" s="116" t="s">
        <v>170</v>
      </c>
      <c r="C180" s="111" t="s">
        <v>88</v>
      </c>
      <c r="D180" s="111" t="s">
        <v>87</v>
      </c>
      <c r="E180" s="107"/>
      <c r="F180" s="108"/>
      <c r="G180" s="32">
        <f>F180</f>
        <v>0</v>
      </c>
    </row>
    <row r="181" spans="1:7" ht="31.5" hidden="1" customHeight="1">
      <c r="A181" s="106"/>
      <c r="B181" s="352" t="s">
        <v>275</v>
      </c>
      <c r="C181" s="352"/>
      <c r="D181" s="352"/>
      <c r="E181" s="107"/>
      <c r="F181" s="108"/>
      <c r="G181" s="32"/>
    </row>
    <row r="182" spans="1:7" s="76" customFormat="1" ht="15" hidden="1" customHeight="1">
      <c r="A182" s="109">
        <v>1</v>
      </c>
      <c r="B182" s="117" t="s">
        <v>27</v>
      </c>
      <c r="C182" s="111"/>
      <c r="D182" s="111"/>
      <c r="E182" s="112"/>
      <c r="F182" s="113"/>
      <c r="G182" s="86"/>
    </row>
    <row r="183" spans="1:7" ht="37.5" hidden="1" customHeight="1">
      <c r="A183" s="106"/>
      <c r="B183" s="118" t="s">
        <v>276</v>
      </c>
      <c r="C183" s="111" t="s">
        <v>96</v>
      </c>
      <c r="D183" s="111" t="s">
        <v>159</v>
      </c>
      <c r="E183" s="107"/>
      <c r="F183" s="108"/>
      <c r="G183" s="32">
        <f>F183</f>
        <v>0</v>
      </c>
    </row>
    <row r="184" spans="1:7" s="76" customFormat="1" ht="15" hidden="1" customHeight="1">
      <c r="A184" s="109">
        <v>2</v>
      </c>
      <c r="B184" s="117" t="s">
        <v>28</v>
      </c>
      <c r="C184" s="111"/>
      <c r="D184" s="111"/>
      <c r="E184" s="112"/>
      <c r="F184" s="113"/>
      <c r="G184" s="86"/>
    </row>
    <row r="185" spans="1:7" ht="33" hidden="1" customHeight="1">
      <c r="A185" s="106"/>
      <c r="B185" s="118" t="s">
        <v>277</v>
      </c>
      <c r="C185" s="111" t="s">
        <v>113</v>
      </c>
      <c r="D185" s="111" t="s">
        <v>105</v>
      </c>
      <c r="E185" s="107"/>
      <c r="F185" s="108"/>
      <c r="G185" s="32">
        <f>F185</f>
        <v>0</v>
      </c>
    </row>
    <row r="186" spans="1:7" s="76" customFormat="1" ht="15" hidden="1" customHeight="1">
      <c r="A186" s="109">
        <v>3</v>
      </c>
      <c r="B186" s="117" t="s">
        <v>29</v>
      </c>
      <c r="C186" s="111"/>
      <c r="D186" s="111"/>
      <c r="E186" s="112"/>
      <c r="F186" s="113"/>
      <c r="G186" s="86"/>
    </row>
    <row r="187" spans="1:7" ht="27.75" hidden="1" customHeight="1">
      <c r="A187" s="106"/>
      <c r="B187" s="118" t="s">
        <v>173</v>
      </c>
      <c r="C187" s="111" t="s">
        <v>89</v>
      </c>
      <c r="D187" s="111" t="s">
        <v>87</v>
      </c>
      <c r="E187" s="107"/>
      <c r="F187" s="105"/>
      <c r="G187" s="25">
        <f>F187</f>
        <v>0</v>
      </c>
    </row>
    <row r="188" spans="1:7" s="76" customFormat="1" ht="15" hidden="1" customHeight="1">
      <c r="A188" s="109">
        <v>4</v>
      </c>
      <c r="B188" s="117" t="s">
        <v>30</v>
      </c>
      <c r="C188" s="111"/>
      <c r="D188" s="111"/>
      <c r="E188" s="112"/>
      <c r="F188" s="113"/>
      <c r="G188" s="86"/>
    </row>
    <row r="189" spans="1:7" ht="33" hidden="1" customHeight="1">
      <c r="A189" s="106"/>
      <c r="B189" s="118" t="s">
        <v>278</v>
      </c>
      <c r="C189" s="111" t="s">
        <v>88</v>
      </c>
      <c r="D189" s="111" t="s">
        <v>87</v>
      </c>
      <c r="E189" s="107"/>
      <c r="F189" s="108"/>
      <c r="G189" s="32">
        <f>F189</f>
        <v>0</v>
      </c>
    </row>
    <row r="190" spans="1:7" ht="20.25" customHeight="1">
      <c r="A190" s="96"/>
      <c r="B190" s="355" t="s">
        <v>188</v>
      </c>
      <c r="C190" s="355"/>
      <c r="D190" s="355"/>
      <c r="E190" s="31"/>
      <c r="F190" s="62">
        <f>F193+F202+F211+F220+F229+F238+F247+F256+F265+F274+F283+F292+F301+F310+F319</f>
        <v>4510000</v>
      </c>
      <c r="G190" s="62">
        <f>F190</f>
        <v>4510000</v>
      </c>
    </row>
    <row r="191" spans="1:7" ht="33.75" customHeight="1">
      <c r="A191" s="63"/>
      <c r="B191" s="290" t="s">
        <v>190</v>
      </c>
      <c r="C191" s="290"/>
      <c r="D191" s="290"/>
      <c r="E191" s="290"/>
      <c r="F191" s="64"/>
      <c r="G191" s="65"/>
    </row>
    <row r="192" spans="1:7" s="76" customFormat="1" ht="15" customHeight="1">
      <c r="A192" s="79">
        <v>1</v>
      </c>
      <c r="B192" s="82" t="s">
        <v>27</v>
      </c>
      <c r="C192" s="69"/>
      <c r="D192" s="69"/>
      <c r="E192" s="80"/>
      <c r="F192" s="80"/>
      <c r="G192" s="80"/>
    </row>
    <row r="193" spans="1:7" ht="48.75" customHeight="1">
      <c r="A193" s="63"/>
      <c r="B193" s="88" t="s">
        <v>189</v>
      </c>
      <c r="C193" s="68" t="s">
        <v>89</v>
      </c>
      <c r="D193" s="69" t="s">
        <v>178</v>
      </c>
      <c r="E193" s="67"/>
      <c r="F193" s="64">
        <f>500000</f>
        <v>500000</v>
      </c>
      <c r="G193" s="64">
        <f>F193</f>
        <v>500000</v>
      </c>
    </row>
    <row r="194" spans="1:7" s="76" customFormat="1" ht="15" customHeight="1">
      <c r="A194" s="79">
        <v>2</v>
      </c>
      <c r="B194" s="95" t="s">
        <v>28</v>
      </c>
      <c r="C194" s="69"/>
      <c r="D194" s="69"/>
      <c r="E194" s="80"/>
      <c r="F194" s="80"/>
      <c r="G194" s="80"/>
    </row>
    <row r="195" spans="1:7" ht="63.75" customHeight="1">
      <c r="A195" s="63"/>
      <c r="B195" s="88" t="s">
        <v>191</v>
      </c>
      <c r="C195" s="68" t="s">
        <v>180</v>
      </c>
      <c r="D195" s="68" t="s">
        <v>181</v>
      </c>
      <c r="E195" s="66"/>
      <c r="F195" s="64">
        <v>1</v>
      </c>
      <c r="G195" s="70">
        <f>F195</f>
        <v>1</v>
      </c>
    </row>
    <row r="196" spans="1:7" s="76" customFormat="1" ht="15" customHeight="1">
      <c r="A196" s="79">
        <v>3</v>
      </c>
      <c r="B196" s="95" t="s">
        <v>29</v>
      </c>
      <c r="C196" s="69"/>
      <c r="D196" s="69"/>
      <c r="E196" s="69"/>
      <c r="F196" s="80"/>
      <c r="G196" s="81"/>
    </row>
    <row r="197" spans="1:7" ht="69.75" customHeight="1">
      <c r="A197" s="63"/>
      <c r="B197" s="88" t="s">
        <v>192</v>
      </c>
      <c r="C197" s="68" t="s">
        <v>89</v>
      </c>
      <c r="D197" s="68" t="s">
        <v>87</v>
      </c>
      <c r="E197" s="66"/>
      <c r="F197" s="64">
        <f>F193/F195</f>
        <v>500000</v>
      </c>
      <c r="G197" s="70">
        <f>F197</f>
        <v>500000</v>
      </c>
    </row>
    <row r="198" spans="1:7" s="76" customFormat="1" ht="15" customHeight="1">
      <c r="A198" s="79">
        <v>4</v>
      </c>
      <c r="B198" s="95" t="s">
        <v>30</v>
      </c>
      <c r="C198" s="69"/>
      <c r="D198" s="69"/>
      <c r="E198" s="69"/>
      <c r="F198" s="80"/>
      <c r="G198" s="81"/>
    </row>
    <row r="199" spans="1:7" ht="60.75" customHeight="1">
      <c r="A199" s="63"/>
      <c r="B199" s="88" t="s">
        <v>193</v>
      </c>
      <c r="C199" s="68" t="s">
        <v>88</v>
      </c>
      <c r="D199" s="68"/>
      <c r="E199" s="66"/>
      <c r="F199" s="64">
        <v>100</v>
      </c>
      <c r="G199" s="70">
        <f>F199</f>
        <v>100</v>
      </c>
    </row>
    <row r="200" spans="1:7" ht="45" customHeight="1">
      <c r="A200" s="63"/>
      <c r="B200" s="290" t="s">
        <v>225</v>
      </c>
      <c r="C200" s="290"/>
      <c r="D200" s="290"/>
      <c r="E200" s="290"/>
      <c r="F200" s="64"/>
      <c r="G200" s="65"/>
    </row>
    <row r="201" spans="1:7" s="76" customFormat="1" ht="15" customHeight="1">
      <c r="A201" s="79">
        <v>1</v>
      </c>
      <c r="B201" s="82" t="s">
        <v>27</v>
      </c>
      <c r="C201" s="69"/>
      <c r="D201" s="69"/>
      <c r="E201" s="80"/>
      <c r="F201" s="80"/>
      <c r="G201" s="80"/>
    </row>
    <row r="202" spans="1:7" ht="61.5" customHeight="1">
      <c r="A202" s="63"/>
      <c r="B202" s="88" t="s">
        <v>226</v>
      </c>
      <c r="C202" s="68" t="s">
        <v>89</v>
      </c>
      <c r="D202" s="69" t="s">
        <v>178</v>
      </c>
      <c r="E202" s="67"/>
      <c r="F202" s="64">
        <f>500000</f>
        <v>500000</v>
      </c>
      <c r="G202" s="64">
        <f>F202</f>
        <v>500000</v>
      </c>
    </row>
    <row r="203" spans="1:7" s="76" customFormat="1" ht="15" customHeight="1">
      <c r="A203" s="79">
        <v>2</v>
      </c>
      <c r="B203" s="92" t="s">
        <v>28</v>
      </c>
      <c r="C203" s="69"/>
      <c r="D203" s="69"/>
      <c r="E203" s="80"/>
      <c r="F203" s="80"/>
      <c r="G203" s="80"/>
    </row>
    <row r="204" spans="1:7" ht="84.75" customHeight="1">
      <c r="A204" s="63"/>
      <c r="B204" s="88" t="s">
        <v>227</v>
      </c>
      <c r="C204" s="68" t="s">
        <v>180</v>
      </c>
      <c r="D204" s="68" t="s">
        <v>181</v>
      </c>
      <c r="E204" s="66"/>
      <c r="F204" s="64">
        <v>1</v>
      </c>
      <c r="G204" s="70">
        <f>F204</f>
        <v>1</v>
      </c>
    </row>
    <row r="205" spans="1:7" s="76" customFormat="1" ht="15" customHeight="1">
      <c r="A205" s="79">
        <v>3</v>
      </c>
      <c r="B205" s="92" t="s">
        <v>29</v>
      </c>
      <c r="C205" s="69"/>
      <c r="D205" s="69"/>
      <c r="E205" s="69"/>
      <c r="F205" s="80"/>
      <c r="G205" s="81"/>
    </row>
    <row r="206" spans="1:7" ht="72" customHeight="1">
      <c r="A206" s="63"/>
      <c r="B206" s="88" t="s">
        <v>228</v>
      </c>
      <c r="C206" s="68" t="s">
        <v>89</v>
      </c>
      <c r="D206" s="68" t="s">
        <v>87</v>
      </c>
      <c r="E206" s="66"/>
      <c r="F206" s="64">
        <f>F202/F204</f>
        <v>500000</v>
      </c>
      <c r="G206" s="70">
        <f>F206</f>
        <v>500000</v>
      </c>
    </row>
    <row r="207" spans="1:7" s="76" customFormat="1" ht="15" customHeight="1">
      <c r="A207" s="79">
        <v>4</v>
      </c>
      <c r="B207" s="92" t="s">
        <v>30</v>
      </c>
      <c r="C207" s="69"/>
      <c r="D207" s="69"/>
      <c r="E207" s="69"/>
      <c r="F207" s="80"/>
      <c r="G207" s="81"/>
    </row>
    <row r="208" spans="1:7" ht="73.5" customHeight="1">
      <c r="A208" s="63"/>
      <c r="B208" s="88" t="s">
        <v>229</v>
      </c>
      <c r="C208" s="68" t="s">
        <v>88</v>
      </c>
      <c r="D208" s="68"/>
      <c r="E208" s="66"/>
      <c r="F208" s="64">
        <v>100</v>
      </c>
      <c r="G208" s="70">
        <f>F208</f>
        <v>100</v>
      </c>
    </row>
    <row r="209" spans="1:7" s="136" customFormat="1" ht="32.25" hidden="1" customHeight="1">
      <c r="A209" s="124"/>
      <c r="B209" s="351" t="s">
        <v>194</v>
      </c>
      <c r="C209" s="351"/>
      <c r="D209" s="351"/>
      <c r="E209" s="351"/>
      <c r="F209" s="125"/>
      <c r="G209" s="135"/>
    </row>
    <row r="210" spans="1:7" s="137" customFormat="1" ht="15" hidden="1" customHeight="1">
      <c r="A210" s="126">
        <v>1</v>
      </c>
      <c r="B210" s="127" t="s">
        <v>27</v>
      </c>
      <c r="C210" s="128"/>
      <c r="D210" s="128"/>
      <c r="E210" s="129"/>
      <c r="F210" s="129"/>
      <c r="G210" s="129"/>
    </row>
    <row r="211" spans="1:7" s="136" customFormat="1" ht="54" hidden="1" customHeight="1">
      <c r="A211" s="124"/>
      <c r="B211" s="130" t="s">
        <v>177</v>
      </c>
      <c r="C211" s="131" t="s">
        <v>89</v>
      </c>
      <c r="D211" s="128" t="s">
        <v>178</v>
      </c>
      <c r="E211" s="132"/>
      <c r="F211" s="125"/>
      <c r="G211" s="125">
        <f>F211</f>
        <v>0</v>
      </c>
    </row>
    <row r="212" spans="1:7" s="137" customFormat="1" ht="15" hidden="1" customHeight="1">
      <c r="A212" s="126">
        <v>2</v>
      </c>
      <c r="B212" s="133" t="s">
        <v>28</v>
      </c>
      <c r="C212" s="128"/>
      <c r="D212" s="128"/>
      <c r="E212" s="129"/>
      <c r="F212" s="129"/>
      <c r="G212" s="129"/>
    </row>
    <row r="213" spans="1:7" s="136" customFormat="1" ht="63" hidden="1" customHeight="1">
      <c r="A213" s="124"/>
      <c r="B213" s="130" t="s">
        <v>179</v>
      </c>
      <c r="C213" s="131" t="s">
        <v>180</v>
      </c>
      <c r="D213" s="131" t="s">
        <v>181</v>
      </c>
      <c r="E213" s="134"/>
      <c r="F213" s="125"/>
      <c r="G213" s="138">
        <f>F213</f>
        <v>0</v>
      </c>
    </row>
    <row r="214" spans="1:7" s="137" customFormat="1" ht="15" hidden="1" customHeight="1">
      <c r="A214" s="126">
        <v>3</v>
      </c>
      <c r="B214" s="133" t="s">
        <v>29</v>
      </c>
      <c r="C214" s="128"/>
      <c r="D214" s="128"/>
      <c r="E214" s="128"/>
      <c r="F214" s="129"/>
      <c r="G214" s="139"/>
    </row>
    <row r="215" spans="1:7" s="136" customFormat="1" ht="63" hidden="1" customHeight="1">
      <c r="A215" s="124"/>
      <c r="B215" s="130" t="s">
        <v>182</v>
      </c>
      <c r="C215" s="131" t="s">
        <v>89</v>
      </c>
      <c r="D215" s="131" t="s">
        <v>87</v>
      </c>
      <c r="E215" s="134"/>
      <c r="F215" s="125"/>
      <c r="G215" s="138">
        <f>F215</f>
        <v>0</v>
      </c>
    </row>
    <row r="216" spans="1:7" s="137" customFormat="1" ht="15" hidden="1" customHeight="1">
      <c r="A216" s="126">
        <v>4</v>
      </c>
      <c r="B216" s="133" t="s">
        <v>30</v>
      </c>
      <c r="C216" s="128"/>
      <c r="D216" s="128"/>
      <c r="E216" s="128"/>
      <c r="F216" s="129"/>
      <c r="G216" s="139"/>
    </row>
    <row r="217" spans="1:7" s="136" customFormat="1" ht="50.25" hidden="1" customHeight="1">
      <c r="A217" s="124"/>
      <c r="B217" s="130" t="s">
        <v>183</v>
      </c>
      <c r="C217" s="131" t="s">
        <v>88</v>
      </c>
      <c r="D217" s="131"/>
      <c r="E217" s="134"/>
      <c r="F217" s="125"/>
      <c r="G217" s="138">
        <f>F217</f>
        <v>0</v>
      </c>
    </row>
    <row r="218" spans="1:7" s="136" customFormat="1" ht="38.25" hidden="1" customHeight="1">
      <c r="A218" s="124"/>
      <c r="B218" s="351" t="s">
        <v>195</v>
      </c>
      <c r="C218" s="351"/>
      <c r="D218" s="351"/>
      <c r="E218" s="351"/>
      <c r="F218" s="125"/>
      <c r="G218" s="138"/>
    </row>
    <row r="219" spans="1:7" s="137" customFormat="1" ht="15" hidden="1" customHeight="1">
      <c r="A219" s="126">
        <v>1</v>
      </c>
      <c r="B219" s="127" t="s">
        <v>27</v>
      </c>
      <c r="C219" s="128"/>
      <c r="D219" s="128"/>
      <c r="E219" s="129"/>
      <c r="F219" s="129"/>
      <c r="G219" s="129"/>
    </row>
    <row r="220" spans="1:7" s="136" customFormat="1" ht="52.5" hidden="1" customHeight="1">
      <c r="A220" s="124"/>
      <c r="B220" s="130" t="s">
        <v>184</v>
      </c>
      <c r="C220" s="131" t="s">
        <v>89</v>
      </c>
      <c r="D220" s="128" t="s">
        <v>178</v>
      </c>
      <c r="E220" s="132"/>
      <c r="F220" s="125"/>
      <c r="G220" s="125">
        <f>F220</f>
        <v>0</v>
      </c>
    </row>
    <row r="221" spans="1:7" s="137" customFormat="1" ht="15" hidden="1" customHeight="1">
      <c r="A221" s="126">
        <v>2</v>
      </c>
      <c r="B221" s="133" t="s">
        <v>28</v>
      </c>
      <c r="C221" s="128"/>
      <c r="D221" s="128"/>
      <c r="E221" s="129"/>
      <c r="F221" s="129"/>
      <c r="G221" s="129"/>
    </row>
    <row r="222" spans="1:7" s="136" customFormat="1" ht="60.75" hidden="1" customHeight="1">
      <c r="A222" s="124"/>
      <c r="B222" s="130" t="s">
        <v>185</v>
      </c>
      <c r="C222" s="131" t="s">
        <v>180</v>
      </c>
      <c r="D222" s="131" t="s">
        <v>181</v>
      </c>
      <c r="E222" s="134"/>
      <c r="F222" s="125"/>
      <c r="G222" s="138">
        <f>F222</f>
        <v>0</v>
      </c>
    </row>
    <row r="223" spans="1:7" s="137" customFormat="1" ht="15" hidden="1" customHeight="1">
      <c r="A223" s="126">
        <v>3</v>
      </c>
      <c r="B223" s="133" t="s">
        <v>29</v>
      </c>
      <c r="C223" s="128"/>
      <c r="D223" s="128"/>
      <c r="E223" s="128"/>
      <c r="F223" s="129"/>
      <c r="G223" s="139"/>
    </row>
    <row r="224" spans="1:7" s="136" customFormat="1" ht="65.25" hidden="1" customHeight="1">
      <c r="A224" s="124"/>
      <c r="B224" s="130" t="s">
        <v>186</v>
      </c>
      <c r="C224" s="131" t="s">
        <v>89</v>
      </c>
      <c r="D224" s="131" t="s">
        <v>87</v>
      </c>
      <c r="E224" s="134"/>
      <c r="F224" s="125"/>
      <c r="G224" s="138">
        <f>F224</f>
        <v>0</v>
      </c>
    </row>
    <row r="225" spans="1:7" s="137" customFormat="1" ht="15" hidden="1" customHeight="1">
      <c r="A225" s="126">
        <v>4</v>
      </c>
      <c r="B225" s="133" t="s">
        <v>30</v>
      </c>
      <c r="C225" s="128"/>
      <c r="D225" s="128"/>
      <c r="E225" s="128"/>
      <c r="F225" s="129"/>
      <c r="G225" s="139"/>
    </row>
    <row r="226" spans="1:7" s="136" customFormat="1" ht="57" hidden="1" customHeight="1">
      <c r="A226" s="124"/>
      <c r="B226" s="130" t="s">
        <v>187</v>
      </c>
      <c r="C226" s="131"/>
      <c r="D226" s="131"/>
      <c r="E226" s="134"/>
      <c r="F226" s="125"/>
      <c r="G226" s="138">
        <f>F226</f>
        <v>0</v>
      </c>
    </row>
    <row r="227" spans="1:7" s="136" customFormat="1" ht="38.25" hidden="1" customHeight="1">
      <c r="A227" s="124"/>
      <c r="B227" s="351" t="s">
        <v>196</v>
      </c>
      <c r="C227" s="351"/>
      <c r="D227" s="351"/>
      <c r="E227" s="351"/>
      <c r="F227" s="125"/>
      <c r="G227" s="138"/>
    </row>
    <row r="228" spans="1:7" s="137" customFormat="1" ht="15" hidden="1" customHeight="1">
      <c r="A228" s="126">
        <v>1</v>
      </c>
      <c r="B228" s="127" t="s">
        <v>27</v>
      </c>
      <c r="C228" s="128"/>
      <c r="D228" s="128"/>
      <c r="E228" s="129"/>
      <c r="F228" s="129"/>
      <c r="G228" s="129"/>
    </row>
    <row r="229" spans="1:7" s="136" customFormat="1" ht="54" hidden="1" customHeight="1">
      <c r="A229" s="124"/>
      <c r="B229" s="130" t="s">
        <v>197</v>
      </c>
      <c r="C229" s="131" t="s">
        <v>89</v>
      </c>
      <c r="D229" s="128" t="s">
        <v>178</v>
      </c>
      <c r="E229" s="132"/>
      <c r="F229" s="125"/>
      <c r="G229" s="125">
        <f>F229</f>
        <v>0</v>
      </c>
    </row>
    <row r="230" spans="1:7" s="137" customFormat="1" ht="15" hidden="1" customHeight="1">
      <c r="A230" s="126">
        <v>2</v>
      </c>
      <c r="B230" s="133" t="s">
        <v>28</v>
      </c>
      <c r="C230" s="128"/>
      <c r="D230" s="128"/>
      <c r="E230" s="129"/>
      <c r="F230" s="129"/>
      <c r="G230" s="129"/>
    </row>
    <row r="231" spans="1:7" s="136" customFormat="1" ht="61.5" hidden="1" customHeight="1">
      <c r="A231" s="124"/>
      <c r="B231" s="130" t="s">
        <v>198</v>
      </c>
      <c r="C231" s="131" t="s">
        <v>180</v>
      </c>
      <c r="D231" s="131" t="s">
        <v>181</v>
      </c>
      <c r="E231" s="134"/>
      <c r="F231" s="125"/>
      <c r="G231" s="138">
        <f>F231</f>
        <v>0</v>
      </c>
    </row>
    <row r="232" spans="1:7" s="137" customFormat="1" ht="15" hidden="1" customHeight="1">
      <c r="A232" s="126">
        <v>3</v>
      </c>
      <c r="B232" s="133" t="s">
        <v>29</v>
      </c>
      <c r="C232" s="128"/>
      <c r="D232" s="128"/>
      <c r="E232" s="128"/>
      <c r="F232" s="129"/>
      <c r="G232" s="139"/>
    </row>
    <row r="233" spans="1:7" s="136" customFormat="1" ht="60.75" hidden="1" customHeight="1">
      <c r="A233" s="124"/>
      <c r="B233" s="130" t="s">
        <v>199</v>
      </c>
      <c r="C233" s="131" t="s">
        <v>89</v>
      </c>
      <c r="D233" s="131" t="s">
        <v>87</v>
      </c>
      <c r="E233" s="134"/>
      <c r="F233" s="125"/>
      <c r="G233" s="138">
        <f>F233</f>
        <v>0</v>
      </c>
    </row>
    <row r="234" spans="1:7" s="137" customFormat="1" ht="15" hidden="1" customHeight="1">
      <c r="A234" s="126">
        <v>4</v>
      </c>
      <c r="B234" s="133" t="s">
        <v>30</v>
      </c>
      <c r="C234" s="128"/>
      <c r="D234" s="128"/>
      <c r="E234" s="128"/>
      <c r="F234" s="129"/>
      <c r="G234" s="139"/>
    </row>
    <row r="235" spans="1:7" s="136" customFormat="1" ht="52.5" hidden="1" customHeight="1">
      <c r="A235" s="124"/>
      <c r="B235" s="130" t="s">
        <v>200</v>
      </c>
      <c r="C235" s="131" t="s">
        <v>88</v>
      </c>
      <c r="D235" s="131"/>
      <c r="E235" s="134"/>
      <c r="F235" s="125"/>
      <c r="G235" s="138">
        <f>F235</f>
        <v>0</v>
      </c>
    </row>
    <row r="236" spans="1:7" ht="37.5" customHeight="1">
      <c r="A236" s="63"/>
      <c r="B236" s="290" t="s">
        <v>308</v>
      </c>
      <c r="C236" s="290"/>
      <c r="D236" s="290"/>
      <c r="E236" s="290"/>
      <c r="F236" s="64"/>
      <c r="G236" s="70"/>
    </row>
    <row r="237" spans="1:7" s="76" customFormat="1" ht="15.75" customHeight="1">
      <c r="A237" s="79">
        <v>1</v>
      </c>
      <c r="B237" s="82" t="s">
        <v>27</v>
      </c>
      <c r="C237" s="69"/>
      <c r="D237" s="69"/>
      <c r="E237" s="80"/>
      <c r="F237" s="80"/>
      <c r="G237" s="80"/>
    </row>
    <row r="238" spans="1:7" ht="39.75" customHeight="1">
      <c r="A238" s="63"/>
      <c r="B238" s="88" t="s">
        <v>201</v>
      </c>
      <c r="C238" s="68" t="s">
        <v>89</v>
      </c>
      <c r="D238" s="69" t="s">
        <v>178</v>
      </c>
      <c r="E238" s="67"/>
      <c r="F238" s="64">
        <f>1500000</f>
        <v>1500000</v>
      </c>
      <c r="G238" s="64">
        <f>F238</f>
        <v>1500000</v>
      </c>
    </row>
    <row r="239" spans="1:7" s="76" customFormat="1" ht="15" customHeight="1">
      <c r="A239" s="79">
        <v>2</v>
      </c>
      <c r="B239" s="92" t="s">
        <v>28</v>
      </c>
      <c r="C239" s="69"/>
      <c r="D239" s="69"/>
      <c r="E239" s="80"/>
      <c r="F239" s="80"/>
      <c r="G239" s="80"/>
    </row>
    <row r="240" spans="1:7" ht="54" customHeight="1">
      <c r="A240" s="63"/>
      <c r="B240" s="88" t="s">
        <v>202</v>
      </c>
      <c r="C240" s="68" t="s">
        <v>180</v>
      </c>
      <c r="D240" s="68" t="s">
        <v>181</v>
      </c>
      <c r="E240" s="66"/>
      <c r="F240" s="64">
        <v>1</v>
      </c>
      <c r="G240" s="70">
        <f>F240</f>
        <v>1</v>
      </c>
    </row>
    <row r="241" spans="1:7" s="76" customFormat="1" ht="15" customHeight="1">
      <c r="A241" s="79">
        <v>3</v>
      </c>
      <c r="B241" s="92" t="s">
        <v>29</v>
      </c>
      <c r="C241" s="69"/>
      <c r="D241" s="69"/>
      <c r="E241" s="69"/>
      <c r="F241" s="80"/>
      <c r="G241" s="81"/>
    </row>
    <row r="242" spans="1:7" ht="51.75" customHeight="1">
      <c r="A242" s="63"/>
      <c r="B242" s="88" t="s">
        <v>203</v>
      </c>
      <c r="C242" s="68" t="s">
        <v>89</v>
      </c>
      <c r="D242" s="68" t="s">
        <v>87</v>
      </c>
      <c r="E242" s="66"/>
      <c r="F242" s="64">
        <f>F238/F240</f>
        <v>1500000</v>
      </c>
      <c r="G242" s="70">
        <f>F242</f>
        <v>1500000</v>
      </c>
    </row>
    <row r="243" spans="1:7" s="76" customFormat="1" ht="15" customHeight="1">
      <c r="A243" s="79">
        <v>4</v>
      </c>
      <c r="B243" s="92" t="s">
        <v>30</v>
      </c>
      <c r="C243" s="69"/>
      <c r="D243" s="69"/>
      <c r="E243" s="69"/>
      <c r="F243" s="80"/>
      <c r="G243" s="81"/>
    </row>
    <row r="244" spans="1:7" ht="42.75" customHeight="1">
      <c r="A244" s="63"/>
      <c r="B244" s="88" t="s">
        <v>204</v>
      </c>
      <c r="C244" s="68" t="s">
        <v>88</v>
      </c>
      <c r="D244" s="68"/>
      <c r="E244" s="66"/>
      <c r="F244" s="64">
        <v>100</v>
      </c>
      <c r="G244" s="70">
        <f>F244</f>
        <v>100</v>
      </c>
    </row>
    <row r="245" spans="1:7" s="136" customFormat="1" ht="30.75" hidden="1" customHeight="1">
      <c r="A245" s="124"/>
      <c r="B245" s="351" t="s">
        <v>289</v>
      </c>
      <c r="C245" s="351"/>
      <c r="D245" s="351"/>
      <c r="E245" s="351"/>
      <c r="F245" s="125"/>
      <c r="G245" s="138"/>
    </row>
    <row r="246" spans="1:7" s="137" customFormat="1" ht="15" hidden="1" customHeight="1">
      <c r="A246" s="126">
        <v>1</v>
      </c>
      <c r="B246" s="127" t="s">
        <v>27</v>
      </c>
      <c r="C246" s="128"/>
      <c r="D246" s="128"/>
      <c r="E246" s="129"/>
      <c r="F246" s="129"/>
      <c r="G246" s="129"/>
    </row>
    <row r="247" spans="1:7" s="136" customFormat="1" ht="50.25" hidden="1" customHeight="1">
      <c r="A247" s="124"/>
      <c r="B247" s="130" t="s">
        <v>205</v>
      </c>
      <c r="C247" s="131" t="s">
        <v>89</v>
      </c>
      <c r="D247" s="128" t="s">
        <v>178</v>
      </c>
      <c r="E247" s="132"/>
      <c r="F247" s="125"/>
      <c r="G247" s="125">
        <f>F247</f>
        <v>0</v>
      </c>
    </row>
    <row r="248" spans="1:7" s="137" customFormat="1" ht="15" hidden="1" customHeight="1">
      <c r="A248" s="126">
        <v>2</v>
      </c>
      <c r="B248" s="133" t="s">
        <v>28</v>
      </c>
      <c r="C248" s="128"/>
      <c r="D248" s="128"/>
      <c r="E248" s="129"/>
      <c r="F248" s="129"/>
      <c r="G248" s="129"/>
    </row>
    <row r="249" spans="1:7" s="136" customFormat="1" ht="60.75" hidden="1" customHeight="1">
      <c r="A249" s="124"/>
      <c r="B249" s="130" t="s">
        <v>206</v>
      </c>
      <c r="C249" s="131" t="s">
        <v>180</v>
      </c>
      <c r="D249" s="131" t="s">
        <v>181</v>
      </c>
      <c r="E249" s="134"/>
      <c r="F249" s="125"/>
      <c r="G249" s="138">
        <f>F249</f>
        <v>0</v>
      </c>
    </row>
    <row r="250" spans="1:7" s="137" customFormat="1" ht="15" hidden="1" customHeight="1">
      <c r="A250" s="126">
        <v>3</v>
      </c>
      <c r="B250" s="133" t="s">
        <v>29</v>
      </c>
      <c r="C250" s="128"/>
      <c r="D250" s="128"/>
      <c r="E250" s="128"/>
      <c r="F250" s="129"/>
      <c r="G250" s="139"/>
    </row>
    <row r="251" spans="1:7" s="136" customFormat="1" ht="57.75" hidden="1" customHeight="1">
      <c r="A251" s="124"/>
      <c r="B251" s="130" t="s">
        <v>207</v>
      </c>
      <c r="C251" s="131" t="s">
        <v>89</v>
      </c>
      <c r="D251" s="131" t="s">
        <v>87</v>
      </c>
      <c r="E251" s="134"/>
      <c r="F251" s="125"/>
      <c r="G251" s="138">
        <f>F251</f>
        <v>0</v>
      </c>
    </row>
    <row r="252" spans="1:7" s="137" customFormat="1" ht="15" hidden="1" customHeight="1">
      <c r="A252" s="126">
        <v>4</v>
      </c>
      <c r="B252" s="133" t="s">
        <v>30</v>
      </c>
      <c r="C252" s="128"/>
      <c r="D252" s="128"/>
      <c r="E252" s="128"/>
      <c r="F252" s="129"/>
      <c r="G252" s="139"/>
    </row>
    <row r="253" spans="1:7" s="136" customFormat="1" ht="52.5" hidden="1" customHeight="1">
      <c r="A253" s="124"/>
      <c r="B253" s="130" t="s">
        <v>208</v>
      </c>
      <c r="C253" s="131" t="s">
        <v>88</v>
      </c>
      <c r="D253" s="131"/>
      <c r="E253" s="134"/>
      <c r="F253" s="125"/>
      <c r="G253" s="138">
        <f>F253</f>
        <v>0</v>
      </c>
    </row>
    <row r="254" spans="1:7" s="136" customFormat="1" ht="30" hidden="1" customHeight="1">
      <c r="A254" s="124"/>
      <c r="B254" s="351" t="s">
        <v>290</v>
      </c>
      <c r="C254" s="351"/>
      <c r="D254" s="351"/>
      <c r="E254" s="351"/>
      <c r="F254" s="125"/>
      <c r="G254" s="138"/>
    </row>
    <row r="255" spans="1:7" s="137" customFormat="1" ht="15" hidden="1" customHeight="1">
      <c r="A255" s="126">
        <v>1</v>
      </c>
      <c r="B255" s="127" t="s">
        <v>27</v>
      </c>
      <c r="C255" s="128"/>
      <c r="D255" s="128"/>
      <c r="E255" s="129"/>
      <c r="F255" s="129"/>
      <c r="G255" s="129"/>
    </row>
    <row r="256" spans="1:7" s="136" customFormat="1" ht="41.25" hidden="1" customHeight="1">
      <c r="A256" s="124"/>
      <c r="B256" s="130" t="s">
        <v>209</v>
      </c>
      <c r="C256" s="131" t="s">
        <v>89</v>
      </c>
      <c r="D256" s="128" t="s">
        <v>178</v>
      </c>
      <c r="E256" s="132"/>
      <c r="F256" s="125"/>
      <c r="G256" s="125">
        <f>F256</f>
        <v>0</v>
      </c>
    </row>
    <row r="257" spans="1:7" s="137" customFormat="1" ht="15" hidden="1" customHeight="1">
      <c r="A257" s="126">
        <v>2</v>
      </c>
      <c r="B257" s="133" t="s">
        <v>28</v>
      </c>
      <c r="C257" s="128"/>
      <c r="D257" s="128"/>
      <c r="E257" s="129"/>
      <c r="F257" s="129"/>
      <c r="G257" s="129"/>
    </row>
    <row r="258" spans="1:7" s="136" customFormat="1" ht="49.5" hidden="1" customHeight="1">
      <c r="A258" s="124"/>
      <c r="B258" s="130" t="s">
        <v>210</v>
      </c>
      <c r="C258" s="131" t="s">
        <v>180</v>
      </c>
      <c r="D258" s="131" t="s">
        <v>181</v>
      </c>
      <c r="E258" s="134"/>
      <c r="F258" s="125"/>
      <c r="G258" s="138">
        <f>F258</f>
        <v>0</v>
      </c>
    </row>
    <row r="259" spans="1:7" s="137" customFormat="1" ht="15" hidden="1" customHeight="1">
      <c r="A259" s="126">
        <v>3</v>
      </c>
      <c r="B259" s="133" t="s">
        <v>29</v>
      </c>
      <c r="C259" s="128"/>
      <c r="D259" s="128"/>
      <c r="E259" s="128"/>
      <c r="F259" s="129"/>
      <c r="G259" s="139"/>
    </row>
    <row r="260" spans="1:7" s="136" customFormat="1" ht="49.5" hidden="1" customHeight="1">
      <c r="A260" s="124"/>
      <c r="B260" s="130" t="s">
        <v>211</v>
      </c>
      <c r="C260" s="131" t="s">
        <v>89</v>
      </c>
      <c r="D260" s="131" t="s">
        <v>87</v>
      </c>
      <c r="E260" s="134"/>
      <c r="F260" s="125"/>
      <c r="G260" s="138">
        <f>F260</f>
        <v>0</v>
      </c>
    </row>
    <row r="261" spans="1:7" s="137" customFormat="1" ht="15" hidden="1" customHeight="1">
      <c r="A261" s="126">
        <v>4</v>
      </c>
      <c r="B261" s="133" t="s">
        <v>30</v>
      </c>
      <c r="C261" s="128"/>
      <c r="D261" s="128"/>
      <c r="E261" s="128"/>
      <c r="F261" s="129"/>
      <c r="G261" s="139"/>
    </row>
    <row r="262" spans="1:7" s="136" customFormat="1" ht="43.5" hidden="1" customHeight="1">
      <c r="A262" s="124"/>
      <c r="B262" s="130" t="s">
        <v>212</v>
      </c>
      <c r="C262" s="131" t="s">
        <v>88</v>
      </c>
      <c r="D262" s="131"/>
      <c r="E262" s="134"/>
      <c r="F262" s="125"/>
      <c r="G262" s="138">
        <f>F262</f>
        <v>0</v>
      </c>
    </row>
    <row r="263" spans="1:7" s="136" customFormat="1" ht="33.75" customHeight="1">
      <c r="A263" s="63"/>
      <c r="B263" s="290" t="s">
        <v>312</v>
      </c>
      <c r="C263" s="290"/>
      <c r="D263" s="290"/>
      <c r="E263" s="290"/>
      <c r="F263" s="64"/>
      <c r="G263" s="70"/>
    </row>
    <row r="264" spans="1:7" s="137" customFormat="1" ht="15" customHeight="1">
      <c r="A264" s="79">
        <v>1</v>
      </c>
      <c r="B264" s="82" t="s">
        <v>27</v>
      </c>
      <c r="C264" s="69"/>
      <c r="D264" s="69"/>
      <c r="E264" s="80"/>
      <c r="F264" s="80"/>
      <c r="G264" s="80"/>
    </row>
    <row r="265" spans="1:7" s="136" customFormat="1" ht="42" customHeight="1">
      <c r="A265" s="63"/>
      <c r="B265" s="88" t="s">
        <v>213</v>
      </c>
      <c r="C265" s="68" t="s">
        <v>89</v>
      </c>
      <c r="D265" s="69" t="s">
        <v>178</v>
      </c>
      <c r="E265" s="67"/>
      <c r="F265" s="64">
        <v>100000</v>
      </c>
      <c r="G265" s="64">
        <f>F265</f>
        <v>100000</v>
      </c>
    </row>
    <row r="266" spans="1:7" s="137" customFormat="1" ht="15" customHeight="1">
      <c r="A266" s="79">
        <v>2</v>
      </c>
      <c r="B266" s="103" t="s">
        <v>28</v>
      </c>
      <c r="C266" s="69"/>
      <c r="D266" s="69"/>
      <c r="E266" s="80"/>
      <c r="F266" s="80"/>
      <c r="G266" s="80"/>
    </row>
    <row r="267" spans="1:7" s="136" customFormat="1" ht="60" customHeight="1">
      <c r="A267" s="63"/>
      <c r="B267" s="88" t="s">
        <v>214</v>
      </c>
      <c r="C267" s="68" t="s">
        <v>180</v>
      </c>
      <c r="D267" s="68" t="s">
        <v>181</v>
      </c>
      <c r="E267" s="66"/>
      <c r="F267" s="64">
        <v>1</v>
      </c>
      <c r="G267" s="70">
        <f>F267</f>
        <v>1</v>
      </c>
    </row>
    <row r="268" spans="1:7" s="137" customFormat="1" ht="15" customHeight="1">
      <c r="A268" s="79">
        <v>3</v>
      </c>
      <c r="B268" s="103" t="s">
        <v>29</v>
      </c>
      <c r="C268" s="69"/>
      <c r="D268" s="69"/>
      <c r="E268" s="69"/>
      <c r="F268" s="80"/>
      <c r="G268" s="81"/>
    </row>
    <row r="269" spans="1:7" s="136" customFormat="1" ht="60" customHeight="1">
      <c r="A269" s="63"/>
      <c r="B269" s="88" t="s">
        <v>215</v>
      </c>
      <c r="C269" s="68" t="s">
        <v>89</v>
      </c>
      <c r="D269" s="68" t="s">
        <v>87</v>
      </c>
      <c r="E269" s="66"/>
      <c r="F269" s="64">
        <v>100000</v>
      </c>
      <c r="G269" s="70">
        <f>F269</f>
        <v>100000</v>
      </c>
    </row>
    <row r="270" spans="1:7" s="137" customFormat="1" ht="15" customHeight="1">
      <c r="A270" s="79">
        <v>4</v>
      </c>
      <c r="B270" s="103" t="s">
        <v>30</v>
      </c>
      <c r="C270" s="69"/>
      <c r="D270" s="69"/>
      <c r="E270" s="69"/>
      <c r="F270" s="80"/>
      <c r="G270" s="81"/>
    </row>
    <row r="271" spans="1:7" s="136" customFormat="1" ht="49.5" customHeight="1">
      <c r="A271" s="63"/>
      <c r="B271" s="88" t="s">
        <v>216</v>
      </c>
      <c r="C271" s="68" t="s">
        <v>88</v>
      </c>
      <c r="D271" s="68"/>
      <c r="E271" s="66"/>
      <c r="F271" s="64">
        <v>100</v>
      </c>
      <c r="G271" s="70">
        <f>F271</f>
        <v>100</v>
      </c>
    </row>
    <row r="272" spans="1:7" ht="33" customHeight="1">
      <c r="A272" s="63"/>
      <c r="B272" s="290" t="s">
        <v>313</v>
      </c>
      <c r="C272" s="290"/>
      <c r="D272" s="290"/>
      <c r="E272" s="290"/>
      <c r="F272" s="64"/>
      <c r="G272" s="70"/>
    </row>
    <row r="273" spans="1:7" s="76" customFormat="1" ht="15" customHeight="1">
      <c r="A273" s="79">
        <v>1</v>
      </c>
      <c r="B273" s="82" t="s">
        <v>27</v>
      </c>
      <c r="C273" s="69"/>
      <c r="D273" s="69"/>
      <c r="E273" s="80"/>
      <c r="F273" s="80"/>
      <c r="G273" s="80"/>
    </row>
    <row r="274" spans="1:7" ht="47.25" customHeight="1">
      <c r="A274" s="63"/>
      <c r="B274" s="88" t="s">
        <v>217</v>
      </c>
      <c r="C274" s="68" t="s">
        <v>89</v>
      </c>
      <c r="D274" s="69" t="s">
        <v>178</v>
      </c>
      <c r="E274" s="67"/>
      <c r="F274" s="64">
        <f>60000+50000</f>
        <v>110000</v>
      </c>
      <c r="G274" s="64">
        <f>F274</f>
        <v>110000</v>
      </c>
    </row>
    <row r="275" spans="1:7" s="76" customFormat="1" ht="15" customHeight="1">
      <c r="A275" s="79">
        <v>2</v>
      </c>
      <c r="B275" s="92" t="s">
        <v>28</v>
      </c>
      <c r="C275" s="69"/>
      <c r="D275" s="69"/>
      <c r="E275" s="80"/>
      <c r="F275" s="80"/>
      <c r="G275" s="80"/>
    </row>
    <row r="276" spans="1:7" ht="59.25" customHeight="1">
      <c r="A276" s="63"/>
      <c r="B276" s="88" t="s">
        <v>218</v>
      </c>
      <c r="C276" s="68" t="s">
        <v>180</v>
      </c>
      <c r="D276" s="68" t="s">
        <v>181</v>
      </c>
      <c r="E276" s="66"/>
      <c r="F276" s="64">
        <v>1</v>
      </c>
      <c r="G276" s="70">
        <f>F276</f>
        <v>1</v>
      </c>
    </row>
    <row r="277" spans="1:7" s="76" customFormat="1" ht="15" customHeight="1">
      <c r="A277" s="79">
        <v>3</v>
      </c>
      <c r="B277" s="92" t="s">
        <v>29</v>
      </c>
      <c r="C277" s="69"/>
      <c r="D277" s="69"/>
      <c r="E277" s="69"/>
      <c r="F277" s="80"/>
      <c r="G277" s="81"/>
    </row>
    <row r="278" spans="1:7" ht="57.75" customHeight="1">
      <c r="A278" s="63"/>
      <c r="B278" s="88" t="s">
        <v>219</v>
      </c>
      <c r="C278" s="68" t="s">
        <v>89</v>
      </c>
      <c r="D278" s="68" t="s">
        <v>87</v>
      </c>
      <c r="E278" s="66"/>
      <c r="F278" s="64">
        <f>F274/F276</f>
        <v>110000</v>
      </c>
      <c r="G278" s="70">
        <f>F278</f>
        <v>110000</v>
      </c>
    </row>
    <row r="279" spans="1:7" s="76" customFormat="1" ht="15" customHeight="1">
      <c r="A279" s="79">
        <v>4</v>
      </c>
      <c r="B279" s="92" t="s">
        <v>30</v>
      </c>
      <c r="C279" s="69"/>
      <c r="D279" s="69"/>
      <c r="E279" s="69"/>
      <c r="F279" s="80"/>
      <c r="G279" s="81"/>
    </row>
    <row r="280" spans="1:7" ht="56.25" customHeight="1">
      <c r="A280" s="63"/>
      <c r="B280" s="88" t="s">
        <v>220</v>
      </c>
      <c r="C280" s="68" t="s">
        <v>88</v>
      </c>
      <c r="D280" s="68"/>
      <c r="E280" s="66"/>
      <c r="F280" s="64">
        <v>100</v>
      </c>
      <c r="G280" s="70">
        <f>F280</f>
        <v>100</v>
      </c>
    </row>
    <row r="281" spans="1:7" ht="33.75" customHeight="1">
      <c r="A281" s="63"/>
      <c r="B281" s="290" t="s">
        <v>314</v>
      </c>
      <c r="C281" s="290"/>
      <c r="D281" s="290"/>
      <c r="E281" s="290"/>
      <c r="F281" s="64"/>
      <c r="G281" s="70"/>
    </row>
    <row r="282" spans="1:7" s="76" customFormat="1" ht="15" customHeight="1">
      <c r="A282" s="79">
        <v>1</v>
      </c>
      <c r="B282" s="82" t="s">
        <v>27</v>
      </c>
      <c r="C282" s="69"/>
      <c r="D282" s="69"/>
      <c r="E282" s="80"/>
      <c r="F282" s="80"/>
      <c r="G282" s="80"/>
    </row>
    <row r="283" spans="1:7" ht="39.75" customHeight="1">
      <c r="A283" s="63"/>
      <c r="B283" s="88" t="s">
        <v>221</v>
      </c>
      <c r="C283" s="68" t="s">
        <v>89</v>
      </c>
      <c r="D283" s="69" t="s">
        <v>178</v>
      </c>
      <c r="E283" s="67"/>
      <c r="F283" s="64">
        <f>1500000</f>
        <v>1500000</v>
      </c>
      <c r="G283" s="64">
        <f>F283</f>
        <v>1500000</v>
      </c>
    </row>
    <row r="284" spans="1:7" s="76" customFormat="1" ht="15" customHeight="1">
      <c r="A284" s="79">
        <v>2</v>
      </c>
      <c r="B284" s="92" t="s">
        <v>28</v>
      </c>
      <c r="C284" s="69"/>
      <c r="D284" s="69"/>
      <c r="E284" s="80"/>
      <c r="F284" s="80"/>
      <c r="G284" s="80"/>
    </row>
    <row r="285" spans="1:7" ht="51" customHeight="1">
      <c r="A285" s="63"/>
      <c r="B285" s="88" t="s">
        <v>222</v>
      </c>
      <c r="C285" s="68" t="s">
        <v>180</v>
      </c>
      <c r="D285" s="68" t="s">
        <v>181</v>
      </c>
      <c r="E285" s="66"/>
      <c r="F285" s="64">
        <v>1</v>
      </c>
      <c r="G285" s="70">
        <f>F285</f>
        <v>1</v>
      </c>
    </row>
    <row r="286" spans="1:7" s="76" customFormat="1" ht="15" customHeight="1">
      <c r="A286" s="79">
        <v>3</v>
      </c>
      <c r="B286" s="92" t="s">
        <v>29</v>
      </c>
      <c r="C286" s="69"/>
      <c r="D286" s="69"/>
      <c r="E286" s="69"/>
      <c r="F286" s="80"/>
      <c r="G286" s="81"/>
    </row>
    <row r="287" spans="1:7" ht="48.75" customHeight="1">
      <c r="A287" s="63"/>
      <c r="B287" s="88" t="s">
        <v>223</v>
      </c>
      <c r="C287" s="68" t="s">
        <v>89</v>
      </c>
      <c r="D287" s="68" t="s">
        <v>87</v>
      </c>
      <c r="E287" s="66"/>
      <c r="F287" s="64">
        <f>F283/F285</f>
        <v>1500000</v>
      </c>
      <c r="G287" s="70">
        <f>F287</f>
        <v>1500000</v>
      </c>
    </row>
    <row r="288" spans="1:7" s="76" customFormat="1" ht="15" customHeight="1">
      <c r="A288" s="79">
        <v>4</v>
      </c>
      <c r="B288" s="92" t="s">
        <v>30</v>
      </c>
      <c r="C288" s="69"/>
      <c r="D288" s="69"/>
      <c r="E288" s="69"/>
      <c r="F288" s="80"/>
      <c r="G288" s="81"/>
    </row>
    <row r="289" spans="1:7" ht="45" customHeight="1">
      <c r="A289" s="63"/>
      <c r="B289" s="88" t="s">
        <v>224</v>
      </c>
      <c r="C289" s="68" t="s">
        <v>88</v>
      </c>
      <c r="D289" s="68"/>
      <c r="E289" s="66"/>
      <c r="F289" s="64">
        <v>100</v>
      </c>
      <c r="G289" s="70">
        <f>F289</f>
        <v>100</v>
      </c>
    </row>
    <row r="290" spans="1:7" s="136" customFormat="1" ht="33.75" hidden="1" customHeight="1">
      <c r="A290" s="124"/>
      <c r="B290" s="351" t="s">
        <v>291</v>
      </c>
      <c r="C290" s="351"/>
      <c r="D290" s="351"/>
      <c r="E290" s="351"/>
      <c r="F290" s="125"/>
      <c r="G290" s="138"/>
    </row>
    <row r="291" spans="1:7" s="137" customFormat="1" ht="15" hidden="1" customHeight="1">
      <c r="A291" s="126">
        <v>1</v>
      </c>
      <c r="B291" s="127" t="s">
        <v>27</v>
      </c>
      <c r="C291" s="128"/>
      <c r="D291" s="128"/>
      <c r="E291" s="129"/>
      <c r="F291" s="129"/>
      <c r="G291" s="129"/>
    </row>
    <row r="292" spans="1:7" s="136" customFormat="1" ht="41.25" hidden="1" customHeight="1">
      <c r="A292" s="124"/>
      <c r="B292" s="130" t="s">
        <v>230</v>
      </c>
      <c r="C292" s="131" t="s">
        <v>89</v>
      </c>
      <c r="D292" s="128" t="s">
        <v>178</v>
      </c>
      <c r="E292" s="132"/>
      <c r="F292" s="125"/>
      <c r="G292" s="125">
        <f>F292</f>
        <v>0</v>
      </c>
    </row>
    <row r="293" spans="1:7" s="137" customFormat="1" ht="15" hidden="1" customHeight="1">
      <c r="A293" s="126">
        <v>2</v>
      </c>
      <c r="B293" s="133" t="s">
        <v>28</v>
      </c>
      <c r="C293" s="128"/>
      <c r="D293" s="128"/>
      <c r="E293" s="129"/>
      <c r="F293" s="129"/>
      <c r="G293" s="129"/>
    </row>
    <row r="294" spans="1:7" s="136" customFormat="1" ht="49.5" hidden="1" customHeight="1">
      <c r="A294" s="124"/>
      <c r="B294" s="130" t="s">
        <v>231</v>
      </c>
      <c r="C294" s="131" t="s">
        <v>180</v>
      </c>
      <c r="D294" s="131" t="s">
        <v>181</v>
      </c>
      <c r="E294" s="134"/>
      <c r="F294" s="125"/>
      <c r="G294" s="138">
        <f>F294</f>
        <v>0</v>
      </c>
    </row>
    <row r="295" spans="1:7" s="137" customFormat="1" ht="15" hidden="1" customHeight="1">
      <c r="A295" s="126">
        <v>3</v>
      </c>
      <c r="B295" s="133" t="s">
        <v>29</v>
      </c>
      <c r="C295" s="128"/>
      <c r="D295" s="128"/>
      <c r="E295" s="128"/>
      <c r="F295" s="129"/>
      <c r="G295" s="139"/>
    </row>
    <row r="296" spans="1:7" s="136" customFormat="1" ht="52.5" hidden="1" customHeight="1">
      <c r="A296" s="124"/>
      <c r="B296" s="130" t="s">
        <v>232</v>
      </c>
      <c r="C296" s="131" t="s">
        <v>89</v>
      </c>
      <c r="D296" s="131" t="s">
        <v>87</v>
      </c>
      <c r="E296" s="134"/>
      <c r="F296" s="125"/>
      <c r="G296" s="138">
        <f>F296</f>
        <v>0</v>
      </c>
    </row>
    <row r="297" spans="1:7" s="137" customFormat="1" ht="15" hidden="1" customHeight="1">
      <c r="A297" s="126">
        <v>4</v>
      </c>
      <c r="B297" s="133" t="s">
        <v>30</v>
      </c>
      <c r="C297" s="128"/>
      <c r="D297" s="128"/>
      <c r="E297" s="128"/>
      <c r="F297" s="129"/>
      <c r="G297" s="139"/>
    </row>
    <row r="298" spans="1:7" s="136" customFormat="1" ht="45" hidden="1" customHeight="1">
      <c r="A298" s="124"/>
      <c r="B298" s="130" t="s">
        <v>233</v>
      </c>
      <c r="C298" s="131" t="s">
        <v>88</v>
      </c>
      <c r="D298" s="131"/>
      <c r="E298" s="134"/>
      <c r="F298" s="125"/>
      <c r="G298" s="138">
        <f>F298</f>
        <v>0</v>
      </c>
    </row>
    <row r="299" spans="1:7" s="136" customFormat="1" ht="33" hidden="1" customHeight="1">
      <c r="A299" s="124"/>
      <c r="B299" s="351" t="s">
        <v>292</v>
      </c>
      <c r="C299" s="351"/>
      <c r="D299" s="351"/>
      <c r="E299" s="351"/>
      <c r="F299" s="125"/>
      <c r="G299" s="138"/>
    </row>
    <row r="300" spans="1:7" s="137" customFormat="1" ht="15" hidden="1" customHeight="1">
      <c r="A300" s="126">
        <v>1</v>
      </c>
      <c r="B300" s="127" t="s">
        <v>27</v>
      </c>
      <c r="C300" s="128"/>
      <c r="D300" s="128"/>
      <c r="E300" s="129"/>
      <c r="F300" s="129"/>
      <c r="G300" s="129"/>
    </row>
    <row r="301" spans="1:7" s="136" customFormat="1" ht="47.25" hidden="1" customHeight="1">
      <c r="A301" s="124"/>
      <c r="B301" s="130" t="s">
        <v>234</v>
      </c>
      <c r="C301" s="131" t="s">
        <v>89</v>
      </c>
      <c r="D301" s="128" t="s">
        <v>178</v>
      </c>
      <c r="E301" s="132"/>
      <c r="F301" s="125"/>
      <c r="G301" s="125">
        <f>F301</f>
        <v>0</v>
      </c>
    </row>
    <row r="302" spans="1:7" s="137" customFormat="1" ht="15" hidden="1" customHeight="1">
      <c r="A302" s="126">
        <v>2</v>
      </c>
      <c r="B302" s="133" t="s">
        <v>28</v>
      </c>
      <c r="C302" s="128"/>
      <c r="D302" s="128"/>
      <c r="E302" s="129"/>
      <c r="F302" s="129"/>
      <c r="G302" s="129"/>
    </row>
    <row r="303" spans="1:7" s="136" customFormat="1" ht="57.75" hidden="1" customHeight="1">
      <c r="A303" s="124"/>
      <c r="B303" s="130" t="s">
        <v>235</v>
      </c>
      <c r="C303" s="131" t="s">
        <v>180</v>
      </c>
      <c r="D303" s="131" t="s">
        <v>181</v>
      </c>
      <c r="E303" s="134"/>
      <c r="F303" s="125"/>
      <c r="G303" s="138">
        <f>F303</f>
        <v>0</v>
      </c>
    </row>
    <row r="304" spans="1:7" s="137" customFormat="1" ht="15" hidden="1" customHeight="1">
      <c r="A304" s="126">
        <v>3</v>
      </c>
      <c r="B304" s="133" t="s">
        <v>29</v>
      </c>
      <c r="C304" s="128"/>
      <c r="D304" s="128"/>
      <c r="E304" s="128"/>
      <c r="F304" s="129"/>
      <c r="G304" s="139"/>
    </row>
    <row r="305" spans="1:7" s="136" customFormat="1" ht="59.25" hidden="1" customHeight="1">
      <c r="A305" s="124"/>
      <c r="B305" s="130" t="s">
        <v>236</v>
      </c>
      <c r="C305" s="131" t="s">
        <v>89</v>
      </c>
      <c r="D305" s="131" t="s">
        <v>87</v>
      </c>
      <c r="E305" s="134"/>
      <c r="F305" s="125"/>
      <c r="G305" s="138">
        <f>F305</f>
        <v>0</v>
      </c>
    </row>
    <row r="306" spans="1:7" s="137" customFormat="1" ht="15" hidden="1" customHeight="1">
      <c r="A306" s="126">
        <v>4</v>
      </c>
      <c r="B306" s="133" t="s">
        <v>30</v>
      </c>
      <c r="C306" s="128"/>
      <c r="D306" s="128"/>
      <c r="E306" s="128"/>
      <c r="F306" s="129"/>
      <c r="G306" s="139"/>
    </row>
    <row r="307" spans="1:7" s="136" customFormat="1" ht="51.75" hidden="1" customHeight="1">
      <c r="A307" s="124"/>
      <c r="B307" s="130" t="s">
        <v>237</v>
      </c>
      <c r="C307" s="131" t="s">
        <v>88</v>
      </c>
      <c r="D307" s="131"/>
      <c r="E307" s="134"/>
      <c r="F307" s="125"/>
      <c r="G307" s="138">
        <f>F307</f>
        <v>0</v>
      </c>
    </row>
    <row r="308" spans="1:7" ht="39" hidden="1" customHeight="1">
      <c r="A308" s="63"/>
      <c r="B308" s="330" t="s">
        <v>309</v>
      </c>
      <c r="C308" s="330"/>
      <c r="D308" s="330"/>
      <c r="E308" s="330"/>
      <c r="F308" s="64"/>
      <c r="G308" s="70"/>
    </row>
    <row r="309" spans="1:7" s="76" customFormat="1" ht="15" hidden="1" customHeight="1">
      <c r="A309" s="79">
        <v>1</v>
      </c>
      <c r="B309" s="82" t="s">
        <v>27</v>
      </c>
      <c r="C309" s="69"/>
      <c r="D309" s="69"/>
      <c r="E309" s="80"/>
      <c r="F309" s="80"/>
      <c r="G309" s="80"/>
    </row>
    <row r="310" spans="1:7" ht="45" hidden="1" customHeight="1">
      <c r="A310" s="63"/>
      <c r="B310" s="88" t="s">
        <v>238</v>
      </c>
      <c r="C310" s="68" t="s">
        <v>89</v>
      </c>
      <c r="D310" s="69" t="s">
        <v>178</v>
      </c>
      <c r="E310" s="67"/>
      <c r="F310" s="64"/>
      <c r="G310" s="64">
        <f>F310</f>
        <v>0</v>
      </c>
    </row>
    <row r="311" spans="1:7" s="76" customFormat="1" ht="15" hidden="1" customHeight="1">
      <c r="A311" s="79">
        <v>2</v>
      </c>
      <c r="B311" s="92" t="s">
        <v>28</v>
      </c>
      <c r="C311" s="69"/>
      <c r="D311" s="69"/>
      <c r="E311" s="80"/>
      <c r="F311" s="80"/>
      <c r="G311" s="80"/>
    </row>
    <row r="312" spans="1:7" ht="49.5" hidden="1" customHeight="1">
      <c r="A312" s="63"/>
      <c r="B312" s="88" t="s">
        <v>239</v>
      </c>
      <c r="C312" s="68" t="s">
        <v>180</v>
      </c>
      <c r="D312" s="68" t="s">
        <v>181</v>
      </c>
      <c r="E312" s="66"/>
      <c r="F312" s="64"/>
      <c r="G312" s="70">
        <f>F312</f>
        <v>0</v>
      </c>
    </row>
    <row r="313" spans="1:7" s="76" customFormat="1" ht="15" hidden="1" customHeight="1">
      <c r="A313" s="79">
        <v>3</v>
      </c>
      <c r="B313" s="92" t="s">
        <v>29</v>
      </c>
      <c r="C313" s="69"/>
      <c r="D313" s="69"/>
      <c r="E313" s="69"/>
      <c r="F313" s="80"/>
      <c r="G313" s="81"/>
    </row>
    <row r="314" spans="1:7" ht="51" hidden="1" customHeight="1">
      <c r="A314" s="63"/>
      <c r="B314" s="88" t="s">
        <v>240</v>
      </c>
      <c r="C314" s="68" t="s">
        <v>89</v>
      </c>
      <c r="D314" s="68" t="s">
        <v>87</v>
      </c>
      <c r="E314" s="66"/>
      <c r="F314" s="64"/>
      <c r="G314" s="70">
        <f>F314</f>
        <v>0</v>
      </c>
    </row>
    <row r="315" spans="1:7" s="76" customFormat="1" ht="15" hidden="1" customHeight="1">
      <c r="A315" s="79">
        <v>4</v>
      </c>
      <c r="B315" s="92" t="s">
        <v>30</v>
      </c>
      <c r="C315" s="69"/>
      <c r="D315" s="69"/>
      <c r="E315" s="69"/>
      <c r="F315" s="80"/>
      <c r="G315" s="81"/>
    </row>
    <row r="316" spans="1:7" ht="42.75" hidden="1" customHeight="1">
      <c r="A316" s="63"/>
      <c r="B316" s="88" t="s">
        <v>241</v>
      </c>
      <c r="C316" s="68" t="s">
        <v>88</v>
      </c>
      <c r="D316" s="68"/>
      <c r="E316" s="66"/>
      <c r="F316" s="64"/>
      <c r="G316" s="70">
        <f>F316</f>
        <v>0</v>
      </c>
    </row>
    <row r="317" spans="1:7" ht="25.5" customHeight="1">
      <c r="A317" s="63"/>
      <c r="B317" s="290" t="s">
        <v>310</v>
      </c>
      <c r="C317" s="290"/>
      <c r="D317" s="290"/>
      <c r="E317" s="290"/>
      <c r="F317" s="64"/>
      <c r="G317" s="70"/>
    </row>
    <row r="318" spans="1:7" s="76" customFormat="1" ht="15" customHeight="1">
      <c r="A318" s="79">
        <v>1</v>
      </c>
      <c r="B318" s="82" t="s">
        <v>27</v>
      </c>
      <c r="C318" s="69"/>
      <c r="D318" s="69"/>
      <c r="E318" s="80"/>
      <c r="F318" s="80"/>
      <c r="G318" s="80"/>
    </row>
    <row r="319" spans="1:7" ht="40.5" customHeight="1">
      <c r="A319" s="63"/>
      <c r="B319" s="88" t="s">
        <v>280</v>
      </c>
      <c r="C319" s="68" t="s">
        <v>89</v>
      </c>
      <c r="D319" s="69" t="s">
        <v>178</v>
      </c>
      <c r="E319" s="67"/>
      <c r="F319" s="64">
        <f>300000</f>
        <v>300000</v>
      </c>
      <c r="G319" s="64">
        <f>F319</f>
        <v>300000</v>
      </c>
    </row>
    <row r="320" spans="1:7" s="76" customFormat="1" ht="15" customHeight="1">
      <c r="A320" s="79">
        <v>2</v>
      </c>
      <c r="B320" s="92" t="s">
        <v>28</v>
      </c>
      <c r="C320" s="69"/>
      <c r="D320" s="69"/>
      <c r="E320" s="80"/>
      <c r="F320" s="80"/>
      <c r="G320" s="80"/>
    </row>
    <row r="321" spans="1:7" ht="49.5" customHeight="1">
      <c r="A321" s="63"/>
      <c r="B321" s="88" t="s">
        <v>281</v>
      </c>
      <c r="C321" s="68" t="s">
        <v>180</v>
      </c>
      <c r="D321" s="68" t="s">
        <v>181</v>
      </c>
      <c r="E321" s="66"/>
      <c r="F321" s="64">
        <v>1</v>
      </c>
      <c r="G321" s="70">
        <f>F321</f>
        <v>1</v>
      </c>
    </row>
    <row r="322" spans="1:7" s="76" customFormat="1" ht="15" customHeight="1">
      <c r="A322" s="79">
        <v>3</v>
      </c>
      <c r="B322" s="92" t="s">
        <v>29</v>
      </c>
      <c r="C322" s="69"/>
      <c r="D322" s="69"/>
      <c r="E322" s="69"/>
      <c r="F322" s="80"/>
      <c r="G322" s="81"/>
    </row>
    <row r="323" spans="1:7" ht="51" customHeight="1">
      <c r="A323" s="63"/>
      <c r="B323" s="88" t="s">
        <v>282</v>
      </c>
      <c r="C323" s="68" t="s">
        <v>89</v>
      </c>
      <c r="D323" s="68" t="s">
        <v>87</v>
      </c>
      <c r="E323" s="66"/>
      <c r="F323" s="64">
        <f>F319/F321</f>
        <v>300000</v>
      </c>
      <c r="G323" s="70">
        <f>F323</f>
        <v>300000</v>
      </c>
    </row>
    <row r="324" spans="1:7" s="76" customFormat="1" ht="15" customHeight="1">
      <c r="A324" s="79">
        <v>4</v>
      </c>
      <c r="B324" s="92" t="s">
        <v>30</v>
      </c>
      <c r="C324" s="69"/>
      <c r="D324" s="69"/>
      <c r="E324" s="69"/>
      <c r="F324" s="80"/>
      <c r="G324" s="81"/>
    </row>
    <row r="325" spans="1:7" ht="42.75" customHeight="1">
      <c r="A325" s="63"/>
      <c r="B325" s="88" t="s">
        <v>283</v>
      </c>
      <c r="C325" s="68" t="s">
        <v>88</v>
      </c>
      <c r="D325" s="68"/>
      <c r="E325" s="66"/>
      <c r="F325" s="64">
        <v>100</v>
      </c>
      <c r="G325" s="70">
        <f>F325</f>
        <v>100</v>
      </c>
    </row>
    <row r="326" spans="1:7" ht="25.5" customHeight="1">
      <c r="A326" s="63"/>
      <c r="B326" s="344" t="s">
        <v>242</v>
      </c>
      <c r="C326" s="344"/>
      <c r="D326" s="344"/>
      <c r="E326" s="66"/>
      <c r="F326" s="65">
        <f>F333+F338</f>
        <v>549000</v>
      </c>
      <c r="G326" s="65">
        <f>G333+G338</f>
        <v>549000</v>
      </c>
    </row>
    <row r="327" spans="1:7" ht="21" customHeight="1">
      <c r="A327" s="35"/>
      <c r="B327" s="289" t="s">
        <v>243</v>
      </c>
      <c r="C327" s="289"/>
      <c r="D327" s="289"/>
      <c r="E327" s="289"/>
      <c r="F327" s="36"/>
      <c r="G327" s="36"/>
    </row>
    <row r="328" spans="1:7" s="76" customFormat="1" ht="15" customHeight="1">
      <c r="A328" s="71">
        <v>1</v>
      </c>
      <c r="B328" s="78" t="s">
        <v>27</v>
      </c>
      <c r="C328" s="73"/>
      <c r="D328" s="73"/>
      <c r="E328" s="77"/>
      <c r="F328" s="74"/>
      <c r="G328" s="74"/>
    </row>
    <row r="329" spans="1:7" ht="30" customHeight="1">
      <c r="A329" s="35"/>
      <c r="B329" s="89" t="s">
        <v>244</v>
      </c>
      <c r="C329" s="39" t="s">
        <v>89</v>
      </c>
      <c r="D329" s="40" t="s">
        <v>178</v>
      </c>
      <c r="E329" s="38"/>
      <c r="F329" s="36">
        <f>500000</f>
        <v>500000</v>
      </c>
      <c r="G329" s="36">
        <f>F329</f>
        <v>500000</v>
      </c>
    </row>
    <row r="330" spans="1:7" s="76" customFormat="1" ht="15" customHeight="1">
      <c r="A330" s="71">
        <v>2</v>
      </c>
      <c r="B330" s="72" t="s">
        <v>28</v>
      </c>
      <c r="C330" s="40"/>
      <c r="D330" s="40"/>
      <c r="E330" s="77"/>
      <c r="F330" s="74"/>
      <c r="G330" s="74"/>
    </row>
    <row r="331" spans="1:7" ht="42.75" customHeight="1">
      <c r="A331" s="35"/>
      <c r="B331" s="89" t="s">
        <v>245</v>
      </c>
      <c r="C331" s="39" t="s">
        <v>180</v>
      </c>
      <c r="D331" s="39" t="s">
        <v>181</v>
      </c>
      <c r="E331" s="37"/>
      <c r="F331" s="36">
        <v>1</v>
      </c>
      <c r="G331" s="41">
        <f>F331</f>
        <v>1</v>
      </c>
    </row>
    <row r="332" spans="1:7" s="76" customFormat="1" ht="15" customHeight="1">
      <c r="A332" s="71">
        <v>3</v>
      </c>
      <c r="B332" s="72" t="s">
        <v>29</v>
      </c>
      <c r="C332" s="40"/>
      <c r="D332" s="40"/>
      <c r="E332" s="73"/>
      <c r="F332" s="74"/>
      <c r="G332" s="75"/>
    </row>
    <row r="333" spans="1:7" ht="34.5" customHeight="1">
      <c r="A333" s="35"/>
      <c r="B333" s="89" t="s">
        <v>246</v>
      </c>
      <c r="C333" s="39" t="s">
        <v>89</v>
      </c>
      <c r="D333" s="39" t="s">
        <v>87</v>
      </c>
      <c r="E333" s="37"/>
      <c r="F333" s="36">
        <f>F329/F331</f>
        <v>500000</v>
      </c>
      <c r="G333" s="41">
        <f>F333</f>
        <v>500000</v>
      </c>
    </row>
    <row r="334" spans="1:7" s="76" customFormat="1" ht="15" customHeight="1">
      <c r="A334" s="71">
        <v>4</v>
      </c>
      <c r="B334" s="72" t="s">
        <v>30</v>
      </c>
      <c r="C334" s="40"/>
      <c r="D334" s="40"/>
      <c r="E334" s="73"/>
      <c r="F334" s="74"/>
      <c r="G334" s="75"/>
    </row>
    <row r="335" spans="1:7" ht="38.25" customHeight="1">
      <c r="A335" s="35"/>
      <c r="B335" s="89" t="s">
        <v>247</v>
      </c>
      <c r="C335" s="42" t="s">
        <v>88</v>
      </c>
      <c r="D335" s="39" t="s">
        <v>87</v>
      </c>
      <c r="E335" s="37"/>
      <c r="F335" s="36">
        <v>100</v>
      </c>
      <c r="G335" s="41">
        <f>F335</f>
        <v>100</v>
      </c>
    </row>
    <row r="336" spans="1:7" ht="26.25" customHeight="1">
      <c r="A336" s="35"/>
      <c r="B336" s="356" t="s">
        <v>300</v>
      </c>
      <c r="C336" s="357"/>
      <c r="D336" s="357"/>
      <c r="E336" s="357"/>
      <c r="F336" s="358"/>
      <c r="G336" s="36"/>
    </row>
    <row r="337" spans="1:8" ht="14.25" customHeight="1">
      <c r="A337" s="71">
        <v>1</v>
      </c>
      <c r="B337" s="78" t="s">
        <v>27</v>
      </c>
      <c r="C337" s="73"/>
      <c r="D337" s="73"/>
      <c r="E337" s="77"/>
      <c r="F337" s="74"/>
      <c r="G337" s="74"/>
    </row>
    <row r="338" spans="1:8" ht="38.25" customHeight="1">
      <c r="A338" s="35"/>
      <c r="B338" s="89" t="s">
        <v>296</v>
      </c>
      <c r="C338" s="39" t="s">
        <v>89</v>
      </c>
      <c r="D338" s="40" t="s">
        <v>178</v>
      </c>
      <c r="E338" s="38"/>
      <c r="F338" s="36">
        <v>49000</v>
      </c>
      <c r="G338" s="36">
        <f>F338</f>
        <v>49000</v>
      </c>
    </row>
    <row r="339" spans="1:8" ht="20.25" customHeight="1">
      <c r="A339" s="71">
        <v>2</v>
      </c>
      <c r="B339" s="72" t="s">
        <v>28</v>
      </c>
      <c r="C339" s="40"/>
      <c r="D339" s="40"/>
      <c r="E339" s="77"/>
      <c r="F339" s="74"/>
      <c r="G339" s="74"/>
    </row>
    <row r="340" spans="1:8" ht="60" customHeight="1">
      <c r="A340" s="35"/>
      <c r="B340" s="89" t="s">
        <v>297</v>
      </c>
      <c r="C340" s="39" t="s">
        <v>180</v>
      </c>
      <c r="D340" s="39" t="s">
        <v>181</v>
      </c>
      <c r="E340" s="37"/>
      <c r="F340" s="36">
        <v>1</v>
      </c>
      <c r="G340" s="41">
        <f>F340</f>
        <v>1</v>
      </c>
    </row>
    <row r="341" spans="1:8" ht="20.25" customHeight="1">
      <c r="A341" s="71">
        <v>3</v>
      </c>
      <c r="B341" s="72" t="s">
        <v>29</v>
      </c>
      <c r="C341" s="40"/>
      <c r="D341" s="40"/>
      <c r="E341" s="73"/>
      <c r="F341" s="74"/>
      <c r="G341" s="75"/>
    </row>
    <row r="342" spans="1:8" ht="46.5" customHeight="1">
      <c r="A342" s="35"/>
      <c r="B342" s="89" t="s">
        <v>298</v>
      </c>
      <c r="C342" s="39" t="s">
        <v>89</v>
      </c>
      <c r="D342" s="39" t="s">
        <v>87</v>
      </c>
      <c r="E342" s="37"/>
      <c r="F342" s="36">
        <f>F338/F340</f>
        <v>49000</v>
      </c>
      <c r="G342" s="41">
        <f>F342</f>
        <v>49000</v>
      </c>
    </row>
    <row r="343" spans="1:8" ht="16.5" customHeight="1">
      <c r="A343" s="71">
        <v>4</v>
      </c>
      <c r="B343" s="72" t="s">
        <v>30</v>
      </c>
      <c r="C343" s="40"/>
      <c r="D343" s="40"/>
      <c r="E343" s="73"/>
      <c r="F343" s="74"/>
      <c r="G343" s="75"/>
    </row>
    <row r="344" spans="1:8" ht="44.25" customHeight="1">
      <c r="A344" s="35"/>
      <c r="B344" s="89" t="s">
        <v>299</v>
      </c>
      <c r="C344" s="42" t="s">
        <v>88</v>
      </c>
      <c r="D344" s="39" t="s">
        <v>87</v>
      </c>
      <c r="E344" s="37"/>
      <c r="F344" s="36">
        <v>100</v>
      </c>
      <c r="G344" s="41">
        <f>F344</f>
        <v>100</v>
      </c>
    </row>
    <row r="345" spans="1:8" ht="22.5" customHeight="1">
      <c r="A345" s="282"/>
      <c r="B345" s="282"/>
      <c r="C345" s="282"/>
      <c r="D345" s="18"/>
    </row>
    <row r="346" spans="1:8" s="58" customFormat="1" ht="33" customHeight="1">
      <c r="A346" s="283" t="s">
        <v>315</v>
      </c>
      <c r="B346" s="283"/>
      <c r="C346" s="283"/>
      <c r="D346" s="97"/>
      <c r="E346" s="98"/>
      <c r="F346" s="284" t="s">
        <v>316</v>
      </c>
      <c r="G346" s="284"/>
    </row>
    <row r="347" spans="1:8" s="58" customFormat="1" ht="12.75" customHeight="1">
      <c r="A347" s="99"/>
      <c r="B347" s="100"/>
      <c r="D347" s="94" t="s">
        <v>31</v>
      </c>
      <c r="F347" s="275" t="s">
        <v>302</v>
      </c>
      <c r="G347" s="275"/>
    </row>
    <row r="348" spans="1:8" s="58" customFormat="1" ht="15.75" customHeight="1">
      <c r="A348" s="276" t="s">
        <v>32</v>
      </c>
      <c r="B348" s="276"/>
      <c r="C348" s="100"/>
      <c r="D348" s="100"/>
    </row>
    <row r="349" spans="1:8" s="58" customFormat="1" ht="34.5" customHeight="1">
      <c r="A349" s="350" t="s">
        <v>303</v>
      </c>
      <c r="B349" s="350"/>
      <c r="C349" s="350"/>
      <c r="D349" s="100"/>
    </row>
    <row r="350" spans="1:8" s="58" customFormat="1" ht="33" customHeight="1">
      <c r="A350" s="277" t="s">
        <v>304</v>
      </c>
      <c r="B350" s="276"/>
      <c r="C350" s="276"/>
      <c r="D350" s="97"/>
      <c r="E350" s="98"/>
      <c r="F350" s="278" t="s">
        <v>305</v>
      </c>
      <c r="G350" s="278"/>
    </row>
    <row r="351" spans="1:8" s="58" customFormat="1" ht="9.75" customHeight="1">
      <c r="B351" s="100"/>
      <c r="C351" s="100"/>
      <c r="D351" s="94" t="s">
        <v>31</v>
      </c>
      <c r="F351" s="275" t="s">
        <v>52</v>
      </c>
      <c r="G351" s="275"/>
    </row>
    <row r="352" spans="1:8" s="58" customFormat="1" ht="14.25" customHeight="1">
      <c r="A352" s="101" t="s">
        <v>306</v>
      </c>
      <c r="B352" s="101"/>
      <c r="C352" s="101"/>
      <c r="D352" s="101"/>
      <c r="E352" s="101"/>
      <c r="F352" s="101"/>
      <c r="G352" s="101"/>
      <c r="H352" s="101"/>
    </row>
    <row r="353" spans="1:2" s="58" customFormat="1" ht="3" customHeight="1">
      <c r="A353" s="102"/>
      <c r="B353" s="58" t="s">
        <v>83</v>
      </c>
    </row>
    <row r="354" spans="1:2" ht="12" customHeight="1">
      <c r="A354" s="33" t="s">
        <v>51</v>
      </c>
    </row>
  </sheetData>
  <mergeCells count="104">
    <mergeCell ref="B35:G35"/>
    <mergeCell ref="C32:G32"/>
    <mergeCell ref="A18:C18"/>
    <mergeCell ref="D18:E18"/>
    <mergeCell ref="B44:C44"/>
    <mergeCell ref="B45:C45"/>
    <mergeCell ref="B46:C46"/>
    <mergeCell ref="B47:C47"/>
    <mergeCell ref="D20:E20"/>
    <mergeCell ref="B200:E200"/>
    <mergeCell ref="F1:G3"/>
    <mergeCell ref="E5:G5"/>
    <mergeCell ref="E6:G6"/>
    <mergeCell ref="E7:G7"/>
    <mergeCell ref="E8:G8"/>
    <mergeCell ref="E9:G9"/>
    <mergeCell ref="B30:G30"/>
    <mergeCell ref="E22:F22"/>
    <mergeCell ref="E38:E39"/>
    <mergeCell ref="E10:G10"/>
    <mergeCell ref="A13:G13"/>
    <mergeCell ref="A14:G14"/>
    <mergeCell ref="D17:F17"/>
    <mergeCell ref="D19:F19"/>
    <mergeCell ref="B23:G23"/>
    <mergeCell ref="B27:G27"/>
    <mergeCell ref="B29:G29"/>
    <mergeCell ref="B33:G33"/>
    <mergeCell ref="B87:D87"/>
    <mergeCell ref="B116:D116"/>
    <mergeCell ref="B125:D125"/>
    <mergeCell ref="B134:D134"/>
    <mergeCell ref="B145:D145"/>
    <mergeCell ref="B218:E218"/>
    <mergeCell ref="B190:D190"/>
    <mergeCell ref="B191:E191"/>
    <mergeCell ref="B336:F336"/>
    <mergeCell ref="A20:C20"/>
    <mergeCell ref="B327:E327"/>
    <mergeCell ref="B254:E254"/>
    <mergeCell ref="B263:E263"/>
    <mergeCell ref="B272:E272"/>
    <mergeCell ref="B281:E281"/>
    <mergeCell ref="B290:E290"/>
    <mergeCell ref="E21:F21"/>
    <mergeCell ref="B24:G26"/>
    <mergeCell ref="B42:C42"/>
    <mergeCell ref="B36:G36"/>
    <mergeCell ref="B86:D86"/>
    <mergeCell ref="B48:C48"/>
    <mergeCell ref="B49:C49"/>
    <mergeCell ref="B50:C50"/>
    <mergeCell ref="B51:C51"/>
    <mergeCell ref="B52:C52"/>
    <mergeCell ref="B40:C40"/>
    <mergeCell ref="B41:C41"/>
    <mergeCell ref="B43:C43"/>
    <mergeCell ref="B154:D154"/>
    <mergeCell ref="B163:D163"/>
    <mergeCell ref="B172:D172"/>
    <mergeCell ref="B181:D181"/>
    <mergeCell ref="B58:C58"/>
    <mergeCell ref="B59:C59"/>
    <mergeCell ref="B60:C60"/>
    <mergeCell ref="B61:C61"/>
    <mergeCell ref="B53:C53"/>
    <mergeCell ref="B54:C54"/>
    <mergeCell ref="B55:C55"/>
    <mergeCell ref="B56:C56"/>
    <mergeCell ref="B57:C57"/>
    <mergeCell ref="B67:C67"/>
    <mergeCell ref="B69:C69"/>
    <mergeCell ref="B70:C70"/>
    <mergeCell ref="B71:C71"/>
    <mergeCell ref="B62:C62"/>
    <mergeCell ref="B63:C63"/>
    <mergeCell ref="B64:C64"/>
    <mergeCell ref="B65:C65"/>
    <mergeCell ref="B66:C66"/>
    <mergeCell ref="B68:C68"/>
    <mergeCell ref="F351:G351"/>
    <mergeCell ref="B72:C72"/>
    <mergeCell ref="A346:C346"/>
    <mergeCell ref="F346:G346"/>
    <mergeCell ref="F347:G347"/>
    <mergeCell ref="A348:B348"/>
    <mergeCell ref="A349:C349"/>
    <mergeCell ref="A350:C350"/>
    <mergeCell ref="F350:G350"/>
    <mergeCell ref="A73:C73"/>
    <mergeCell ref="B227:E227"/>
    <mergeCell ref="B236:E236"/>
    <mergeCell ref="B245:E245"/>
    <mergeCell ref="B308:E308"/>
    <mergeCell ref="B75:G75"/>
    <mergeCell ref="B82:G82"/>
    <mergeCell ref="A80:B80"/>
    <mergeCell ref="B96:D96"/>
    <mergeCell ref="B105:D105"/>
    <mergeCell ref="B209:E209"/>
    <mergeCell ref="B299:E299"/>
    <mergeCell ref="B317:E317"/>
    <mergeCell ref="B326:D326"/>
    <mergeCell ref="A345:C345"/>
  </mergeCells>
  <pageMargins left="0.19685039370078741" right="0.15748031496062992" top="0.35433070866141736" bottom="0.27559055118110237" header="0.31496062992125984" footer="0.19685039370078741"/>
  <pageSetup paperSize="9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9</vt:i4>
      </vt:variant>
    </vt:vector>
  </HeadingPairs>
  <TitlesOfParts>
    <vt:vector size="19" baseType="lpstr">
      <vt:lpstr>паспорт (23.12)</vt:lpstr>
      <vt:lpstr>Лист3 (2)</vt:lpstr>
      <vt:lpstr>паспорт 26.04</vt:lpstr>
      <vt:lpstr>паспорт 01.04</vt:lpstr>
      <vt:lpstr>паспорт 01.03)</vt:lpstr>
      <vt:lpstr>паспорт 01.02 (2)</vt:lpstr>
      <vt:lpstr>паспорт 01.02</vt:lpstr>
      <vt:lpstr>паспорт11.12</vt:lpstr>
      <vt:lpstr>паспорт з 13.10.2022</vt:lpstr>
      <vt:lpstr>звіт з 01.01.2020</vt:lpstr>
      <vt:lpstr>'звіт з 01.01.2020'!Область_печати</vt:lpstr>
      <vt:lpstr>'паспорт (23.12)'!Область_печати</vt:lpstr>
      <vt:lpstr>'паспорт 01.02'!Область_печати</vt:lpstr>
      <vt:lpstr>'паспорт 01.02 (2)'!Область_печати</vt:lpstr>
      <vt:lpstr>'паспорт 01.03)'!Область_печати</vt:lpstr>
      <vt:lpstr>'паспорт 01.04'!Область_печати</vt:lpstr>
      <vt:lpstr>'паспорт 26.04'!Область_печати</vt:lpstr>
      <vt:lpstr>'паспорт з 13.10.2022'!Область_печати</vt:lpstr>
      <vt:lpstr>паспорт11.12!Область_печати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Пользователь Windows</cp:lastModifiedBy>
  <cp:lastPrinted>2024-12-20T06:15:39Z</cp:lastPrinted>
  <dcterms:created xsi:type="dcterms:W3CDTF">2018-12-28T08:43:53Z</dcterms:created>
  <dcterms:modified xsi:type="dcterms:W3CDTF">2024-12-24T09:52:45Z</dcterms:modified>
</cp:coreProperties>
</file>