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паспорт 08.02" sheetId="14" r:id="rId1"/>
    <sheet name="паспорт з 13.10.2022" sheetId="4" state="hidden" r:id="rId2"/>
    <sheet name="звіт з 01.01.2020" sheetId="3" state="hidden" r:id="rId3"/>
  </sheets>
  <definedNames>
    <definedName name="_xlnm.Print_Area" localSheetId="2">'звіт з 01.01.2020'!$A$1:$M$75</definedName>
    <definedName name="_xlnm.Print_Area" localSheetId="0">'паспорт 08.02'!$A$1:$G$433</definedName>
    <definedName name="_xlnm.Print_Area" localSheetId="1">'паспорт з 13.10.2022'!$A$1:$G$354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4"/>
  <c r="F71"/>
  <c r="F70"/>
  <c r="G86"/>
  <c r="F86"/>
  <c r="F59"/>
  <c r="E60"/>
  <c r="E45"/>
  <c r="G181"/>
  <c r="F181"/>
  <c r="F345"/>
  <c r="F334"/>
  <c r="F296"/>
  <c r="F298" s="1"/>
  <c r="G298" s="1"/>
  <c r="G294"/>
  <c r="G292"/>
  <c r="F278"/>
  <c r="F280" s="1"/>
  <c r="G280" s="1"/>
  <c r="G276"/>
  <c r="G274"/>
  <c r="F269"/>
  <c r="G269" s="1"/>
  <c r="G267"/>
  <c r="G265"/>
  <c r="F260"/>
  <c r="F262" s="1"/>
  <c r="G262" s="1"/>
  <c r="G258"/>
  <c r="G256"/>
  <c r="F251"/>
  <c r="F253" s="1"/>
  <c r="G253" s="1"/>
  <c r="G249"/>
  <c r="G247"/>
  <c r="F224"/>
  <c r="F226" s="1"/>
  <c r="G226" s="1"/>
  <c r="G222"/>
  <c r="G220"/>
  <c r="F215"/>
  <c r="F217" s="1"/>
  <c r="G217" s="1"/>
  <c r="G213"/>
  <c r="G211"/>
  <c r="F206"/>
  <c r="F208" s="1"/>
  <c r="G208" s="1"/>
  <c r="G204"/>
  <c r="G202"/>
  <c r="F197"/>
  <c r="F199" s="1"/>
  <c r="G199" s="1"/>
  <c r="G195"/>
  <c r="G193"/>
  <c r="F411"/>
  <c r="G411" s="1"/>
  <c r="G409"/>
  <c r="G407"/>
  <c r="F402"/>
  <c r="G402" s="1"/>
  <c r="G400"/>
  <c r="G398"/>
  <c r="F371"/>
  <c r="G363"/>
  <c r="F360"/>
  <c r="F357" s="1"/>
  <c r="G365"/>
  <c r="G362"/>
  <c r="G360"/>
  <c r="F63"/>
  <c r="F64"/>
  <c r="F66"/>
  <c r="F366" l="1"/>
  <c r="G366" s="1"/>
  <c r="G296"/>
  <c r="G278"/>
  <c r="F271"/>
  <c r="G271" s="1"/>
  <c r="G260"/>
  <c r="G251"/>
  <c r="G224"/>
  <c r="G215"/>
  <c r="G206"/>
  <c r="G197"/>
  <c r="E43" l="1"/>
  <c r="E72" l="1"/>
  <c r="F420"/>
  <c r="G420" s="1"/>
  <c r="G418"/>
  <c r="G416"/>
  <c r="F72" s="1"/>
  <c r="F50" l="1"/>
  <c r="F305"/>
  <c r="G305" s="1"/>
  <c r="G303"/>
  <c r="G301"/>
  <c r="F307" l="1"/>
  <c r="G307" s="1"/>
  <c r="F393" l="1"/>
  <c r="G393" s="1"/>
  <c r="G391"/>
  <c r="G389"/>
  <c r="F384"/>
  <c r="G384" s="1"/>
  <c r="G382"/>
  <c r="G380"/>
  <c r="F68" s="1"/>
  <c r="G373"/>
  <c r="G356"/>
  <c r="G354"/>
  <c r="G352"/>
  <c r="G350"/>
  <c r="F347"/>
  <c r="G347" s="1"/>
  <c r="G344"/>
  <c r="G342"/>
  <c r="G341"/>
  <c r="G339"/>
  <c r="G336"/>
  <c r="G332"/>
  <c r="G330"/>
  <c r="F324"/>
  <c r="F327" s="1"/>
  <c r="G327" s="1"/>
  <c r="G321"/>
  <c r="G319"/>
  <c r="F314"/>
  <c r="F316" s="1"/>
  <c r="G316" s="1"/>
  <c r="G312"/>
  <c r="G310"/>
  <c r="F287"/>
  <c r="F289" s="1"/>
  <c r="G289" s="1"/>
  <c r="G285"/>
  <c r="G283"/>
  <c r="F242"/>
  <c r="F244" s="1"/>
  <c r="G244" s="1"/>
  <c r="G240"/>
  <c r="G238"/>
  <c r="F233"/>
  <c r="F235" s="1"/>
  <c r="G235" s="1"/>
  <c r="G231"/>
  <c r="G229"/>
  <c r="F188"/>
  <c r="F190" s="1"/>
  <c r="G190" s="1"/>
  <c r="G186"/>
  <c r="G184"/>
  <c r="G180"/>
  <c r="G178"/>
  <c r="G176"/>
  <c r="G174"/>
  <c r="G171"/>
  <c r="G169"/>
  <c r="G167"/>
  <c r="G165"/>
  <c r="G162"/>
  <c r="G160"/>
  <c r="G158"/>
  <c r="G156"/>
  <c r="G153"/>
  <c r="G151"/>
  <c r="G149"/>
  <c r="G147"/>
  <c r="G144"/>
  <c r="G142"/>
  <c r="G140"/>
  <c r="G138"/>
  <c r="G135"/>
  <c r="G133"/>
  <c r="G132"/>
  <c r="G130"/>
  <c r="G129"/>
  <c r="G127"/>
  <c r="G124"/>
  <c r="G122"/>
  <c r="G120"/>
  <c r="G118"/>
  <c r="G115"/>
  <c r="G113"/>
  <c r="G111"/>
  <c r="G109"/>
  <c r="G106"/>
  <c r="G104"/>
  <c r="G103"/>
  <c r="G101"/>
  <c r="G100"/>
  <c r="G98"/>
  <c r="G95"/>
  <c r="G91"/>
  <c r="F89"/>
  <c r="H74"/>
  <c r="F69"/>
  <c r="F67"/>
  <c r="F65" s="1"/>
  <c r="F62"/>
  <c r="F61"/>
  <c r="F60"/>
  <c r="F58"/>
  <c r="F57"/>
  <c r="F56"/>
  <c r="F55"/>
  <c r="F54"/>
  <c r="F53"/>
  <c r="F52"/>
  <c r="F51"/>
  <c r="F49"/>
  <c r="F48"/>
  <c r="F47"/>
  <c r="F44"/>
  <c r="E73" l="1"/>
  <c r="F46"/>
  <c r="H46" s="1"/>
  <c r="H65"/>
  <c r="G89"/>
  <c r="F93"/>
  <c r="G93" s="1"/>
  <c r="H49"/>
  <c r="H54"/>
  <c r="H51"/>
  <c r="H55"/>
  <c r="H44"/>
  <c r="H47"/>
  <c r="H52"/>
  <c r="H56"/>
  <c r="H48"/>
  <c r="H53"/>
  <c r="H57"/>
  <c r="H71"/>
  <c r="F375"/>
  <c r="G375" s="1"/>
  <c r="G334"/>
  <c r="G188"/>
  <c r="G233"/>
  <c r="G242"/>
  <c r="G287"/>
  <c r="G314"/>
  <c r="G324"/>
  <c r="G371"/>
  <c r="G357" s="1"/>
  <c r="F45" l="1"/>
  <c r="F43"/>
  <c r="H45" l="1"/>
  <c r="F73"/>
  <c r="H43"/>
  <c r="H73" l="1"/>
  <c r="F193" i="4"/>
  <c r="F197"/>
  <c r="F46" l="1"/>
  <c r="E72" l="1"/>
  <c r="F72" s="1"/>
  <c r="G344"/>
  <c r="F342"/>
  <c r="G342" s="1"/>
  <c r="G340"/>
  <c r="G338"/>
  <c r="F319"/>
  <c r="E69" s="1"/>
  <c r="G316"/>
  <c r="G312"/>
  <c r="G314"/>
  <c r="F274"/>
  <c r="E68" l="1"/>
  <c r="F68" s="1"/>
  <c r="G310"/>
  <c r="E64"/>
  <c r="F64" s="1"/>
  <c r="E62"/>
  <c r="E57"/>
  <c r="F57" s="1"/>
  <c r="F329"/>
  <c r="G335"/>
  <c r="G331"/>
  <c r="F333" l="1"/>
  <c r="E71"/>
  <c r="E70" s="1"/>
  <c r="F62"/>
  <c r="G329"/>
  <c r="G333" l="1"/>
  <c r="G326" s="1"/>
  <c r="F326"/>
  <c r="F70"/>
  <c r="F71"/>
  <c r="G325"/>
  <c r="G321"/>
  <c r="E67"/>
  <c r="F67" s="1"/>
  <c r="E66"/>
  <c r="F66" s="1"/>
  <c r="G307"/>
  <c r="G303"/>
  <c r="G305"/>
  <c r="G298"/>
  <c r="G294"/>
  <c r="G296"/>
  <c r="F283"/>
  <c r="E65" s="1"/>
  <c r="F65" s="1"/>
  <c r="G289"/>
  <c r="G285"/>
  <c r="F278"/>
  <c r="G278" s="1"/>
  <c r="E63"/>
  <c r="F63" s="1"/>
  <c r="G280"/>
  <c r="G276"/>
  <c r="G274"/>
  <c r="G271"/>
  <c r="G267"/>
  <c r="G265"/>
  <c r="G262"/>
  <c r="G258"/>
  <c r="G256"/>
  <c r="G260"/>
  <c r="G253"/>
  <c r="G249"/>
  <c r="F238"/>
  <c r="E60" s="1"/>
  <c r="F60" s="1"/>
  <c r="G244"/>
  <c r="G240"/>
  <c r="E59"/>
  <c r="F59" s="1"/>
  <c r="G235"/>
  <c r="G231"/>
  <c r="F202"/>
  <c r="E56" l="1"/>
  <c r="F56" s="1"/>
  <c r="F190"/>
  <c r="F242"/>
  <c r="G242" s="1"/>
  <c r="F287"/>
  <c r="G287" s="1"/>
  <c r="E55"/>
  <c r="G233"/>
  <c r="G251"/>
  <c r="E61"/>
  <c r="F61" s="1"/>
  <c r="F323"/>
  <c r="G323" s="1"/>
  <c r="F69"/>
  <c r="G269"/>
  <c r="G283"/>
  <c r="G319"/>
  <c r="G301"/>
  <c r="G292"/>
  <c r="G247"/>
  <c r="G238"/>
  <c r="G229"/>
  <c r="G208"/>
  <c r="F206"/>
  <c r="G206" s="1"/>
  <c r="G204"/>
  <c r="G202"/>
  <c r="G199"/>
  <c r="G197"/>
  <c r="G195"/>
  <c r="G193"/>
  <c r="G226"/>
  <c r="G222"/>
  <c r="G217"/>
  <c r="G215"/>
  <c r="G213"/>
  <c r="G211"/>
  <c r="G189"/>
  <c r="G187"/>
  <c r="G180"/>
  <c r="G176"/>
  <c r="G171"/>
  <c r="G167"/>
  <c r="G162"/>
  <c r="G158"/>
  <c r="F55" l="1"/>
  <c r="G160"/>
  <c r="E50"/>
  <c r="G178"/>
  <c r="E52"/>
  <c r="F52" s="1"/>
  <c r="G224"/>
  <c r="E58"/>
  <c r="E54" s="1"/>
  <c r="E73" s="1"/>
  <c r="G169"/>
  <c r="E51"/>
  <c r="F51" s="1"/>
  <c r="G185"/>
  <c r="E53"/>
  <c r="F53" s="1"/>
  <c r="G190"/>
  <c r="G220"/>
  <c r="G165"/>
  <c r="G183"/>
  <c r="G174"/>
  <c r="G156"/>
  <c r="F58" l="1"/>
  <c r="F54"/>
  <c r="E42"/>
  <c r="F42" s="1"/>
  <c r="F50"/>
  <c r="G153"/>
  <c r="G151"/>
  <c r="G149"/>
  <c r="G141"/>
  <c r="G138"/>
  <c r="G112"/>
  <c r="G109"/>
  <c r="G113"/>
  <c r="G115"/>
  <c r="G110"/>
  <c r="F98"/>
  <c r="F100" s="1"/>
  <c r="F89"/>
  <c r="F93" s="1"/>
  <c r="G104"/>
  <c r="G102"/>
  <c r="F44"/>
  <c r="G118" l="1"/>
  <c r="G107"/>
  <c r="G100"/>
  <c r="G98"/>
  <c r="F45" l="1"/>
  <c r="F49"/>
  <c r="F48"/>
  <c r="F47"/>
  <c r="G147"/>
  <c r="G144"/>
  <c r="G142"/>
  <c r="G139"/>
  <c r="G136"/>
  <c r="G133"/>
  <c r="G131"/>
  <c r="G129"/>
  <c r="G127"/>
  <c r="G124"/>
  <c r="G122"/>
  <c r="G120"/>
  <c r="G93" l="1"/>
  <c r="G95"/>
  <c r="G91"/>
  <c r="F43" l="1"/>
  <c r="F73" l="1"/>
  <c r="G89"/>
</calcChain>
</file>

<file path=xl/sharedStrings.xml><?xml version="1.0" encoding="utf-8"?>
<sst xmlns="http://schemas.openxmlformats.org/spreadsheetml/2006/main" count="1500" uniqueCount="507">
  <si>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</si>
  <si>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</si>
  <si>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</si>
  <si>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</si>
  <si>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</si>
  <si>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</si>
  <si>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</si>
  <si>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</si>
  <si>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</si>
  <si>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</si>
  <si>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</si>
  <si>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</si>
  <si>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</si>
  <si>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</si>
  <si>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</si>
  <si>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</si>
  <si>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</si>
  <si>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</si>
  <si>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</si>
  <si>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</si>
  <si>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</si>
  <si>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</si>
  <si>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</si>
  <si>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</si>
  <si>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</si>
  <si>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</si>
  <si>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</si>
  <si>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</si>
  <si>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</si>
  <si>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</si>
  <si>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</si>
  <si>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</si>
  <si>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</si>
  <si>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</si>
  <si>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</si>
  <si>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</si>
  <si>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</si>
  <si>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</si>
  <si>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</si>
  <si>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</si>
  <si>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</si>
  <si>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</si>
  <si>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</si>
  <si>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</si>
  <si>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</si>
  <si>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</si>
  <si>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</si>
  <si>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</si>
  <si>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</si>
  <si>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</si>
  <si>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</si>
  <si>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</si>
  <si>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</si>
  <si>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</si>
  <si>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</si>
  <si>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</si>
  <si>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</si>
  <si>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</si>
  <si>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</si>
  <si>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</si>
  <si>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</si>
  <si>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</si>
  <si>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</si>
  <si>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</si>
  <si>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</si>
  <si>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</si>
  <si>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</si>
  <si>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</si>
  <si>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</si>
  <si>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</si>
  <si>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</si>
  <si>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</si>
  <si>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</si>
  <si>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</si>
  <si>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</si>
  <si>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</si>
  <si>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</si>
  <si>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</si>
  <si>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</si>
  <si>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</si>
  <si>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</si>
  <si>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</si>
  <si>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</si>
  <si>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</si>
  <si>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</si>
  <si>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</si>
  <si>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</si>
  <si>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</si>
  <si>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</si>
  <si>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</si>
  <si>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</si>
  <si>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</si>
  <si>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</si>
  <si>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</si>
  <si>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</si>
  <si>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</si>
  <si>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</si>
  <si>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</si>
  <si>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</si>
  <si>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</si>
  <si>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</si>
  <si>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</si>
  <si>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</si>
  <si>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</si>
  <si>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</si>
  <si>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</si>
  <si>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</si>
  <si>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</si>
  <si>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</si>
  <si>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</si>
  <si>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</si>
  <si>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</si>
  <si>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</si>
  <si>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</si>
  <si>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</si>
  <si>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</si>
  <si>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</si>
  <si>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</si>
  <si>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</si>
  <si>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</si>
  <si>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</si>
  <si>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</si>
  <si>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</si>
  <si>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</si>
  <si>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</si>
  <si>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</si>
  <si>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</si>
  <si>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</si>
  <si>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</si>
  <si>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</si>
  <si>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</si>
  <si>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</si>
  <si>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</si>
  <si>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</si>
  <si>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</si>
  <si>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</si>
  <si>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</si>
  <si>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</si>
  <si>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</si>
  <si>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</si>
  <si>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</si>
  <si>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</si>
  <si>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</si>
  <si>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</si>
  <si>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</si>
  <si>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</si>
  <si>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</si>
  <si>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</si>
  <si>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</si>
  <si>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</si>
  <si>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</si>
  <si>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</si>
  <si>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</si>
  <si>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</si>
  <si>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</si>
  <si>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</si>
  <si>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</si>
  <si>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</si>
  <si>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</si>
  <si>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</si>
  <si>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</si>
  <si>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</si>
  <si>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</si>
  <si>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</si>
  <si>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</si>
  <si>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</si>
  <si>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</si>
  <si>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</si>
  <si>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</si>
  <si>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</si>
  <si>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</si>
  <si>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</si>
  <si>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</si>
  <si>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</si>
  <si>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</si>
  <si>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</si>
  <si>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</si>
  <si>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</si>
  <si>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</si>
  <si>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</si>
  <si>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</si>
  <si>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</si>
  <si>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</si>
  <si>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</si>
  <si>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</si>
  <si>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</si>
  <si>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</si>
  <si>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</si>
  <si>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</si>
  <si>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</si>
  <si>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</si>
  <si>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</si>
  <si>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</si>
  <si>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</si>
  <si>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</si>
  <si>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</si>
  <si>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</si>
  <si>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</si>
  <si>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</si>
  <si>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</si>
  <si>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</si>
  <si>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</si>
  <si>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</si>
  <si>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</si>
  <si>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</si>
  <si>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</si>
  <si>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</si>
  <si>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</si>
  <si>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</si>
  <si>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</si>
  <si>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</si>
  <si>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</si>
  <si>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</si>
  <si>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</si>
  <si>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</si>
  <si>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</si>
  <si>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</si>
  <si>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</si>
  <si>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</si>
  <si>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</si>
  <si>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</si>
  <si>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</si>
  <si>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</si>
  <si>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</si>
  <si>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</si>
  <si>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</si>
  <si>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</si>
  <si>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</si>
  <si>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</si>
  <si>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</si>
  <si>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</si>
  <si>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</si>
  <si>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</si>
  <si>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</si>
  <si>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</si>
  <si>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</si>
  <si>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</si>
  <si>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</si>
  <si>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</si>
  <si>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</si>
  <si>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</si>
  <si>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</si>
  <si>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</si>
  <si>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</si>
  <si>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</si>
  <si>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</si>
  <si>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</si>
  <si>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</si>
  <si>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</si>
  <si>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</si>
  <si>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</si>
  <si>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</si>
  <si>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</si>
  <si>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</si>
  <si>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</si>
  <si>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</si>
  <si>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2.13.</t>
  </si>
  <si>
    <t>2.14.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</si>
  <si>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</si>
  <si>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</si>
  <si>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</si>
  <si>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</si>
  <si>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</si>
  <si>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</si>
  <si>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</si>
  <si>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</si>
  <si>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</si>
  <si>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</si>
  <si>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</si>
  <si>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</si>
  <si>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</si>
  <si>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</si>
  <si>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</si>
  <si>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</si>
  <si>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</si>
  <si>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</si>
  <si>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</si>
  <si>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</si>
  <si>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</si>
  <si>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</si>
  <si>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</si>
  <si>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</si>
  <si>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</si>
  <si>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</si>
  <si>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Капітальний ремонт площі Відродження у м. Коломиї  Івано-Франківської області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</si>
  <si>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</si>
  <si>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</si>
  <si>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</si>
  <si>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</si>
  <si>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</si>
  <si>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</si>
  <si>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</si>
  <si>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</si>
  <si>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</si>
  <si>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</si>
  <si>
    <t>3.2.Реконструкція площі перед будівлею Музею писанкового розпису на вулиці Чорновола, 43 у місті  Коломиї Івано-Франківської області</t>
  </si>
  <si>
    <t>Обсяг видатків на Реконструкція площі перед будівлею Музею писанкового розпису на вулиці Чорновола, 43 у місті  Коломиї Івано-Франківської області</t>
  </si>
  <si>
    <t>Кількість проектно-кошторисної документації, яку планується виготовити для реконструкції площі перед будівлею Музею писанкового розпису на вулиці Чорновола, 43 у місті  Коломиї Івано-Франківської області</t>
  </si>
  <si>
    <t>Середня вартість виготовлення 1 проектно-кошторисної документації: "Реконструкція площі перед будівлею Музею писанкового розпису на вулиці Чорновола, 43 у місті  Коломиї Івано-Франківської області"</t>
  </si>
  <si>
    <t>Відсоток виконання завдання по "Реконструкція площі перед будівлею Музею писанкового розпису на вулиці Чорновола, 43 у місті  Коломиї Івано-Франківської області"</t>
  </si>
  <si>
    <t>3.2. Реконструкція площі перед будівлею Музею писанкового розпису на вулиці Чорновола, 43 у місті  Коломиї Івано-Франківської області</t>
  </si>
  <si>
    <t>3.2.</t>
  </si>
  <si>
    <t xml:space="preserve"> 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</si>
  <si>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</si>
  <si>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</si>
  <si>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</si>
  <si>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Дата погодження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</si>
  <si>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7 069 000,00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   7 </t>
    </r>
    <r>
      <rPr>
        <b/>
        <sz val="12"/>
        <rFont val="Times New Roman"/>
        <family val="1"/>
        <charset val="204"/>
      </rPr>
      <t>069 000,00</t>
    </r>
    <r>
      <rPr>
        <sz val="12"/>
        <rFont val="Times New Roman"/>
        <family val="1"/>
        <charset val="204"/>
      </rPr>
      <t xml:space="preserve"> гривень.</t>
    </r>
  </si>
  <si>
    <t>2.3.Капітальний ремонт нежитлової будівлі на вулиці С.Петлюри,85А  в місті Коломиї Івано-Франківської області</t>
  </si>
  <si>
    <t>2.6.Капітальний ремонт нежитлового приміщення  на  вулиці Театральній, 21А у місті Коломиї  Івано-Франківської області</t>
  </si>
  <si>
    <t>2.7.Капітальний ремонт площі Відродження у м. Коломиї  Івано-Франківської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</si>
  <si>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</t>
  </si>
  <si>
    <t>2.4.Капітальний ремонт фасаду будівлі на вулиці Українській, 68Б у селі Саджавка Надвірнянського району Івано-Франківської області</t>
  </si>
  <si>
    <t>2.5.Капітальний ремонт нежитлового приміщення центру надання адміністративних послуг по площі Привокзальній, 2А/1 в місті Коломиї</t>
  </si>
  <si>
    <t>2.6.Капітальний ремонт горища будівлі на проспекті М.Грушевського,1 у місті Коломиї Івано-Франківської області</t>
  </si>
  <si>
    <t>Начальник управління 
коммунального господарства</t>
  </si>
  <si>
    <t>Андрій РАДОВЕЦЬ</t>
  </si>
  <si>
    <t>3.Реконструкція об'єктів</t>
  </si>
  <si>
    <t>Обсяг видатків на реконструкцію площі в межах вулиць Симона Петлюри, Івана Франка та Січових Стрільців у місті Коломиї</t>
  </si>
  <si>
    <t>Кількість проектно-кошторисної документації, яку планується виготовити для реконструкції площі в межах вулиць Симона Петлюри, Івана Франка та Січових Стрільців у місті Коломиї</t>
  </si>
  <si>
    <t>Відсоток виконання завдання по: "Реконструкція площі в межах вулиць Симона Петлюри, Івана Франка та Січових Стрільців у місті Коломиї"</t>
  </si>
  <si>
    <t>Середня вартість виготовлення 1 проектно-кошторисної документації: "Реконструкція площі в межах вулиць Симона Петлюри, Івана Франка та Січових Стрільців у місті Коломиї"</t>
  </si>
  <si>
    <t>Реконструкція площі в межах вулиць Симона Петлюри, Івана Франка та Січових Стрільців у місті Коломиї</t>
  </si>
  <si>
    <t>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</si>
  <si>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Капітальний ремонт фасаду Коломийського ліцею №5 імені Т.Шевченка, по проспекту Грушевського,64 в м.Коломия Івано-Франківської області</t>
  </si>
  <si>
    <t>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</si>
  <si>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Капітальний ремонт споруди цивільного захисту Коломийського ліцею №9 Коломийської міської ради Івано-Франківської області</t>
  </si>
  <si>
    <t>3.3.</t>
  </si>
  <si>
    <t>3.4.</t>
  </si>
  <si>
    <t>3.5.</t>
  </si>
  <si>
    <t>3.6.</t>
  </si>
  <si>
    <t>3.7.</t>
  </si>
  <si>
    <t>Обсяг видатків на: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</si>
  <si>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Кількість об'єктів, на яких планується провести капітальний ремонт: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</si>
  <si>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Середня вартість капітального ремонту по об'єкту: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</si>
  <si>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Рівень готовності об'єкта: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</si>
  <si>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Обсяг видатків на: Капітальний ремонт нежилого приміщення на вулиці Січових Стрільців, 4 в місті Коломиї</t>
  </si>
  <si>
    <t>Середня вартість виготовлення 1 проектно-кошторисної документації  по об'єкту: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</si>
  <si>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фасаду Коломийського ліцею №5 імені Т.Шевченка, по проспекту Грушевського,64 в м.Коломия Івано-Франківської області</t>
  </si>
  <si>
    <t>відсоток виконання завдання по об'єкту: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</si>
  <si>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</si>
  <si>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</si>
  <si>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Середня вартість виготовлення 1 проектно-кошторисної документації  по об'єкту: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</si>
  <si>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відсоток виконання завдання по об'єкту: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</si>
  <si>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Обсяг видатків на: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</si>
  <si>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відсоток виконання завдання по об'єкту: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</si>
  <si>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Обсяг видатків на: Капітальний ремонт споруди цивільного захисту Коломийського ліцею №9 Коломийської міської ради Івано-Франківської області</t>
  </si>
  <si>
    <t>відсоток виконання завдання по об'єкту: Капітальний ремонт споруди цивільного захисту Коломийського ліцею №9 Коломийської міської ради Івано-Франківської області</t>
  </si>
  <si>
    <t>Реконструкція тиру під укриття- тир по вул.Міцкевича №3 у м. Коломия</t>
  </si>
  <si>
    <t>Кількість проектно-кошторисної документації, яку планується виготовити для проведення робіт: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</si>
  <si>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 реконструкцію тиру під укриття- тир по вул.Міцкевича №3 у м. Коломия</t>
  </si>
  <si>
    <t>Відсоток виконання завдання по: "Реконструкція тиру під укриття- тир по вул.Міцкевича № 3 у м. Коломия"</t>
  </si>
  <si>
    <t>Середня вартість виготовлення 1 проектно-кошторисної документації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</si>
  <si>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Середня вартість проведення капітального ремонту 1 споруди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</si>
  <si>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Кількість проектно-кошторисної документації, яку планується виготовити для проведення робіт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</si>
  <si>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Капітальний ремонт даху Коломийського закладу дошкільної освіти (ясла-садок) 21 "Пролісок" Коломийської міської ради, вул. Миколи Леонтовича, 47, м. Коломия, Коломийського р-ну, Івано - Франківської обл.</t>
  </si>
  <si>
    <t>Кількість споруд, де планується провести капітальний ремонт  фасаду Коломийської гімназії №7 філії Коломийського ліцею №5 імені Т.Шевченка на вул.Карпатська,74 в м.Коломиї ІваноФранківської області</t>
  </si>
  <si>
    <t>Середня вартість проведення капітального ремонту 1 споруди  по об'єкту: "Капітальний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області"</t>
  </si>
  <si>
    <t>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</si>
  <si>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Обсяг видатків на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</si>
  <si>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Кількість об`єктів і планується реконсрюювати: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</si>
  <si>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Середня вартість проведення реконструкції по об`єкту: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</si>
  <si>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Відсоток виконання завдання по: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</si>
  <si>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2.Капітальний ремонт об'єктів</t>
  </si>
  <si>
    <t>1.Будівництво об'єктів</t>
  </si>
  <si>
    <t>Обсяг видатків на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</si>
  <si>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Середня вартість виготовлення 1 проектно-кошторисної документації 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</si>
  <si>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відсоток виконання завдання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</si>
  <si>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>Кількість проектно-кошторисної документації, яку планується виготовити для проведення робіт по об'єкту:  "Нове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область"</t>
  </si>
  <si>
    <t xml:space="preserve">1.Будівництво об'єктів </t>
  </si>
  <si>
    <t>рішення міської ради від 18.01.2024 №3360-52/2024</t>
  </si>
  <si>
    <t>2.9.</t>
  </si>
  <si>
    <t>2.10.</t>
  </si>
  <si>
    <t>2.11.</t>
  </si>
  <si>
    <t>2.12.</t>
  </si>
  <si>
    <t>2.15.</t>
  </si>
  <si>
    <t>2.16.</t>
  </si>
  <si>
    <t>2.17.</t>
  </si>
  <si>
    <t>2.18.</t>
  </si>
  <si>
    <t>2.19.</t>
  </si>
  <si>
    <t>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</si>
  <si>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</si>
  <si>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</si>
  <si>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</si>
  <si>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</si>
  <si>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</si>
  <si>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Саджавка.</t>
  </si>
  <si>
    <t>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</si>
  <si>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</si>
  <si>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</si>
  <si>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</si>
  <si>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Капітальний ремонт нежитлового приміщення на вулиці Січових Стрільців, 4 в місті Коломиї</t>
  </si>
  <si>
    <t>Капітальний ремонт нежитлового приміщення на вулиці Мазепи, 4 в місті Коломиї</t>
  </si>
  <si>
    <t>Капітальний ремонт фасаду Коломийської гімназії №7 філії Коломийського ліцею №5 імені Т.Шевченка на вул.Карпатська,74 в м.Коломиї Івано - Франківської області</t>
  </si>
  <si>
    <t>Капітальний ремонт частини будівлі та території по вулиці Шкільна, 34а, в с. Товмачик, Коломийського району, Івано-Франківської області</t>
  </si>
  <si>
    <t>Реконструкція системи водовідведення на кладовищі по вул. Довбуша, 420</t>
  </si>
  <si>
    <t>Реконструкція нежитлового приміщення на вулиці Лесі Українки, 37 в місті Коломиї Івано-Франківської області</t>
  </si>
  <si>
    <t>Реконструкція нежитлового приміщення на вулиці Мазепи,262 в місті Коломиї Івано-Франківської області</t>
  </si>
  <si>
    <t xml:space="preserve">Реконструкція нежитлової будівлі по проспекту М.Грушевського,1б в місті Коломиї </t>
  </si>
  <si>
    <t>3.1.Реконструкція системи водовідведення на кладовищі по вул. Довбуша, 420</t>
  </si>
  <si>
    <t>Обсяг видатків на реконструкцію системи водовідведення на кладовищі по вул. Довбуша, 420</t>
  </si>
  <si>
    <t>Кількість проектно-кошторисної документації, яку планується виготовити для реконструкції системи водовідведення на кладовищі по вул. Довбуша, 420</t>
  </si>
  <si>
    <t>Кількість системи водовідведення на кладовищі по вул. Довбуша, 420, які планується реконстрюювати</t>
  </si>
  <si>
    <t>Середня вартість виготовлення 1 проектно-кошторисної документації: "Реконструкція системи водовідведення на кладовищі по вул. Довбуша, 420"</t>
  </si>
  <si>
    <t>Середня вартість проведення реконструкції 1 системи водовідведення на кладовищі по вул. Довбуша, 420</t>
  </si>
  <si>
    <t xml:space="preserve">3.2.Реконструкція  площі в межах вулиць Симона Петлюри, Івана Франка та Січових Стрільців у місті Коломиї </t>
  </si>
  <si>
    <t>3.3. Реконструкція тиру під укриття- тир по вул.Міцкевича №3 у м. Коломия</t>
  </si>
  <si>
    <t>Кількість об`єктів і планується реконсрюювати: "Реконструкція тиру під укриття- тир по вул.Міцкевича №3 у м. Коломия"</t>
  </si>
  <si>
    <t>Середня вартість проведення реконструкції по об`єкту: "Реконструкція тиру під укриття- тир по вул.Міцкевича №3 у м. Коломия"</t>
  </si>
  <si>
    <t>3.4. Реконструкція нежитлового приміщення на вулиці Лесі Українки, 37 в місті Коломиї Івано-Франківської області</t>
  </si>
  <si>
    <t>Обсяг видатків на реконструкцію нежитлового приміщення на вулиці Лесі Українки, 37 в місті Коломиї Івано-Франківської області</t>
  </si>
  <si>
    <t>Відсоток виконання завдання по: "Реконструкція нежитлового приміщення на вулиці Лесі Українки, 37 в місті Коломиї Івано-Франківської області"</t>
  </si>
  <si>
    <t>Кількість проектно-кошторисної документації, яку планується виготовити для реконструкції  нежитлового приміщення на вулиці Лесі Українки, 37 в місті Коломиї Івано-Франківської області</t>
  </si>
  <si>
    <t>Середня вартість виготовлення 1 проектно-кошторисної документації:"Реконструкція нежитлового приміщення на вулиці Лесі Українки, 37 в місті Коломиї Івано-Франківської області"</t>
  </si>
  <si>
    <t>3.5. Реконструкція нежитлового приміщення на вулиці Мазепи,262 в місті Коломиї Івано-Франківської області</t>
  </si>
  <si>
    <t>Обсяг видатків на реконструкцію нежитлового приміщення на вулиці Мазепи,262 в місті Коломиї Івано-Франківської області</t>
  </si>
  <si>
    <t>Кількість проектно-кошторисної документації, яку планується виготовити для реконструкції   нежитлового приміщення на вулиці Мазепи,262 в місті Коломиї Івано-Франківської області</t>
  </si>
  <si>
    <t>Середня вартість виготовлення 1 проектно-кошторисної документації: "Реконструкція нежитлового приміщення на вулиці Мазепи,262 в місті Коломиї Івано-Франківської області"</t>
  </si>
  <si>
    <t>Відсоток виконання завдання по: "Реконструкція нежитлового приміщення на вулиці Мазепи,262 в місті Коломиї Івано-Франківської області"</t>
  </si>
  <si>
    <t xml:space="preserve">3.6. Реконструкція нежитлової будівлі по проспекту М.Грушевського,1б в місті Коломиї </t>
  </si>
  <si>
    <t xml:space="preserve">Обсяг видатків на реконструкцію нежитлової будівлі по проспекту М.Грушевського,1б в місті Коломиї </t>
  </si>
  <si>
    <t xml:space="preserve">Кількість проектно-кошторисної документації, яку планується виготовити для реконструкції   нежитлової будівлі по проспекту М.Грушевського,1б в місті Коломиї </t>
  </si>
  <si>
    <t>Середня вартість виготовлення 1 проектно-кошторисної документації: "Реконструкція нежитлової будівлі по проспекту М.Грушевського,1б в місті Коломиї"</t>
  </si>
  <si>
    <t>Відсоток виконання завдання по: "Реконструкція нежитлової будівлі по проспекту М.Грушевського,1б в місті Коломиї "</t>
  </si>
  <si>
    <t>3.7. 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</si>
  <si>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2.1.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</si>
  <si>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Обсяг видатків на: 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</si>
  <si>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Кількість проектно-кошторисної документації, яку планується виготовити для:"Капітальний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</si>
  <si>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</si>
  <si>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Відсоток виконання завдання по об'єкту:"Капітальний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Сніжна,1"</t>
  </si>
  <si>
    <t>2.2. 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</si>
  <si>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Обсяг видатків на: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</si>
  <si>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</si>
  <si>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Відсоток виконання завдання по об'єкту:"Капітальний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</si>
  <si>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2.3. 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</si>
  <si>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</si>
  <si>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</si>
  <si>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</si>
  <si>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Відсоток виконання завдання по об'єкту:"Капітальний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</si>
  <si>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Відсоток виконання завдання по об'єкту: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</si>
  <si>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</si>
  <si>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Обсяг видатків на: "Капітальний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</si>
  <si>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Ковцуняка,1-в"</t>
  </si>
  <si>
    <t>2.6.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</si>
  <si>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Обсяг видатків на: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</si>
  <si>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Кількість об'єктів, на яких планується провести капітальний ремонт:Капітальний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</si>
  <si>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Середня вартість капітального ремонту по об'єкту: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</si>
  <si>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Рівень готовності об'єкта: Капітальний ремонт системи опалення будівлі закладу дошкільної освіти (ясла-садок) №21 "Пролісок" на вул.Леонтовича,12 у м. Коломиї Івано-Франківської області</t>
  </si>
  <si>
    <t>Обсяг видатків на: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9"</t>
  </si>
  <si>
    <t>2.5.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</si>
  <si>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2.4.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</si>
  <si>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Обсяг видатків на: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</si>
  <si>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Кількість проектно-кошторисної документації, яку планується виготовити для: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</si>
  <si>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Середня вартість виготовлення 1 проектно-кошторисної документації: 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</si>
  <si>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Відсоток виконання завдання по об'єкту:"Капітальний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Яворницького,9"</t>
  </si>
  <si>
    <t>2.7. 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</t>
  </si>
  <si>
    <t>Обсяг видатків на: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</si>
  <si>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Кількість об'єктів, на яких планується провести капітальний ремонт: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</si>
  <si>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Середня вартість капітального ремонту по об'єкту: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</si>
  <si>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Рівень готовності об'єкта: "Капітальний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Саджавка"</t>
  </si>
  <si>
    <t>2.8.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</si>
  <si>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Обсяг видатків на: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</si>
  <si>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Відсоток виконання завдання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</si>
  <si>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</si>
  <si>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Заньковецької,1"</t>
  </si>
  <si>
    <t>2.9.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</si>
  <si>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Обсяг видатків на: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</si>
  <si>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Кількість об'єктів, на яких планується провести капітальний ремонт: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</si>
  <si>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Середня вартість капітального ремонту по об'єкту: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</si>
  <si>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Рівень готовності об'єкта: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</si>
  <si>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2.10.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</si>
  <si>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Обсяг видатків на: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</si>
  <si>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</si>
  <si>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</si>
  <si>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відсоток виконання завдання по об'єкту:  "Капітальний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Коновальця,10,11"</t>
  </si>
  <si>
    <t>2.11.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</si>
  <si>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Обсяг видатків на: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</si>
  <si>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Кількість проектно-кошторисної документації, яку планується виготовити для проведення робіт по об'єкту: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</si>
  <si>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Середня вартість виготовлення 1 проектно-кошторисної документації  по об'єкту: 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</si>
  <si>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відсоток виконання завдання по об'єкту:  "Капітальний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Драгоманова,1"</t>
  </si>
  <si>
    <t>2.12. Капітальний ремонт нежилого приміщення на вулиці Січових Стрільців, 4 в місті Коломиї</t>
  </si>
  <si>
    <t>Кількість об'єктів, на яких планується провести капітальний ремонт: "Капітальний ремонт нежилого приміщення на вулиці Січових Стрільців, 4 в місті Коломиї"</t>
  </si>
  <si>
    <t>Середня вартість капітального ремонту по об'єкту: "Капітальний ремонт нежилого приміщення на вулиці Січових Стрільців, 4 в місті Коломиї"</t>
  </si>
  <si>
    <t>Рівень готовності об'єкта: "Капітальний ремонт нежилого приміщення на вулиці Січових Стрільців, 4 в місті Коломиї"</t>
  </si>
  <si>
    <t>2.13. Капітальний ремонт нежитлового приміщення на вулиці Мазепи, 4 в місті Коломиї</t>
  </si>
  <si>
    <t>Обсяг видатків на: Капітальний ремонт нежитлового приміщення на вулиці Мазепи, 4 в місті Коломиї</t>
  </si>
  <si>
    <t>Кількість об'єктів, на яких планується провести капітальний ремонт: "Капітальний ремонт нежитлового приміщення на вулиці Мазепи, 4 в місті Коломиї"</t>
  </si>
  <si>
    <t>Середня вартість капітального ремонту по об'єкту: "Капітальний ремонт нежитлового приміщення на вулиці Мазепи, 4 в місті Коломиї"</t>
  </si>
  <si>
    <t>відсоток виконання завдання по об'єкту: "Капітальний ремонт нежитлового приміщення на вулиці Мазепи, 4 в місті Коломиї"</t>
  </si>
  <si>
    <t>2.14.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</si>
  <si>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2.15. Капітальний ремонт фасаду Коломийського ліцею №5 імені Т.Шевченка, по проспекту Грушевського,64 в м.Коломия Івано-Франківської області</t>
  </si>
  <si>
    <t>2.16.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</si>
  <si>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2.18. Капітальний ремонт споруди цивільного захисту Коломийського ліцею № 9 Коломийської міської ради Івано-Франківської області</t>
  </si>
  <si>
    <t>2.19. Капітальний ремонт частини будівлі та території по вулиці Шкільна, 34а, в с. Товмачик, Коломийського району, Івано-Франківської області</t>
  </si>
  <si>
    <t>Обсяг видатків на: Капітальний ремонт частини будівлі та території по вулиці Шкільна, 34а, в с. Товмачик, Коломийського району, Івано-Франківської області</t>
  </si>
  <si>
    <t>Кількість об'єктів, на яких планується провести капітальний ремонт: "Капітальний ремонт частини будівлі та території по вулиці Шкільна, 34а, в с. Товмачик, Коломийського району, Івано-Франківської області"</t>
  </si>
  <si>
    <t>Рівень готовності об'єкта: "Капітальний ремонт частини будівлі та території по вулиці Шкільна, 34а, в с. Товмачик, Коломийського району, Івано-Франківської області"</t>
  </si>
  <si>
    <t>Середня вартість капітального ремонту по об'єкту: "Капітальний ремонт частини будівлі та території по вулиці Шкільна, 34а, в с. Товмачик, Коломийського району, Івано-Франківської області"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</si>
  <si>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49 379 338,00 </t>
    </r>
    <r>
      <rPr>
        <sz val="12"/>
        <rFont val="Times New Roman"/>
        <family val="1"/>
        <charset val="204"/>
      </rPr>
      <t xml:space="preserve">гривень, у тому числі загального фонду - _ гривень та спеціального фонду -                </t>
    </r>
    <r>
      <rPr>
        <b/>
        <sz val="12"/>
        <rFont val="Times New Roman"/>
        <family val="1"/>
        <charset val="204"/>
      </rPr>
      <t>49 379 338,00</t>
    </r>
    <r>
      <rPr>
        <sz val="12"/>
        <rFont val="Times New Roman"/>
        <family val="1"/>
        <charset val="204"/>
      </rPr>
      <t xml:space="preserve"> гривень.</t>
    </r>
  </si>
  <si>
    <t>Кількість споруд, де планується провести капітальний ремонт  по об'єкту: "Капітальний ремонт споруди цивільного захисту Коломийського ліцею №9 Коломийської міської ради Івано-Франківської області"</t>
  </si>
  <si>
    <t>Відсоток виконання завдання по: "Реконструкція системи водовідведення на кладовищі по вул. Довбуша, 420"</t>
  </si>
  <si>
    <t>2.17.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</si>
  <si>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2024 рік (0953000000) код бюджету", рішення міської ради від 18.01.2024 р.  № 33620-52/2024 "Про уточнення бюджету Коломийської міської територіальної громади (0953000000) код бюджету"</t>
  </si>
  <si>
    <t>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</t>
  </si>
  <si>
    <t>1.1. Нове будівництво модульної котельні із заміною котлів Коломийського ліцею №1 імені Василя Стефаника Коломийської міської ради, за адресою: вулиця Міцкевича,3, місто Коломия, Івано-Франківська область</t>
  </si>
  <si>
    <r>
      <t>бюджетної програми місцевого бюджету на _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>___ рік</t>
    </r>
  </si>
  <si>
    <r>
      <t>__</t>
    </r>
    <r>
      <rPr>
        <i/>
        <sz val="12"/>
        <rFont val="Times New Roman"/>
        <family val="1"/>
        <charset val="204"/>
      </rPr>
      <t>_</t>
    </r>
    <r>
      <rPr>
        <i/>
        <u/>
        <sz val="12"/>
        <rFont val="Times New Roman"/>
        <family val="1"/>
        <charset val="204"/>
      </rPr>
      <t>від</t>
    </r>
    <r>
      <rPr>
        <u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08.02.2024</t>
    </r>
    <r>
      <rPr>
        <u/>
        <sz val="12"/>
        <rFont val="Times New Roman"/>
        <family val="1"/>
        <charset val="204"/>
      </rPr>
      <t>______________________</t>
    </r>
    <r>
      <rPr>
        <sz val="12"/>
        <rFont val="Times New Roman"/>
        <family val="1"/>
        <charset val="204"/>
      </rPr>
      <t xml:space="preserve">_ N </t>
    </r>
    <r>
      <rPr>
        <i/>
        <u/>
        <sz val="12"/>
        <rFont val="Times New Roman"/>
        <family val="1"/>
        <charset val="204"/>
      </rPr>
      <t>3-О</t>
    </r>
    <r>
      <rPr>
        <u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</si>
</sst>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.5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302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4" fontId="19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3" fillId="2" borderId="2" xfId="1" applyNumberFormat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vertical="center" wrapText="1"/>
    </xf>
    <xf numFmtId="0" fontId="25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9" fillId="2" borderId="0" xfId="0" applyFont="1" applyFill="1" applyAlignment="1"/>
    <xf numFmtId="0" fontId="31" fillId="2" borderId="0" xfId="0" applyFont="1" applyFill="1" applyAlignment="1">
      <alignment vertical="top"/>
    </xf>
    <xf numFmtId="0" fontId="25" fillId="3" borderId="2" xfId="1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  <xf numFmtId="0" fontId="12" fillId="5" borderId="2" xfId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center" vertical="center" wrapText="1"/>
    </xf>
    <xf numFmtId="4" fontId="19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center" vertical="center" wrapText="1"/>
    </xf>
    <xf numFmtId="4" fontId="12" fillId="5" borderId="2" xfId="1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17" fillId="4" borderId="0" xfId="0" applyFont="1" applyFill="1"/>
    <xf numFmtId="3" fontId="6" fillId="5" borderId="2" xfId="1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center" wrapText="1"/>
    </xf>
    <xf numFmtId="0" fontId="39" fillId="2" borderId="2" xfId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29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32" fillId="2" borderId="0" xfId="0" applyFont="1" applyFill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/>
    <xf numFmtId="0" fontId="2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9" fillId="2" borderId="3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wrapText="1"/>
    </xf>
    <xf numFmtId="0" fontId="38" fillId="2" borderId="1" xfId="0" applyFont="1" applyFill="1" applyBorder="1" applyAlignment="1">
      <alignment horizontal="center"/>
    </xf>
    <xf numFmtId="0" fontId="32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25" fillId="3" borderId="2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21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21" fillId="3" borderId="2" xfId="1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justify" vertical="center"/>
    </xf>
    <xf numFmtId="0" fontId="25" fillId="5" borderId="2" xfId="1" applyFont="1" applyFill="1" applyBorder="1" applyAlignment="1">
      <alignment horizontal="left" vertical="center" wrapText="1"/>
    </xf>
    <xf numFmtId="0" fontId="25" fillId="6" borderId="2" xfId="1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13" fillId="2" borderId="2" xfId="0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9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31" fillId="2" borderId="1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2" fillId="2" borderId="0" xfId="0" applyFont="1" applyFill="1"/>
    <xf numFmtId="0" fontId="3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top"/>
    </xf>
    <xf numFmtId="0" fontId="31" fillId="2" borderId="0" xfId="0" applyFont="1" applyFill="1" applyAlignment="1">
      <alignment vertical="top" wrapText="1"/>
    </xf>
    <xf numFmtId="0" fontId="43" fillId="2" borderId="0" xfId="0" applyFont="1" applyFill="1" applyAlignment="1">
      <alignment vertical="top" wrapText="1"/>
    </xf>
    <xf numFmtId="0" fontId="31" fillId="2" borderId="2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right"/>
    </xf>
    <xf numFmtId="0" fontId="43" fillId="2" borderId="1" xfId="0" applyFont="1" applyFill="1" applyBorder="1" applyAlignment="1"/>
    <xf numFmtId="0" fontId="31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/>
    <xf numFmtId="0" fontId="39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/>
    <xf numFmtId="49" fontId="31" fillId="2" borderId="2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/>
    <xf numFmtId="16" fontId="32" fillId="2" borderId="2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0" fillId="2" borderId="2" xfId="0" applyFont="1" applyFill="1" applyBorder="1" applyAlignment="1">
      <alignment horizontal="left" vertical="center" wrapText="1"/>
    </xf>
    <xf numFmtId="164" fontId="32" fillId="2" borderId="2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4" fontId="40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3" fontId="39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0" fontId="39" fillId="2" borderId="0" xfId="0" applyFont="1" applyFill="1"/>
    <xf numFmtId="0" fontId="39" fillId="2" borderId="2" xfId="0" applyFont="1" applyFill="1" applyBorder="1" applyAlignment="1">
      <alignment horizontal="left" vertical="center" wrapText="1"/>
    </xf>
    <xf numFmtId="0" fontId="39" fillId="3" borderId="2" xfId="1" applyFont="1" applyFill="1" applyBorder="1" applyAlignment="1">
      <alignment horizontal="center" vertical="center" wrapText="1"/>
    </xf>
    <xf numFmtId="4" fontId="31" fillId="3" borderId="2" xfId="1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center" wrapText="1"/>
    </xf>
    <xf numFmtId="0" fontId="37" fillId="3" borderId="2" xfId="1" applyFont="1" applyFill="1" applyBorder="1" applyAlignment="1">
      <alignment horizontal="center" vertical="center" wrapText="1"/>
    </xf>
    <xf numFmtId="4" fontId="28" fillId="3" borderId="2" xfId="1" applyNumberFormat="1" applyFont="1" applyFill="1" applyBorder="1" applyAlignment="1">
      <alignment horizontal="center" vertical="center" wrapText="1"/>
    </xf>
    <xf numFmtId="4" fontId="39" fillId="3" borderId="2" xfId="1" applyNumberFormat="1" applyFont="1" applyFill="1" applyBorder="1" applyAlignment="1">
      <alignment horizontal="center" vertical="center" wrapText="1"/>
    </xf>
    <xf numFmtId="3" fontId="39" fillId="3" borderId="2" xfId="1" applyNumberFormat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vertical="center" wrapText="1"/>
    </xf>
    <xf numFmtId="0" fontId="39" fillId="3" borderId="2" xfId="1" applyFont="1" applyFill="1" applyBorder="1" applyAlignment="1">
      <alignment horizontal="left" vertical="center" wrapText="1"/>
    </xf>
    <xf numFmtId="0" fontId="39" fillId="2" borderId="2" xfId="1" applyFont="1" applyFill="1" applyBorder="1" applyAlignment="1">
      <alignment horizontal="left" vertical="center" wrapText="1"/>
    </xf>
    <xf numFmtId="0" fontId="37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4" fontId="39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vertical="center" wrapText="1"/>
    </xf>
    <xf numFmtId="4" fontId="31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3" fontId="31" fillId="2" borderId="2" xfId="1" applyNumberFormat="1" applyFont="1" applyFill="1" applyBorder="1" applyAlignment="1">
      <alignment horizontal="center" vertical="center" wrapText="1"/>
    </xf>
    <xf numFmtId="0" fontId="40" fillId="2" borderId="5" xfId="1" applyFont="1" applyFill="1" applyBorder="1" applyAlignment="1">
      <alignment horizontal="left" vertical="center" wrapText="1"/>
    </xf>
    <xf numFmtId="0" fontId="40" fillId="2" borderId="6" xfId="1" applyFont="1" applyFill="1" applyBorder="1" applyAlignment="1">
      <alignment horizontal="left" vertical="center" wrapText="1"/>
    </xf>
    <xf numFmtId="0" fontId="40" fillId="2" borderId="7" xfId="1" applyFont="1" applyFill="1" applyBorder="1" applyAlignment="1">
      <alignment horizontal="left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left" vertical="center" wrapText="1"/>
    </xf>
    <xf numFmtId="0" fontId="39" fillId="2" borderId="0" xfId="1" applyFont="1" applyFill="1" applyBorder="1" applyAlignment="1">
      <alignment horizontal="center" vertical="center" wrapText="1"/>
    </xf>
    <xf numFmtId="4" fontId="31" fillId="2" borderId="0" xfId="1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/>
    </xf>
    <xf numFmtId="0" fontId="44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view="pageBreakPreview" zoomScaleNormal="120" zoomScaleSheetLayoutView="100" workbookViewId="0">
      <selection activeCell="B6" sqref="B6"/>
    </sheetView>
  </sheetViews>
  <sheetFormatPr defaultColWidth="21.625" defaultRowHeight="15"/>
  <cols>
    <col min="1" max="1" width="6.125" style="58" customWidth="1"/>
    <col min="2" max="2" width="34.75" style="58" customWidth="1"/>
    <col min="3" max="3" width="15.375" style="58" customWidth="1"/>
    <col min="4" max="4" width="17.875" style="58" customWidth="1"/>
    <col min="5" max="5" width="20.375" style="58" customWidth="1"/>
    <col min="6" max="6" width="22.25" style="58" customWidth="1"/>
    <col min="7" max="7" width="20.75" style="58" customWidth="1"/>
    <col min="8" max="16384" width="21.625" style="58"/>
  </cols>
  <sheetData>
    <row r="1" spans="1:10">
      <c r="F1" s="220" t="s">
        <v>72</v>
      </c>
      <c r="G1" s="221"/>
    </row>
    <row r="2" spans="1:10">
      <c r="F2" s="221"/>
      <c r="G2" s="221"/>
    </row>
    <row r="3" spans="1:10" ht="32.25" customHeight="1">
      <c r="F3" s="221"/>
      <c r="G3" s="221"/>
    </row>
    <row r="4" spans="1:10" ht="15.75">
      <c r="A4" s="222"/>
      <c r="E4" s="222" t="s">
        <v>0</v>
      </c>
    </row>
    <row r="5" spans="1:10" ht="15.75">
      <c r="A5" s="222"/>
      <c r="E5" s="223" t="s">
        <v>100</v>
      </c>
      <c r="F5" s="223"/>
      <c r="G5" s="223"/>
    </row>
    <row r="6" spans="1:10" ht="15.75">
      <c r="A6" s="222"/>
      <c r="B6" s="222"/>
      <c r="E6" s="224" t="s">
        <v>85</v>
      </c>
      <c r="F6" s="224"/>
      <c r="G6" s="224"/>
    </row>
    <row r="7" spans="1:10" ht="15" customHeight="1">
      <c r="A7" s="222"/>
      <c r="E7" s="153" t="s">
        <v>1</v>
      </c>
      <c r="F7" s="153"/>
      <c r="G7" s="153"/>
    </row>
    <row r="8" spans="1:10" ht="9.75" customHeight="1">
      <c r="A8" s="222"/>
      <c r="B8" s="222"/>
      <c r="E8" s="225"/>
      <c r="F8" s="225"/>
      <c r="G8" s="225"/>
    </row>
    <row r="9" spans="1:10" ht="9" customHeight="1">
      <c r="A9" s="222"/>
      <c r="E9" s="153"/>
      <c r="F9" s="153"/>
      <c r="G9" s="153"/>
    </row>
    <row r="10" spans="1:10" ht="15.75">
      <c r="A10" s="222"/>
      <c r="E10" s="157" t="s">
        <v>506</v>
      </c>
      <c r="F10" s="157"/>
      <c r="G10" s="157"/>
    </row>
    <row r="11" spans="1:10" ht="12" customHeight="1"/>
    <row r="12" spans="1:10" ht="10.5" customHeight="1">
      <c r="J12" s="58" t="s">
        <v>83</v>
      </c>
    </row>
    <row r="13" spans="1:10" ht="15.75">
      <c r="A13" s="226" t="s">
        <v>2</v>
      </c>
      <c r="B13" s="226"/>
      <c r="C13" s="226"/>
      <c r="D13" s="226"/>
      <c r="E13" s="226"/>
      <c r="F13" s="226"/>
      <c r="G13" s="226"/>
    </row>
    <row r="14" spans="1:10" ht="15.75">
      <c r="A14" s="226" t="s">
        <v>505</v>
      </c>
      <c r="B14" s="226"/>
      <c r="C14" s="226"/>
      <c r="D14" s="226"/>
      <c r="E14" s="226"/>
      <c r="F14" s="226"/>
      <c r="G14" s="226"/>
    </row>
    <row r="15" spans="1:10" ht="7.5" customHeight="1"/>
    <row r="16" spans="1:10" ht="9" hidden="1" customHeight="1"/>
    <row r="17" spans="1:7" ht="35.25" customHeight="1">
      <c r="A17" s="50" t="s">
        <v>73</v>
      </c>
      <c r="B17" s="50">
        <v>3100000</v>
      </c>
      <c r="C17" s="50"/>
      <c r="D17" s="184" t="s">
        <v>84</v>
      </c>
      <c r="E17" s="184"/>
      <c r="F17" s="184"/>
      <c r="G17" s="146">
        <v>31692820</v>
      </c>
    </row>
    <row r="18" spans="1:7" ht="28.5" customHeight="1">
      <c r="A18" s="153" t="s">
        <v>81</v>
      </c>
      <c r="B18" s="153"/>
      <c r="C18" s="153"/>
      <c r="D18" s="185" t="s">
        <v>1</v>
      </c>
      <c r="E18" s="185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80" t="s">
        <v>85</v>
      </c>
      <c r="E19" s="180"/>
      <c r="F19" s="180"/>
      <c r="G19" s="146">
        <v>31692820</v>
      </c>
    </row>
    <row r="20" spans="1:7" ht="15.75" customHeight="1">
      <c r="A20" s="153" t="s">
        <v>77</v>
      </c>
      <c r="B20" s="153"/>
      <c r="C20" s="153"/>
      <c r="D20" s="181" t="s">
        <v>33</v>
      </c>
      <c r="E20" s="181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144" t="s">
        <v>90</v>
      </c>
      <c r="E21" s="182" t="s">
        <v>91</v>
      </c>
      <c r="F21" s="182"/>
      <c r="G21" s="144" t="s">
        <v>99</v>
      </c>
    </row>
    <row r="22" spans="1:7" ht="33" customHeight="1">
      <c r="B22" s="59" t="s">
        <v>77</v>
      </c>
      <c r="C22" s="93" t="s">
        <v>78</v>
      </c>
      <c r="D22" s="52" t="s">
        <v>79</v>
      </c>
      <c r="E22" s="153" t="s">
        <v>82</v>
      </c>
      <c r="F22" s="153"/>
      <c r="G22" s="142" t="s">
        <v>80</v>
      </c>
    </row>
    <row r="23" spans="1:7" ht="37.5" customHeight="1">
      <c r="A23" s="61" t="s">
        <v>7</v>
      </c>
      <c r="B23" s="157" t="s">
        <v>498</v>
      </c>
      <c r="C23" s="157"/>
      <c r="D23" s="157"/>
      <c r="E23" s="157"/>
      <c r="F23" s="157"/>
      <c r="G23" s="157"/>
    </row>
    <row r="24" spans="1:7" ht="126.75" customHeight="1">
      <c r="A24" s="61" t="s">
        <v>8</v>
      </c>
      <c r="B24" s="167" t="s">
        <v>502</v>
      </c>
      <c r="C24" s="167"/>
      <c r="D24" s="167"/>
      <c r="E24" s="167"/>
      <c r="F24" s="167"/>
      <c r="G24" s="167"/>
    </row>
    <row r="25" spans="1:7" ht="31.5" hidden="1" customHeight="1">
      <c r="A25" s="61"/>
      <c r="B25" s="167"/>
      <c r="C25" s="167"/>
      <c r="D25" s="167"/>
      <c r="E25" s="167"/>
      <c r="F25" s="167"/>
      <c r="G25" s="167"/>
    </row>
    <row r="26" spans="1:7" ht="12.75" customHeight="1">
      <c r="B26" s="167"/>
      <c r="C26" s="167"/>
      <c r="D26" s="167"/>
      <c r="E26" s="167"/>
      <c r="F26" s="167"/>
      <c r="G26" s="167"/>
    </row>
    <row r="27" spans="1:7" ht="19.5" customHeight="1">
      <c r="A27" s="100" t="s">
        <v>9</v>
      </c>
      <c r="B27" s="157" t="s">
        <v>46</v>
      </c>
      <c r="C27" s="157"/>
      <c r="D27" s="157"/>
      <c r="E27" s="157"/>
      <c r="F27" s="157"/>
      <c r="G27" s="157"/>
    </row>
    <row r="28" spans="1:7" ht="4.5" customHeight="1">
      <c r="A28" s="227"/>
    </row>
    <row r="29" spans="1:7" ht="19.5" customHeight="1">
      <c r="A29" s="228" t="s">
        <v>11</v>
      </c>
      <c r="B29" s="229" t="s">
        <v>47</v>
      </c>
      <c r="C29" s="229"/>
      <c r="D29" s="229"/>
      <c r="E29" s="229"/>
      <c r="F29" s="229"/>
      <c r="G29" s="229"/>
    </row>
    <row r="30" spans="1:7" ht="24" customHeight="1">
      <c r="A30" s="228">
        <v>1</v>
      </c>
      <c r="B30" s="230" t="s">
        <v>93</v>
      </c>
      <c r="C30" s="231"/>
      <c r="D30" s="231"/>
      <c r="E30" s="231"/>
      <c r="F30" s="231"/>
      <c r="G30" s="232"/>
    </row>
    <row r="32" spans="1:7" ht="3" customHeight="1">
      <c r="A32" s="227"/>
    </row>
    <row r="33" spans="1:8" ht="19.5" customHeight="1">
      <c r="A33" s="233" t="s">
        <v>10</v>
      </c>
      <c r="B33" s="102" t="s">
        <v>86</v>
      </c>
      <c r="C33" s="234" t="s">
        <v>92</v>
      </c>
      <c r="D33" s="235"/>
      <c r="E33" s="235"/>
      <c r="F33" s="235"/>
      <c r="G33" s="235"/>
    </row>
    <row r="34" spans="1:8" ht="19.5" customHeight="1">
      <c r="A34" s="100" t="s">
        <v>13</v>
      </c>
      <c r="B34" s="157" t="s">
        <v>48</v>
      </c>
      <c r="C34" s="157"/>
      <c r="D34" s="157"/>
      <c r="E34" s="157"/>
      <c r="F34" s="157"/>
      <c r="G34" s="157"/>
    </row>
    <row r="35" spans="1:8" ht="4.5" customHeight="1">
      <c r="A35" s="100"/>
      <c r="B35" s="145"/>
      <c r="C35" s="145"/>
      <c r="D35" s="145"/>
      <c r="E35" s="145"/>
      <c r="F35" s="145"/>
      <c r="G35" s="145"/>
    </row>
    <row r="36" spans="1:8" ht="18.75" customHeight="1">
      <c r="A36" s="228" t="s">
        <v>11</v>
      </c>
      <c r="B36" s="229" t="s">
        <v>12</v>
      </c>
      <c r="C36" s="229"/>
      <c r="D36" s="229"/>
      <c r="E36" s="229"/>
      <c r="F36" s="229"/>
      <c r="G36" s="229"/>
    </row>
    <row r="37" spans="1:8" ht="15.75">
      <c r="A37" s="228">
        <v>1</v>
      </c>
      <c r="B37" s="236" t="s">
        <v>94</v>
      </c>
      <c r="C37" s="236"/>
      <c r="D37" s="236"/>
      <c r="E37" s="236"/>
      <c r="F37" s="236"/>
      <c r="G37" s="236"/>
    </row>
    <row r="38" spans="1:8" ht="8.25" customHeight="1">
      <c r="A38" s="100"/>
      <c r="B38" s="145"/>
      <c r="C38" s="145"/>
      <c r="D38" s="145"/>
      <c r="E38" s="145"/>
      <c r="F38" s="145"/>
      <c r="G38" s="145"/>
    </row>
    <row r="39" spans="1:8" ht="15.75">
      <c r="A39" s="100" t="s">
        <v>19</v>
      </c>
      <c r="B39" s="237" t="s">
        <v>15</v>
      </c>
      <c r="C39" s="145"/>
      <c r="D39" s="145"/>
      <c r="E39" s="238" t="s">
        <v>49</v>
      </c>
      <c r="F39" s="145"/>
      <c r="G39" s="145"/>
    </row>
    <row r="40" spans="1:8" ht="8.25" customHeight="1">
      <c r="A40" s="227"/>
      <c r="E40" s="239"/>
    </row>
    <row r="41" spans="1:8" ht="23.25" customHeight="1">
      <c r="A41" s="228" t="s">
        <v>11</v>
      </c>
      <c r="B41" s="240" t="s">
        <v>15</v>
      </c>
      <c r="C41" s="241"/>
      <c r="D41" s="228" t="s">
        <v>16</v>
      </c>
      <c r="E41" s="228" t="s">
        <v>17</v>
      </c>
      <c r="F41" s="228" t="s">
        <v>18</v>
      </c>
    </row>
    <row r="42" spans="1:8" ht="12" customHeight="1">
      <c r="A42" s="242">
        <v>1</v>
      </c>
      <c r="B42" s="243">
        <v>2</v>
      </c>
      <c r="C42" s="241"/>
      <c r="D42" s="242">
        <v>3</v>
      </c>
      <c r="E42" s="242">
        <v>4</v>
      </c>
      <c r="F42" s="242">
        <v>5</v>
      </c>
    </row>
    <row r="43" spans="1:8" ht="34.5" customHeight="1">
      <c r="A43" s="228"/>
      <c r="B43" s="244" t="s">
        <v>364</v>
      </c>
      <c r="C43" s="241"/>
      <c r="E43" s="245">
        <f>E44</f>
        <v>300000</v>
      </c>
      <c r="F43" s="246">
        <f>E43</f>
        <v>300000</v>
      </c>
      <c r="H43" s="247" t="e">
        <f>F43-#REF!</f>
        <v>#REF!</v>
      </c>
    </row>
    <row r="44" spans="1:8" ht="69.75" hidden="1" customHeight="1">
      <c r="A44" s="248" t="s">
        <v>102</v>
      </c>
      <c r="B44" s="236" t="s">
        <v>503</v>
      </c>
      <c r="C44" s="241"/>
      <c r="D44" s="249"/>
      <c r="E44" s="250">
        <v>300000</v>
      </c>
      <c r="F44" s="250">
        <f t="shared" ref="F44" si="0">E44</f>
        <v>300000</v>
      </c>
      <c r="H44" s="247" t="e">
        <f>F44-#REF!</f>
        <v>#REF!</v>
      </c>
    </row>
    <row r="45" spans="1:8" ht="34.5" customHeight="1">
      <c r="A45" s="228"/>
      <c r="B45" s="244" t="s">
        <v>363</v>
      </c>
      <c r="C45" s="241"/>
      <c r="D45" s="251"/>
      <c r="E45" s="245">
        <f>SUM(E46:E64)</f>
        <v>18672820</v>
      </c>
      <c r="F45" s="245">
        <f>SUM(F46:F64)</f>
        <v>18672820</v>
      </c>
      <c r="G45" s="247"/>
      <c r="H45" s="247" t="e">
        <f>F45-#REF!</f>
        <v>#REF!</v>
      </c>
    </row>
    <row r="46" spans="1:8" ht="68.25" hidden="1" customHeight="1">
      <c r="A46" s="252" t="s">
        <v>248</v>
      </c>
      <c r="B46" s="236" t="s">
        <v>380</v>
      </c>
      <c r="C46" s="241"/>
      <c r="D46" s="251"/>
      <c r="E46" s="250">
        <v>200000</v>
      </c>
      <c r="F46" s="250">
        <f t="shared" ref="F46:F55" si="1">E46</f>
        <v>200000</v>
      </c>
      <c r="H46" s="247" t="e">
        <f>F46-#REF!</f>
        <v>#REF!</v>
      </c>
    </row>
    <row r="47" spans="1:8" ht="62.25" hidden="1" customHeight="1">
      <c r="A47" s="252" t="s">
        <v>249</v>
      </c>
      <c r="B47" s="236" t="s">
        <v>381</v>
      </c>
      <c r="C47" s="241"/>
      <c r="D47" s="251"/>
      <c r="E47" s="250">
        <v>200000</v>
      </c>
      <c r="F47" s="250">
        <f t="shared" si="1"/>
        <v>200000</v>
      </c>
      <c r="H47" s="247" t="e">
        <f>F47-#REF!</f>
        <v>#REF!</v>
      </c>
    </row>
    <row r="48" spans="1:8" ht="72.75" hidden="1" customHeight="1">
      <c r="A48" s="252" t="s">
        <v>250</v>
      </c>
      <c r="B48" s="236" t="s">
        <v>382</v>
      </c>
      <c r="C48" s="241"/>
      <c r="D48" s="251"/>
      <c r="E48" s="250">
        <v>200000</v>
      </c>
      <c r="F48" s="250">
        <f t="shared" si="1"/>
        <v>200000</v>
      </c>
      <c r="H48" s="247" t="e">
        <f>F48-#REF!</f>
        <v>#REF!</v>
      </c>
    </row>
    <row r="49" spans="1:8" ht="64.5" hidden="1" customHeight="1">
      <c r="A49" s="252" t="s">
        <v>251</v>
      </c>
      <c r="B49" s="236" t="s">
        <v>383</v>
      </c>
      <c r="C49" s="241"/>
      <c r="D49" s="251"/>
      <c r="E49" s="250">
        <v>200000</v>
      </c>
      <c r="F49" s="250">
        <f t="shared" si="1"/>
        <v>200000</v>
      </c>
      <c r="H49" s="247" t="e">
        <f>F49-#REF!</f>
        <v>#REF!</v>
      </c>
    </row>
    <row r="50" spans="1:8" ht="75" hidden="1" customHeight="1">
      <c r="A50" s="252" t="s">
        <v>252</v>
      </c>
      <c r="B50" s="236" t="s">
        <v>384</v>
      </c>
      <c r="C50" s="241"/>
      <c r="D50" s="251"/>
      <c r="E50" s="250">
        <v>200000</v>
      </c>
      <c r="F50" s="250">
        <f t="shared" si="1"/>
        <v>200000</v>
      </c>
      <c r="H50" s="247"/>
    </row>
    <row r="51" spans="1:8" ht="57.75" hidden="1" customHeight="1">
      <c r="A51" s="252" t="s">
        <v>253</v>
      </c>
      <c r="B51" s="236" t="s">
        <v>385</v>
      </c>
      <c r="C51" s="241"/>
      <c r="D51" s="251"/>
      <c r="E51" s="250">
        <v>300000</v>
      </c>
      <c r="F51" s="250">
        <f t="shared" si="1"/>
        <v>300000</v>
      </c>
      <c r="H51" s="247" t="e">
        <f>F51-#REF!</f>
        <v>#REF!</v>
      </c>
    </row>
    <row r="52" spans="1:8" ht="81.75" hidden="1" customHeight="1">
      <c r="A52" s="252" t="s">
        <v>254</v>
      </c>
      <c r="B52" s="236" t="s">
        <v>386</v>
      </c>
      <c r="C52" s="241"/>
      <c r="D52" s="249"/>
      <c r="E52" s="250">
        <v>2000000</v>
      </c>
      <c r="F52" s="250">
        <f t="shared" si="1"/>
        <v>2000000</v>
      </c>
      <c r="H52" s="247" t="e">
        <f>F52-#REF!</f>
        <v>#REF!</v>
      </c>
    </row>
    <row r="53" spans="1:8" ht="74.25" hidden="1" customHeight="1">
      <c r="A53" s="252" t="s">
        <v>255</v>
      </c>
      <c r="B53" s="236" t="s">
        <v>387</v>
      </c>
      <c r="C53" s="241"/>
      <c r="D53" s="249"/>
      <c r="E53" s="250">
        <v>200000</v>
      </c>
      <c r="F53" s="250">
        <f t="shared" si="1"/>
        <v>200000</v>
      </c>
      <c r="H53" s="247" t="e">
        <f>F53-#REF!</f>
        <v>#REF!</v>
      </c>
    </row>
    <row r="54" spans="1:8" ht="77.25" hidden="1" customHeight="1">
      <c r="A54" s="252" t="s">
        <v>371</v>
      </c>
      <c r="B54" s="236" t="s">
        <v>388</v>
      </c>
      <c r="C54" s="241"/>
      <c r="D54" s="249"/>
      <c r="E54" s="250">
        <v>6000000</v>
      </c>
      <c r="F54" s="250">
        <f t="shared" si="1"/>
        <v>6000000</v>
      </c>
      <c r="H54" s="247" t="e">
        <f>F54-#REF!</f>
        <v>#REF!</v>
      </c>
    </row>
    <row r="55" spans="1:8" ht="60" hidden="1" customHeight="1">
      <c r="A55" s="252" t="s">
        <v>372</v>
      </c>
      <c r="B55" s="236" t="s">
        <v>389</v>
      </c>
      <c r="C55" s="241"/>
      <c r="D55" s="249"/>
      <c r="E55" s="250">
        <v>200000</v>
      </c>
      <c r="F55" s="250">
        <f t="shared" si="1"/>
        <v>200000</v>
      </c>
      <c r="H55" s="247" t="e">
        <f>F55-#REF!</f>
        <v>#REF!</v>
      </c>
    </row>
    <row r="56" spans="1:8" ht="54.75" hidden="1" customHeight="1">
      <c r="A56" s="252" t="s">
        <v>373</v>
      </c>
      <c r="B56" s="236" t="s">
        <v>390</v>
      </c>
      <c r="C56" s="241"/>
      <c r="D56" s="249"/>
      <c r="E56" s="250">
        <v>200000</v>
      </c>
      <c r="F56" s="250">
        <f>E56</f>
        <v>200000</v>
      </c>
      <c r="H56" s="247" t="e">
        <f>F56-#REF!</f>
        <v>#REF!</v>
      </c>
    </row>
    <row r="57" spans="1:8" ht="41.25" hidden="1" customHeight="1">
      <c r="A57" s="252" t="s">
        <v>374</v>
      </c>
      <c r="B57" s="236" t="s">
        <v>391</v>
      </c>
      <c r="C57" s="241" t="s">
        <v>355</v>
      </c>
      <c r="D57" s="249"/>
      <c r="E57" s="250">
        <v>700000</v>
      </c>
      <c r="F57" s="250">
        <f t="shared" ref="F57:F64" si="2">E57</f>
        <v>700000</v>
      </c>
      <c r="H57" s="247" t="e">
        <f>F57-#REF!</f>
        <v>#REF!</v>
      </c>
    </row>
    <row r="58" spans="1:8" ht="48" hidden="1" customHeight="1">
      <c r="A58" s="252" t="s">
        <v>256</v>
      </c>
      <c r="B58" s="236" t="s">
        <v>392</v>
      </c>
      <c r="C58" s="241"/>
      <c r="D58" s="249"/>
      <c r="E58" s="250">
        <v>500000</v>
      </c>
      <c r="F58" s="250">
        <f t="shared" si="2"/>
        <v>500000</v>
      </c>
      <c r="H58" s="247"/>
    </row>
    <row r="59" spans="1:8" ht="61.5" hidden="1" customHeight="1">
      <c r="A59" s="252" t="s">
        <v>257</v>
      </c>
      <c r="B59" s="236" t="s">
        <v>323</v>
      </c>
      <c r="C59" s="241"/>
      <c r="D59" s="249"/>
      <c r="E59" s="250">
        <v>3118157</v>
      </c>
      <c r="F59" s="250">
        <f>E59</f>
        <v>3118157</v>
      </c>
      <c r="H59" s="247"/>
    </row>
    <row r="60" spans="1:8" ht="64.5" hidden="1" customHeight="1">
      <c r="A60" s="252" t="s">
        <v>375</v>
      </c>
      <c r="B60" s="236" t="s">
        <v>324</v>
      </c>
      <c r="C60" s="241"/>
      <c r="D60" s="249"/>
      <c r="E60" s="250">
        <f>F310</f>
        <v>100000</v>
      </c>
      <c r="F60" s="250">
        <f t="shared" si="2"/>
        <v>100000</v>
      </c>
      <c r="H60" s="247"/>
    </row>
    <row r="61" spans="1:8" ht="51" hidden="1" customHeight="1">
      <c r="A61" s="252" t="s">
        <v>376</v>
      </c>
      <c r="B61" s="236" t="s">
        <v>325</v>
      </c>
      <c r="C61" s="241"/>
      <c r="D61" s="249"/>
      <c r="E61" s="250">
        <v>230000</v>
      </c>
      <c r="F61" s="250">
        <f t="shared" si="2"/>
        <v>230000</v>
      </c>
      <c r="H61" s="247"/>
    </row>
    <row r="62" spans="1:8" ht="55.5" hidden="1" customHeight="1">
      <c r="A62" s="252" t="s">
        <v>377</v>
      </c>
      <c r="B62" s="236" t="s">
        <v>393</v>
      </c>
      <c r="C62" s="241"/>
      <c r="D62" s="249"/>
      <c r="E62" s="250">
        <v>1474663</v>
      </c>
      <c r="F62" s="250">
        <f t="shared" si="2"/>
        <v>1474663</v>
      </c>
      <c r="H62" s="247"/>
    </row>
    <row r="63" spans="1:8" ht="59.25" hidden="1" customHeight="1">
      <c r="A63" s="252" t="s">
        <v>378</v>
      </c>
      <c r="B63" s="236" t="s">
        <v>326</v>
      </c>
      <c r="C63" s="241"/>
      <c r="D63" s="249"/>
      <c r="E63" s="250">
        <v>1650000</v>
      </c>
      <c r="F63" s="250">
        <f t="shared" si="2"/>
        <v>1650000</v>
      </c>
      <c r="H63" s="247"/>
    </row>
    <row r="64" spans="1:8" ht="53.25" hidden="1" customHeight="1">
      <c r="A64" s="252" t="s">
        <v>379</v>
      </c>
      <c r="B64" s="236" t="s">
        <v>394</v>
      </c>
      <c r="C64" s="241"/>
      <c r="D64" s="249"/>
      <c r="E64" s="250">
        <v>1000000</v>
      </c>
      <c r="F64" s="250">
        <f t="shared" si="2"/>
        <v>1000000</v>
      </c>
      <c r="H64" s="247"/>
    </row>
    <row r="65" spans="1:9" ht="35.25" customHeight="1">
      <c r="A65" s="228"/>
      <c r="B65" s="253" t="s">
        <v>317</v>
      </c>
      <c r="C65" s="254"/>
      <c r="D65" s="251"/>
      <c r="E65" s="245">
        <f>E67+E68+E69+E72+E70+E71+E66</f>
        <v>30406518</v>
      </c>
      <c r="F65" s="245">
        <f>F67+F68+F69+F72+F70+F71+F66</f>
        <v>30406518</v>
      </c>
      <c r="H65" s="247" t="e">
        <f>F65-#REF!</f>
        <v>#REF!</v>
      </c>
    </row>
    <row r="66" spans="1:9" ht="36.75" hidden="1" customHeight="1">
      <c r="A66" s="248" t="s">
        <v>258</v>
      </c>
      <c r="B66" s="255" t="s">
        <v>395</v>
      </c>
      <c r="C66" s="241"/>
      <c r="D66" s="249"/>
      <c r="E66" s="250">
        <v>5000000</v>
      </c>
      <c r="F66" s="250">
        <f t="shared" ref="F66" si="3">E66</f>
        <v>5000000</v>
      </c>
      <c r="H66" s="247"/>
    </row>
    <row r="67" spans="1:9" ht="49.5" hidden="1" customHeight="1">
      <c r="A67" s="248" t="s">
        <v>301</v>
      </c>
      <c r="B67" s="255" t="s">
        <v>322</v>
      </c>
      <c r="C67" s="241"/>
      <c r="D67" s="249"/>
      <c r="E67" s="250">
        <v>100000</v>
      </c>
      <c r="F67" s="250">
        <f t="shared" ref="F67" si="4">E67</f>
        <v>100000</v>
      </c>
      <c r="H67" s="247"/>
    </row>
    <row r="68" spans="1:9" ht="31.5" hidden="1" customHeight="1">
      <c r="A68" s="248" t="s">
        <v>327</v>
      </c>
      <c r="B68" s="255" t="s">
        <v>348</v>
      </c>
      <c r="C68" s="241"/>
      <c r="D68" s="249"/>
      <c r="E68" s="250">
        <v>15000000</v>
      </c>
      <c r="F68" s="250">
        <f>G380</f>
        <v>15000000</v>
      </c>
      <c r="H68" s="247"/>
    </row>
    <row r="69" spans="1:9" ht="47.25" hidden="1" customHeight="1">
      <c r="A69" s="248" t="s">
        <v>328</v>
      </c>
      <c r="B69" s="255" t="s">
        <v>396</v>
      </c>
      <c r="C69" s="241"/>
      <c r="D69" s="249"/>
      <c r="E69" s="250">
        <v>500000</v>
      </c>
      <c r="F69" s="250">
        <f>G389</f>
        <v>500000</v>
      </c>
      <c r="H69" s="247"/>
    </row>
    <row r="70" spans="1:9" ht="42.75" hidden="1" customHeight="1">
      <c r="A70" s="248" t="s">
        <v>329</v>
      </c>
      <c r="B70" s="255" t="s">
        <v>397</v>
      </c>
      <c r="C70" s="241"/>
      <c r="E70" s="250">
        <v>500000</v>
      </c>
      <c r="F70" s="250">
        <f>E70</f>
        <v>500000</v>
      </c>
      <c r="H70" s="247"/>
    </row>
    <row r="71" spans="1:9" ht="36" hidden="1" customHeight="1">
      <c r="A71" s="248" t="s">
        <v>330</v>
      </c>
      <c r="B71" s="255" t="s">
        <v>398</v>
      </c>
      <c r="C71" s="241"/>
      <c r="D71" s="251"/>
      <c r="E71" s="250">
        <v>500000</v>
      </c>
      <c r="F71" s="250">
        <f>E71</f>
        <v>500000</v>
      </c>
      <c r="H71" s="247" t="e">
        <f>F67-#REF!</f>
        <v>#REF!</v>
      </c>
    </row>
    <row r="72" spans="1:9" ht="69" hidden="1" customHeight="1">
      <c r="A72" s="248" t="s">
        <v>331</v>
      </c>
      <c r="B72" s="255" t="s">
        <v>358</v>
      </c>
      <c r="C72" s="241"/>
      <c r="D72" s="249"/>
      <c r="E72" s="250">
        <f>F416</f>
        <v>8806518</v>
      </c>
      <c r="F72" s="250">
        <f>G416</f>
        <v>8806518</v>
      </c>
      <c r="H72" s="247"/>
    </row>
    <row r="73" spans="1:9" ht="15" customHeight="1">
      <c r="A73" s="256" t="s">
        <v>18</v>
      </c>
      <c r="B73" s="256"/>
      <c r="C73" s="241"/>
      <c r="D73" s="246"/>
      <c r="E73" s="246">
        <f>E65+E45+E43</f>
        <v>49379338</v>
      </c>
      <c r="F73" s="246">
        <f>F65+F45+F43</f>
        <v>49379338</v>
      </c>
      <c r="G73" s="247"/>
      <c r="H73" s="247" t="e">
        <f>F73-#REF!</f>
        <v>#REF!</v>
      </c>
      <c r="I73" s="247"/>
    </row>
    <row r="74" spans="1:9" ht="10.5" customHeight="1">
      <c r="A74" s="227"/>
      <c r="H74" s="247" t="e">
        <f>F74-#REF!</f>
        <v>#REF!</v>
      </c>
    </row>
    <row r="75" spans="1:9" ht="15.75" customHeight="1">
      <c r="A75" s="227" t="s">
        <v>22</v>
      </c>
      <c r="B75" s="157" t="s">
        <v>20</v>
      </c>
      <c r="C75" s="157"/>
      <c r="D75" s="157"/>
      <c r="E75" s="157"/>
      <c r="F75" s="157"/>
      <c r="G75" s="157"/>
    </row>
    <row r="76" spans="1:9" ht="14.25" customHeight="1">
      <c r="A76" s="227"/>
      <c r="E76" s="257" t="s">
        <v>14</v>
      </c>
    </row>
    <row r="77" spans="1:9" ht="25.5">
      <c r="A77" s="228" t="s">
        <v>11</v>
      </c>
      <c r="B77" s="242" t="s">
        <v>21</v>
      </c>
      <c r="C77" s="228" t="s">
        <v>16</v>
      </c>
      <c r="D77" s="228" t="s">
        <v>17</v>
      </c>
      <c r="E77" s="228" t="s">
        <v>18</v>
      </c>
    </row>
    <row r="78" spans="1:9" ht="11.25" customHeight="1">
      <c r="A78" s="242">
        <v>1</v>
      </c>
      <c r="B78" s="242">
        <v>2</v>
      </c>
      <c r="C78" s="242">
        <v>3</v>
      </c>
      <c r="D78" s="242">
        <v>4</v>
      </c>
      <c r="E78" s="242">
        <v>5</v>
      </c>
    </row>
    <row r="79" spans="1:9" ht="23.25" customHeight="1">
      <c r="A79" s="228"/>
      <c r="B79" s="258"/>
      <c r="C79" s="259"/>
      <c r="D79" s="228"/>
      <c r="E79" s="259"/>
    </row>
    <row r="80" spans="1:9" ht="19.5" customHeight="1">
      <c r="A80" s="256" t="s">
        <v>18</v>
      </c>
      <c r="B80" s="256"/>
      <c r="C80" s="260"/>
      <c r="D80" s="260"/>
      <c r="E80" s="260"/>
    </row>
    <row r="81" spans="1:7" ht="16.5" customHeight="1">
      <c r="A81" s="227"/>
    </row>
    <row r="82" spans="1:7" ht="16.5" customHeight="1">
      <c r="A82" s="100" t="s">
        <v>50</v>
      </c>
      <c r="B82" s="157" t="s">
        <v>23</v>
      </c>
      <c r="C82" s="157"/>
      <c r="D82" s="157"/>
      <c r="E82" s="157"/>
      <c r="F82" s="157"/>
      <c r="G82" s="157"/>
    </row>
    <row r="83" spans="1:7" ht="9.75" customHeight="1">
      <c r="A83" s="227"/>
    </row>
    <row r="84" spans="1:7" ht="25.5" customHeight="1">
      <c r="A84" s="228" t="s">
        <v>11</v>
      </c>
      <c r="B84" s="228" t="s">
        <v>24</v>
      </c>
      <c r="C84" s="261" t="s">
        <v>25</v>
      </c>
      <c r="D84" s="261" t="s">
        <v>26</v>
      </c>
      <c r="E84" s="228" t="s">
        <v>16</v>
      </c>
      <c r="F84" s="228" t="s">
        <v>17</v>
      </c>
      <c r="G84" s="228" t="s">
        <v>18</v>
      </c>
    </row>
    <row r="85" spans="1:7">
      <c r="A85" s="242">
        <v>1</v>
      </c>
      <c r="B85" s="242">
        <v>2</v>
      </c>
      <c r="C85" s="242">
        <v>3</v>
      </c>
      <c r="D85" s="242">
        <v>4</v>
      </c>
      <c r="E85" s="242">
        <v>5</v>
      </c>
      <c r="F85" s="242">
        <v>6</v>
      </c>
      <c r="G85" s="242">
        <v>7</v>
      </c>
    </row>
    <row r="86" spans="1:7" ht="30" customHeight="1">
      <c r="A86" s="228"/>
      <c r="B86" s="253" t="s">
        <v>369</v>
      </c>
      <c r="C86" s="262"/>
      <c r="D86" s="262"/>
      <c r="E86" s="254"/>
      <c r="F86" s="263">
        <f>F89</f>
        <v>300000</v>
      </c>
      <c r="G86" s="263">
        <f>G89</f>
        <v>300000</v>
      </c>
    </row>
    <row r="87" spans="1:7" ht="62.25" customHeight="1">
      <c r="A87" s="264"/>
      <c r="B87" s="253" t="s">
        <v>504</v>
      </c>
      <c r="C87" s="262"/>
      <c r="D87" s="262"/>
      <c r="E87" s="254"/>
      <c r="F87" s="265"/>
      <c r="G87" s="265"/>
    </row>
    <row r="88" spans="1:7" s="268" customFormat="1" ht="15" customHeight="1">
      <c r="A88" s="266">
        <v>1</v>
      </c>
      <c r="B88" s="267" t="s">
        <v>27</v>
      </c>
      <c r="C88" s="242" t="s">
        <v>83</v>
      </c>
      <c r="D88" s="242" t="s">
        <v>83</v>
      </c>
      <c r="E88" s="265"/>
      <c r="F88" s="265"/>
      <c r="G88" s="265"/>
    </row>
    <row r="89" spans="1:7" ht="81.75" customHeight="1">
      <c r="A89" s="264"/>
      <c r="B89" s="269" t="s">
        <v>365</v>
      </c>
      <c r="C89" s="242" t="s">
        <v>96</v>
      </c>
      <c r="D89" s="270" t="s">
        <v>370</v>
      </c>
      <c r="E89" s="265"/>
      <c r="F89" s="271">
        <f>E44</f>
        <v>300000</v>
      </c>
      <c r="G89" s="271">
        <f>F89</f>
        <v>300000</v>
      </c>
    </row>
    <row r="90" spans="1:7" s="268" customFormat="1" ht="18" customHeight="1">
      <c r="A90" s="266">
        <v>2</v>
      </c>
      <c r="B90" s="267" t="s">
        <v>28</v>
      </c>
      <c r="C90" s="242" t="s">
        <v>83</v>
      </c>
      <c r="D90" s="242" t="s">
        <v>83</v>
      </c>
      <c r="E90" s="265"/>
      <c r="F90" s="272"/>
      <c r="G90" s="272"/>
    </row>
    <row r="91" spans="1:7" ht="111" customHeight="1">
      <c r="A91" s="264"/>
      <c r="B91" s="269" t="s">
        <v>368</v>
      </c>
      <c r="C91" s="242" t="s">
        <v>97</v>
      </c>
      <c r="D91" s="242" t="s">
        <v>181</v>
      </c>
      <c r="E91" s="265"/>
      <c r="F91" s="272">
        <v>1</v>
      </c>
      <c r="G91" s="272">
        <f>F91</f>
        <v>1</v>
      </c>
    </row>
    <row r="92" spans="1:7" s="268" customFormat="1" ht="18" customHeight="1">
      <c r="A92" s="266">
        <v>3</v>
      </c>
      <c r="B92" s="267" t="s">
        <v>29</v>
      </c>
      <c r="C92" s="242"/>
      <c r="D92" s="242"/>
      <c r="E92" s="265"/>
      <c r="F92" s="272"/>
      <c r="G92" s="272"/>
    </row>
    <row r="93" spans="1:7" ht="108.75" customHeight="1">
      <c r="A93" s="264"/>
      <c r="B93" s="273" t="s">
        <v>366</v>
      </c>
      <c r="C93" s="242" t="s">
        <v>89</v>
      </c>
      <c r="D93" s="242" t="s">
        <v>87</v>
      </c>
      <c r="E93" s="265"/>
      <c r="F93" s="271">
        <f>F89/F91</f>
        <v>300000</v>
      </c>
      <c r="G93" s="271">
        <f>F93</f>
        <v>300000</v>
      </c>
    </row>
    <row r="94" spans="1:7" s="268" customFormat="1" ht="19.5" customHeight="1">
      <c r="A94" s="266">
        <v>2</v>
      </c>
      <c r="B94" s="267" t="s">
        <v>30</v>
      </c>
      <c r="C94" s="242"/>
      <c r="D94" s="242"/>
      <c r="E94" s="265"/>
      <c r="F94" s="272"/>
      <c r="G94" s="272"/>
    </row>
    <row r="95" spans="1:7" ht="95.25" customHeight="1">
      <c r="A95" s="264"/>
      <c r="B95" s="273" t="s">
        <v>367</v>
      </c>
      <c r="C95" s="242" t="s">
        <v>88</v>
      </c>
      <c r="D95" s="242" t="s">
        <v>87</v>
      </c>
      <c r="E95" s="265"/>
      <c r="F95" s="272">
        <v>100</v>
      </c>
      <c r="G95" s="272">
        <f>F95</f>
        <v>100</v>
      </c>
    </row>
    <row r="96" spans="1:7" ht="30" hidden="1" customHeight="1">
      <c r="A96" s="264"/>
      <c r="B96" s="274" t="s">
        <v>132</v>
      </c>
      <c r="C96" s="274"/>
      <c r="D96" s="274"/>
      <c r="E96" s="265"/>
      <c r="F96" s="272"/>
      <c r="G96" s="272"/>
    </row>
    <row r="97" spans="1:7" s="268" customFormat="1" ht="15" hidden="1" customHeight="1">
      <c r="A97" s="266">
        <v>1</v>
      </c>
      <c r="B97" s="275" t="s">
        <v>27</v>
      </c>
      <c r="C97" s="242"/>
      <c r="D97" s="242"/>
      <c r="E97" s="265"/>
      <c r="F97" s="272"/>
      <c r="G97" s="272"/>
    </row>
    <row r="98" spans="1:7" ht="37.5" hidden="1" customHeight="1">
      <c r="A98" s="264"/>
      <c r="B98" s="269" t="s">
        <v>122</v>
      </c>
      <c r="C98" s="242" t="s">
        <v>96</v>
      </c>
      <c r="D98" s="242" t="s">
        <v>154</v>
      </c>
      <c r="E98" s="265"/>
      <c r="F98" s="272"/>
      <c r="G98" s="272">
        <f>F98</f>
        <v>0</v>
      </c>
    </row>
    <row r="99" spans="1:7" s="268" customFormat="1" ht="15" hidden="1" customHeight="1">
      <c r="A99" s="266">
        <v>2</v>
      </c>
      <c r="B99" s="275" t="s">
        <v>28</v>
      </c>
      <c r="C99" s="242"/>
      <c r="D99" s="242"/>
      <c r="E99" s="265"/>
      <c r="F99" s="272"/>
      <c r="G99" s="272"/>
    </row>
    <row r="100" spans="1:7" ht="48" hidden="1" customHeight="1">
      <c r="A100" s="264"/>
      <c r="B100" s="269" t="s">
        <v>123</v>
      </c>
      <c r="C100" s="242" t="s">
        <v>97</v>
      </c>
      <c r="D100" s="242" t="s">
        <v>105</v>
      </c>
      <c r="E100" s="265"/>
      <c r="F100" s="272"/>
      <c r="G100" s="272">
        <f>F100</f>
        <v>0</v>
      </c>
    </row>
    <row r="101" spans="1:7" ht="30" hidden="1" customHeight="1">
      <c r="A101" s="264"/>
      <c r="B101" s="269" t="s">
        <v>133</v>
      </c>
      <c r="C101" s="242" t="s">
        <v>113</v>
      </c>
      <c r="D101" s="242" t="s">
        <v>105</v>
      </c>
      <c r="E101" s="265"/>
      <c r="F101" s="272"/>
      <c r="G101" s="272">
        <f>F101</f>
        <v>0</v>
      </c>
    </row>
    <row r="102" spans="1:7" s="268" customFormat="1" ht="15" hidden="1" customHeight="1">
      <c r="A102" s="266">
        <v>3</v>
      </c>
      <c r="B102" s="275" t="s">
        <v>29</v>
      </c>
      <c r="C102" s="242"/>
      <c r="D102" s="242"/>
      <c r="E102" s="265"/>
      <c r="F102" s="272"/>
      <c r="G102" s="272"/>
    </row>
    <row r="103" spans="1:7" ht="48" hidden="1" customHeight="1">
      <c r="A103" s="264"/>
      <c r="B103" s="269" t="s">
        <v>124</v>
      </c>
      <c r="C103" s="242" t="s">
        <v>89</v>
      </c>
      <c r="D103" s="242" t="s">
        <v>87</v>
      </c>
      <c r="E103" s="265"/>
      <c r="F103" s="272"/>
      <c r="G103" s="272">
        <f>F103</f>
        <v>0</v>
      </c>
    </row>
    <row r="104" spans="1:7" ht="27" hidden="1" customHeight="1">
      <c r="A104" s="264"/>
      <c r="B104" s="269" t="s">
        <v>134</v>
      </c>
      <c r="C104" s="242" t="s">
        <v>89</v>
      </c>
      <c r="D104" s="242" t="s">
        <v>87</v>
      </c>
      <c r="E104" s="265"/>
      <c r="F104" s="272"/>
      <c r="G104" s="272">
        <f>F104</f>
        <v>0</v>
      </c>
    </row>
    <row r="105" spans="1:7" s="268" customFormat="1" ht="15" hidden="1" customHeight="1">
      <c r="A105" s="266">
        <v>4</v>
      </c>
      <c r="B105" s="275" t="s">
        <v>30</v>
      </c>
      <c r="C105" s="242"/>
      <c r="D105" s="242"/>
      <c r="E105" s="265"/>
      <c r="F105" s="272"/>
      <c r="G105" s="272"/>
    </row>
    <row r="106" spans="1:7" ht="45" hidden="1" customHeight="1">
      <c r="A106" s="264"/>
      <c r="B106" s="269" t="s">
        <v>125</v>
      </c>
      <c r="C106" s="242" t="s">
        <v>88</v>
      </c>
      <c r="D106" s="242" t="s">
        <v>87</v>
      </c>
      <c r="E106" s="265"/>
      <c r="F106" s="272"/>
      <c r="G106" s="272">
        <f>F106</f>
        <v>0</v>
      </c>
    </row>
    <row r="107" spans="1:7" ht="45.75" hidden="1" customHeight="1">
      <c r="A107" s="264"/>
      <c r="B107" s="274" t="s">
        <v>155</v>
      </c>
      <c r="C107" s="274"/>
      <c r="D107" s="274"/>
      <c r="E107" s="265"/>
      <c r="F107" s="272"/>
      <c r="G107" s="272"/>
    </row>
    <row r="108" spans="1:7" s="268" customFormat="1" ht="15" hidden="1" customHeight="1">
      <c r="A108" s="266">
        <v>1</v>
      </c>
      <c r="B108" s="267" t="s">
        <v>27</v>
      </c>
      <c r="C108" s="242"/>
      <c r="D108" s="242"/>
      <c r="E108" s="265"/>
      <c r="F108" s="272"/>
      <c r="G108" s="272"/>
    </row>
    <row r="109" spans="1:7" ht="70.5" hidden="1" customHeight="1">
      <c r="A109" s="264"/>
      <c r="B109" s="269" t="s">
        <v>137</v>
      </c>
      <c r="C109" s="242" t="s">
        <v>96</v>
      </c>
      <c r="D109" s="242" t="s">
        <v>285</v>
      </c>
      <c r="E109" s="265"/>
      <c r="F109" s="272"/>
      <c r="G109" s="272">
        <f>F109</f>
        <v>0</v>
      </c>
    </row>
    <row r="110" spans="1:7" s="268" customFormat="1" ht="15" hidden="1" customHeight="1">
      <c r="A110" s="266">
        <v>2</v>
      </c>
      <c r="B110" s="267" t="s">
        <v>28</v>
      </c>
      <c r="C110" s="242"/>
      <c r="D110" s="242"/>
      <c r="E110" s="265"/>
      <c r="F110" s="272"/>
      <c r="G110" s="272"/>
    </row>
    <row r="111" spans="1:7" ht="62.25" hidden="1" customHeight="1">
      <c r="A111" s="264"/>
      <c r="B111" s="269" t="s">
        <v>136</v>
      </c>
      <c r="C111" s="242" t="s">
        <v>97</v>
      </c>
      <c r="D111" s="242" t="s">
        <v>105</v>
      </c>
      <c r="E111" s="265"/>
      <c r="F111" s="272"/>
      <c r="G111" s="272">
        <f>F111</f>
        <v>0</v>
      </c>
    </row>
    <row r="112" spans="1:7" s="268" customFormat="1" ht="15" hidden="1" customHeight="1">
      <c r="A112" s="266">
        <v>3</v>
      </c>
      <c r="B112" s="267" t="s">
        <v>29</v>
      </c>
      <c r="C112" s="242"/>
      <c r="D112" s="242"/>
      <c r="E112" s="265"/>
      <c r="F112" s="272"/>
      <c r="G112" s="272"/>
    </row>
    <row r="113" spans="1:7" ht="49.5" hidden="1" customHeight="1">
      <c r="A113" s="264"/>
      <c r="B113" s="269" t="s">
        <v>138</v>
      </c>
      <c r="C113" s="242" t="s">
        <v>89</v>
      </c>
      <c r="D113" s="242" t="s">
        <v>87</v>
      </c>
      <c r="E113" s="265"/>
      <c r="F113" s="272"/>
      <c r="G113" s="272">
        <f>F113</f>
        <v>0</v>
      </c>
    </row>
    <row r="114" spans="1:7" s="268" customFormat="1" ht="15" hidden="1" customHeight="1">
      <c r="A114" s="266">
        <v>4</v>
      </c>
      <c r="B114" s="267" t="s">
        <v>30</v>
      </c>
      <c r="C114" s="242"/>
      <c r="D114" s="242"/>
      <c r="E114" s="265"/>
      <c r="F114" s="272"/>
      <c r="G114" s="272"/>
    </row>
    <row r="115" spans="1:7" ht="36.75" hidden="1" customHeight="1">
      <c r="A115" s="264"/>
      <c r="B115" s="269" t="s">
        <v>139</v>
      </c>
      <c r="C115" s="242" t="s">
        <v>88</v>
      </c>
      <c r="D115" s="242" t="s">
        <v>87</v>
      </c>
      <c r="E115" s="265"/>
      <c r="F115" s="272"/>
      <c r="G115" s="272">
        <f>F115</f>
        <v>0</v>
      </c>
    </row>
    <row r="116" spans="1:7" ht="28.5" hidden="1" customHeight="1">
      <c r="A116" s="264"/>
      <c r="B116" s="274" t="s">
        <v>286</v>
      </c>
      <c r="C116" s="274"/>
      <c r="D116" s="274"/>
      <c r="E116" s="265"/>
      <c r="F116" s="272"/>
      <c r="G116" s="272"/>
    </row>
    <row r="117" spans="1:7" s="268" customFormat="1" ht="15" hidden="1" customHeight="1">
      <c r="A117" s="266">
        <v>1</v>
      </c>
      <c r="B117" s="275" t="s">
        <v>27</v>
      </c>
      <c r="C117" s="242"/>
      <c r="D117" s="242"/>
      <c r="E117" s="265"/>
      <c r="F117" s="272"/>
      <c r="G117" s="272"/>
    </row>
    <row r="118" spans="1:7" ht="33.75" hidden="1" customHeight="1">
      <c r="A118" s="264"/>
      <c r="B118" s="269" t="s">
        <v>140</v>
      </c>
      <c r="C118" s="242" t="s">
        <v>96</v>
      </c>
      <c r="D118" s="242" t="s">
        <v>154</v>
      </c>
      <c r="E118" s="265"/>
      <c r="F118" s="272"/>
      <c r="G118" s="272">
        <f>F118</f>
        <v>0</v>
      </c>
    </row>
    <row r="119" spans="1:7" s="268" customFormat="1" ht="15" hidden="1" customHeight="1">
      <c r="A119" s="266">
        <v>2</v>
      </c>
      <c r="B119" s="275" t="s">
        <v>28</v>
      </c>
      <c r="C119" s="242"/>
      <c r="D119" s="242"/>
      <c r="E119" s="265"/>
      <c r="F119" s="272"/>
      <c r="G119" s="272"/>
    </row>
    <row r="120" spans="1:7" ht="27.75" hidden="1" customHeight="1">
      <c r="A120" s="264"/>
      <c r="B120" s="273" t="s">
        <v>141</v>
      </c>
      <c r="C120" s="242" t="s">
        <v>97</v>
      </c>
      <c r="D120" s="242" t="s">
        <v>105</v>
      </c>
      <c r="E120" s="265"/>
      <c r="F120" s="272"/>
      <c r="G120" s="272">
        <f>F120</f>
        <v>0</v>
      </c>
    </row>
    <row r="121" spans="1:7" s="268" customFormat="1" ht="15" hidden="1" customHeight="1">
      <c r="A121" s="266">
        <v>3</v>
      </c>
      <c r="B121" s="275" t="s">
        <v>29</v>
      </c>
      <c r="C121" s="242"/>
      <c r="D121" s="242"/>
      <c r="E121" s="265"/>
      <c r="F121" s="272"/>
      <c r="G121" s="272"/>
    </row>
    <row r="122" spans="1:7" ht="31.5" hidden="1" customHeight="1">
      <c r="A122" s="264"/>
      <c r="B122" s="273" t="s">
        <v>141</v>
      </c>
      <c r="C122" s="242" t="s">
        <v>89</v>
      </c>
      <c r="D122" s="242" t="s">
        <v>87</v>
      </c>
      <c r="E122" s="265"/>
      <c r="F122" s="272"/>
      <c r="G122" s="272">
        <f>F122</f>
        <v>0</v>
      </c>
    </row>
    <row r="123" spans="1:7" s="268" customFormat="1" ht="15" hidden="1" customHeight="1">
      <c r="A123" s="266">
        <v>4</v>
      </c>
      <c r="B123" s="275" t="s">
        <v>30</v>
      </c>
      <c r="C123" s="242"/>
      <c r="D123" s="242"/>
      <c r="E123" s="265"/>
      <c r="F123" s="272"/>
      <c r="G123" s="272"/>
    </row>
    <row r="124" spans="1:7" ht="30.75" hidden="1" customHeight="1">
      <c r="A124" s="264"/>
      <c r="B124" s="269" t="s">
        <v>142</v>
      </c>
      <c r="C124" s="242" t="s">
        <v>88</v>
      </c>
      <c r="D124" s="242" t="s">
        <v>87</v>
      </c>
      <c r="E124" s="265"/>
      <c r="F124" s="272"/>
      <c r="G124" s="272">
        <f>F124</f>
        <v>0</v>
      </c>
    </row>
    <row r="125" spans="1:7" ht="32.25" hidden="1" customHeight="1">
      <c r="A125" s="264"/>
      <c r="B125" s="274" t="s">
        <v>143</v>
      </c>
      <c r="C125" s="274"/>
      <c r="D125" s="274"/>
      <c r="E125" s="265"/>
      <c r="F125" s="272"/>
      <c r="G125" s="272"/>
    </row>
    <row r="126" spans="1:7" s="268" customFormat="1" ht="15" hidden="1" customHeight="1">
      <c r="A126" s="266">
        <v>1</v>
      </c>
      <c r="B126" s="267" t="s">
        <v>27</v>
      </c>
      <c r="C126" s="242"/>
      <c r="D126" s="242"/>
      <c r="E126" s="265"/>
      <c r="F126" s="272"/>
      <c r="G126" s="272"/>
    </row>
    <row r="127" spans="1:7" ht="45" hidden="1" customHeight="1">
      <c r="A127" s="264"/>
      <c r="B127" s="269" t="s">
        <v>144</v>
      </c>
      <c r="C127" s="242" t="s">
        <v>96</v>
      </c>
      <c r="D127" s="242" t="s">
        <v>154</v>
      </c>
      <c r="E127" s="265"/>
      <c r="F127" s="272"/>
      <c r="G127" s="272">
        <f>F127</f>
        <v>0</v>
      </c>
    </row>
    <row r="128" spans="1:7" s="268" customFormat="1" ht="15" hidden="1" customHeight="1">
      <c r="A128" s="266">
        <v>2</v>
      </c>
      <c r="B128" s="275" t="s">
        <v>28</v>
      </c>
      <c r="C128" s="242"/>
      <c r="D128" s="242"/>
      <c r="E128" s="265"/>
      <c r="F128" s="272"/>
      <c r="G128" s="272"/>
    </row>
    <row r="129" spans="1:7" ht="59.25" hidden="1" customHeight="1">
      <c r="A129" s="264"/>
      <c r="B129" s="269" t="s">
        <v>145</v>
      </c>
      <c r="C129" s="242" t="s">
        <v>97</v>
      </c>
      <c r="D129" s="242" t="s">
        <v>105</v>
      </c>
      <c r="E129" s="265"/>
      <c r="F129" s="272"/>
      <c r="G129" s="272">
        <f>F129</f>
        <v>0</v>
      </c>
    </row>
    <row r="130" spans="1:7" ht="49.5" hidden="1" customHeight="1">
      <c r="A130" s="264"/>
      <c r="B130" s="273" t="s">
        <v>150</v>
      </c>
      <c r="C130" s="242" t="s">
        <v>113</v>
      </c>
      <c r="D130" s="242" t="s">
        <v>105</v>
      </c>
      <c r="E130" s="265"/>
      <c r="F130" s="272"/>
      <c r="G130" s="272">
        <f>F130</f>
        <v>0</v>
      </c>
    </row>
    <row r="131" spans="1:7" s="268" customFormat="1" ht="15" hidden="1" customHeight="1">
      <c r="A131" s="266">
        <v>3</v>
      </c>
      <c r="B131" s="275" t="s">
        <v>29</v>
      </c>
      <c r="C131" s="242"/>
      <c r="D131" s="242"/>
      <c r="E131" s="265"/>
      <c r="F131" s="272"/>
      <c r="G131" s="272"/>
    </row>
    <row r="132" spans="1:7" ht="55.5" hidden="1" customHeight="1">
      <c r="A132" s="264"/>
      <c r="B132" s="269" t="s">
        <v>147</v>
      </c>
      <c r="C132" s="242" t="s">
        <v>89</v>
      </c>
      <c r="D132" s="242" t="s">
        <v>148</v>
      </c>
      <c r="E132" s="265"/>
      <c r="F132" s="272"/>
      <c r="G132" s="272">
        <f>F132</f>
        <v>0</v>
      </c>
    </row>
    <row r="133" spans="1:7" ht="39" hidden="1" customHeight="1">
      <c r="A133" s="264"/>
      <c r="B133" s="273" t="s">
        <v>146</v>
      </c>
      <c r="C133" s="242" t="s">
        <v>89</v>
      </c>
      <c r="D133" s="242" t="s">
        <v>148</v>
      </c>
      <c r="E133" s="265"/>
      <c r="F133" s="272"/>
      <c r="G133" s="272">
        <f>F133</f>
        <v>0</v>
      </c>
    </row>
    <row r="134" spans="1:7" s="268" customFormat="1" ht="15" hidden="1" customHeight="1">
      <c r="A134" s="266">
        <v>4</v>
      </c>
      <c r="B134" s="275" t="s">
        <v>30</v>
      </c>
      <c r="C134" s="242"/>
      <c r="D134" s="242"/>
      <c r="E134" s="265"/>
      <c r="F134" s="272"/>
      <c r="G134" s="272"/>
    </row>
    <row r="135" spans="1:7" ht="43.5" hidden="1" customHeight="1">
      <c r="A135" s="264"/>
      <c r="B135" s="269" t="s">
        <v>149</v>
      </c>
      <c r="C135" s="242" t="s">
        <v>88</v>
      </c>
      <c r="D135" s="242" t="s">
        <v>148</v>
      </c>
      <c r="E135" s="265"/>
      <c r="F135" s="272"/>
      <c r="G135" s="272">
        <f>F135</f>
        <v>0</v>
      </c>
    </row>
    <row r="136" spans="1:7" ht="33.75" hidden="1" customHeight="1">
      <c r="A136" s="264"/>
      <c r="B136" s="274" t="s">
        <v>151</v>
      </c>
      <c r="C136" s="274"/>
      <c r="D136" s="274"/>
      <c r="E136" s="265"/>
      <c r="F136" s="272"/>
      <c r="G136" s="272"/>
    </row>
    <row r="137" spans="1:7" s="268" customFormat="1" ht="15" hidden="1" customHeight="1">
      <c r="A137" s="266">
        <v>1</v>
      </c>
      <c r="B137" s="267" t="s">
        <v>27</v>
      </c>
      <c r="C137" s="242"/>
      <c r="D137" s="242"/>
      <c r="E137" s="265"/>
      <c r="F137" s="272"/>
      <c r="G137" s="272"/>
    </row>
    <row r="138" spans="1:7" ht="44.25" hidden="1" customHeight="1">
      <c r="A138" s="264"/>
      <c r="B138" s="273" t="s">
        <v>152</v>
      </c>
      <c r="C138" s="242" t="s">
        <v>96</v>
      </c>
      <c r="D138" s="242" t="s">
        <v>285</v>
      </c>
      <c r="E138" s="265"/>
      <c r="F138" s="272"/>
      <c r="G138" s="272">
        <f>F138</f>
        <v>0</v>
      </c>
    </row>
    <row r="139" spans="1:7" s="268" customFormat="1" ht="15" hidden="1" customHeight="1">
      <c r="A139" s="266">
        <v>2</v>
      </c>
      <c r="B139" s="267" t="s">
        <v>28</v>
      </c>
      <c r="C139" s="242"/>
      <c r="D139" s="242"/>
      <c r="E139" s="265"/>
      <c r="F139" s="272"/>
      <c r="G139" s="272"/>
    </row>
    <row r="140" spans="1:7" ht="56.25" hidden="1" customHeight="1">
      <c r="A140" s="264"/>
      <c r="B140" s="269" t="s">
        <v>293</v>
      </c>
      <c r="C140" s="242" t="s">
        <v>97</v>
      </c>
      <c r="D140" s="242" t="s">
        <v>105</v>
      </c>
      <c r="E140" s="265"/>
      <c r="F140" s="272"/>
      <c r="G140" s="272">
        <f>F140</f>
        <v>0</v>
      </c>
    </row>
    <row r="141" spans="1:7" s="268" customFormat="1" ht="15" hidden="1" customHeight="1">
      <c r="A141" s="266">
        <v>3</v>
      </c>
      <c r="B141" s="275" t="s">
        <v>29</v>
      </c>
      <c r="C141" s="242"/>
      <c r="D141" s="242"/>
      <c r="E141" s="265"/>
      <c r="F141" s="272"/>
      <c r="G141" s="272"/>
    </row>
    <row r="142" spans="1:7" ht="48.75" hidden="1" customHeight="1">
      <c r="A142" s="264"/>
      <c r="B142" s="269" t="s">
        <v>294</v>
      </c>
      <c r="C142" s="242" t="s">
        <v>89</v>
      </c>
      <c r="D142" s="242" t="s">
        <v>148</v>
      </c>
      <c r="E142" s="265"/>
      <c r="F142" s="272"/>
      <c r="G142" s="272">
        <f>F142</f>
        <v>0</v>
      </c>
    </row>
    <row r="143" spans="1:7" s="268" customFormat="1" ht="15" hidden="1" customHeight="1">
      <c r="A143" s="266">
        <v>4</v>
      </c>
      <c r="B143" s="275" t="s">
        <v>30</v>
      </c>
      <c r="C143" s="242"/>
      <c r="D143" s="242"/>
      <c r="E143" s="265"/>
      <c r="F143" s="272"/>
      <c r="G143" s="272"/>
    </row>
    <row r="144" spans="1:7" ht="43.5" hidden="1" customHeight="1">
      <c r="A144" s="264"/>
      <c r="B144" s="269" t="s">
        <v>153</v>
      </c>
      <c r="C144" s="242" t="s">
        <v>88</v>
      </c>
      <c r="D144" s="242" t="s">
        <v>148</v>
      </c>
      <c r="E144" s="265"/>
      <c r="F144" s="272"/>
      <c r="G144" s="272">
        <f>F144</f>
        <v>0</v>
      </c>
    </row>
    <row r="145" spans="1:7" ht="35.25" hidden="1" customHeight="1">
      <c r="A145" s="264"/>
      <c r="B145" s="274" t="s">
        <v>288</v>
      </c>
      <c r="C145" s="274"/>
      <c r="D145" s="274"/>
      <c r="E145" s="265"/>
      <c r="F145" s="272"/>
      <c r="G145" s="272"/>
    </row>
    <row r="146" spans="1:7" s="268" customFormat="1" ht="15" hidden="1" customHeight="1">
      <c r="A146" s="266">
        <v>1</v>
      </c>
      <c r="B146" s="267" t="s">
        <v>27</v>
      </c>
      <c r="C146" s="242"/>
      <c r="D146" s="242"/>
      <c r="E146" s="265"/>
      <c r="F146" s="272"/>
      <c r="G146" s="272"/>
    </row>
    <row r="147" spans="1:7" ht="28.5" hidden="1" customHeight="1">
      <c r="A147" s="264"/>
      <c r="B147" s="273" t="s">
        <v>158</v>
      </c>
      <c r="C147" s="242" t="s">
        <v>96</v>
      </c>
      <c r="D147" s="276" t="s">
        <v>159</v>
      </c>
      <c r="E147" s="265"/>
      <c r="F147" s="272"/>
      <c r="G147" s="272">
        <f>F147</f>
        <v>0</v>
      </c>
    </row>
    <row r="148" spans="1:7" s="268" customFormat="1" ht="15" hidden="1" customHeight="1">
      <c r="A148" s="266">
        <v>2</v>
      </c>
      <c r="B148" s="267" t="s">
        <v>28</v>
      </c>
      <c r="C148" s="242"/>
      <c r="D148" s="242"/>
      <c r="E148" s="265"/>
      <c r="F148" s="272"/>
      <c r="G148" s="272"/>
    </row>
    <row r="149" spans="1:7" ht="39.75" hidden="1" customHeight="1">
      <c r="A149" s="264"/>
      <c r="B149" s="273" t="s">
        <v>161</v>
      </c>
      <c r="C149" s="242" t="s">
        <v>97</v>
      </c>
      <c r="D149" s="242" t="s">
        <v>105</v>
      </c>
      <c r="E149" s="265"/>
      <c r="F149" s="272"/>
      <c r="G149" s="272">
        <f>F149</f>
        <v>0</v>
      </c>
    </row>
    <row r="150" spans="1:7" s="268" customFormat="1" ht="15" hidden="1" customHeight="1">
      <c r="A150" s="266">
        <v>3</v>
      </c>
      <c r="B150" s="267" t="s">
        <v>29</v>
      </c>
      <c r="C150" s="242"/>
      <c r="D150" s="242"/>
      <c r="E150" s="265"/>
      <c r="F150" s="272"/>
      <c r="G150" s="272"/>
    </row>
    <row r="151" spans="1:7" ht="42.75" hidden="1" customHeight="1">
      <c r="A151" s="264"/>
      <c r="B151" s="273" t="s">
        <v>162</v>
      </c>
      <c r="C151" s="242" t="s">
        <v>89</v>
      </c>
      <c r="D151" s="242" t="s">
        <v>87</v>
      </c>
      <c r="E151" s="265"/>
      <c r="F151" s="272"/>
      <c r="G151" s="272">
        <f>F151</f>
        <v>0</v>
      </c>
    </row>
    <row r="152" spans="1:7" s="268" customFormat="1" ht="15" hidden="1" customHeight="1">
      <c r="A152" s="266">
        <v>4</v>
      </c>
      <c r="B152" s="267" t="s">
        <v>30</v>
      </c>
      <c r="C152" s="242"/>
      <c r="D152" s="242"/>
      <c r="E152" s="265"/>
      <c r="F152" s="272"/>
      <c r="G152" s="272"/>
    </row>
    <row r="153" spans="1:7" ht="34.5" hidden="1" customHeight="1">
      <c r="A153" s="264"/>
      <c r="B153" s="273" t="s">
        <v>160</v>
      </c>
      <c r="C153" s="242" t="s">
        <v>88</v>
      </c>
      <c r="D153" s="242" t="s">
        <v>87</v>
      </c>
      <c r="E153" s="265"/>
      <c r="F153" s="272"/>
      <c r="G153" s="272">
        <f>F153</f>
        <v>0</v>
      </c>
    </row>
    <row r="154" spans="1:7" ht="27" hidden="1" customHeight="1">
      <c r="A154" s="264"/>
      <c r="B154" s="274" t="s">
        <v>287</v>
      </c>
      <c r="C154" s="274"/>
      <c r="D154" s="274"/>
      <c r="E154" s="265"/>
      <c r="F154" s="272"/>
      <c r="G154" s="272"/>
    </row>
    <row r="155" spans="1:7" s="268" customFormat="1" ht="15" hidden="1" customHeight="1">
      <c r="A155" s="266">
        <v>1</v>
      </c>
      <c r="B155" s="267" t="s">
        <v>27</v>
      </c>
      <c r="C155" s="242"/>
      <c r="D155" s="242"/>
      <c r="E155" s="265"/>
      <c r="F155" s="272"/>
      <c r="G155" s="272"/>
    </row>
    <row r="156" spans="1:7" ht="30" hidden="1" customHeight="1">
      <c r="A156" s="264"/>
      <c r="B156" s="273" t="s">
        <v>163</v>
      </c>
      <c r="C156" s="242" t="s">
        <v>96</v>
      </c>
      <c r="D156" s="242" t="s">
        <v>159</v>
      </c>
      <c r="E156" s="265"/>
      <c r="F156" s="272"/>
      <c r="G156" s="272">
        <f>F156</f>
        <v>0</v>
      </c>
    </row>
    <row r="157" spans="1:7" s="268" customFormat="1" ht="15" hidden="1" customHeight="1">
      <c r="A157" s="266">
        <v>2</v>
      </c>
      <c r="B157" s="267" t="s">
        <v>28</v>
      </c>
      <c r="C157" s="242"/>
      <c r="D157" s="242"/>
      <c r="E157" s="265"/>
      <c r="F157" s="272"/>
      <c r="G157" s="272"/>
    </row>
    <row r="158" spans="1:7" ht="39" hidden="1" customHeight="1">
      <c r="A158" s="264"/>
      <c r="B158" s="273" t="s">
        <v>165</v>
      </c>
      <c r="C158" s="242" t="s">
        <v>97</v>
      </c>
      <c r="D158" s="242" t="s">
        <v>105</v>
      </c>
      <c r="E158" s="265"/>
      <c r="F158" s="272"/>
      <c r="G158" s="272">
        <f>F158</f>
        <v>0</v>
      </c>
    </row>
    <row r="159" spans="1:7" s="268" customFormat="1" ht="15" hidden="1" customHeight="1">
      <c r="A159" s="266">
        <v>3</v>
      </c>
      <c r="B159" s="267" t="s">
        <v>29</v>
      </c>
      <c r="C159" s="242"/>
      <c r="D159" s="242"/>
      <c r="E159" s="265"/>
      <c r="F159" s="272"/>
      <c r="G159" s="272"/>
    </row>
    <row r="160" spans="1:7" ht="41.25" hidden="1" customHeight="1">
      <c r="A160" s="264"/>
      <c r="B160" s="273" t="s">
        <v>166</v>
      </c>
      <c r="C160" s="242" t="s">
        <v>89</v>
      </c>
      <c r="D160" s="242" t="s">
        <v>87</v>
      </c>
      <c r="E160" s="265"/>
      <c r="F160" s="272"/>
      <c r="G160" s="272">
        <f>F160</f>
        <v>0</v>
      </c>
    </row>
    <row r="161" spans="1:7" s="268" customFormat="1" ht="15" hidden="1" customHeight="1">
      <c r="A161" s="266">
        <v>4</v>
      </c>
      <c r="B161" s="267" t="s">
        <v>30</v>
      </c>
      <c r="C161" s="242"/>
      <c r="D161" s="242"/>
      <c r="E161" s="265"/>
      <c r="F161" s="272"/>
      <c r="G161" s="272"/>
    </row>
    <row r="162" spans="1:7" ht="33" hidden="1" customHeight="1">
      <c r="A162" s="264"/>
      <c r="B162" s="273" t="s">
        <v>164</v>
      </c>
      <c r="C162" s="242" t="s">
        <v>88</v>
      </c>
      <c r="D162" s="242" t="s">
        <v>87</v>
      </c>
      <c r="E162" s="265"/>
      <c r="F162" s="272"/>
      <c r="G162" s="272">
        <f>F162</f>
        <v>0</v>
      </c>
    </row>
    <row r="163" spans="1:7" ht="29.25" hidden="1" customHeight="1">
      <c r="A163" s="264"/>
      <c r="B163" s="274" t="s">
        <v>171</v>
      </c>
      <c r="C163" s="274"/>
      <c r="D163" s="274"/>
      <c r="E163" s="265"/>
      <c r="F163" s="272"/>
      <c r="G163" s="272"/>
    </row>
    <row r="164" spans="1:7" s="268" customFormat="1" ht="15" hidden="1" customHeight="1">
      <c r="A164" s="266">
        <v>1</v>
      </c>
      <c r="B164" s="275" t="s">
        <v>27</v>
      </c>
      <c r="C164" s="242"/>
      <c r="D164" s="242"/>
      <c r="E164" s="265"/>
      <c r="F164" s="272"/>
      <c r="G164" s="272"/>
    </row>
    <row r="165" spans="1:7" ht="33" hidden="1" customHeight="1">
      <c r="A165" s="264"/>
      <c r="B165" s="269" t="s">
        <v>169</v>
      </c>
      <c r="C165" s="242" t="s">
        <v>96</v>
      </c>
      <c r="D165" s="242" t="s">
        <v>159</v>
      </c>
      <c r="E165" s="265"/>
      <c r="F165" s="272"/>
      <c r="G165" s="272">
        <f>F165</f>
        <v>0</v>
      </c>
    </row>
    <row r="166" spans="1:7" s="268" customFormat="1" ht="15" hidden="1" customHeight="1">
      <c r="A166" s="266">
        <v>2</v>
      </c>
      <c r="B166" s="275" t="s">
        <v>28</v>
      </c>
      <c r="C166" s="242"/>
      <c r="D166" s="242"/>
      <c r="E166" s="265"/>
      <c r="F166" s="272"/>
      <c r="G166" s="272"/>
    </row>
    <row r="167" spans="1:7" ht="45.75" hidden="1" customHeight="1">
      <c r="A167" s="264"/>
      <c r="B167" s="269" t="s">
        <v>279</v>
      </c>
      <c r="C167" s="242" t="s">
        <v>97</v>
      </c>
      <c r="D167" s="242" t="s">
        <v>105</v>
      </c>
      <c r="E167" s="265"/>
      <c r="F167" s="272"/>
      <c r="G167" s="272">
        <f>F167</f>
        <v>0</v>
      </c>
    </row>
    <row r="168" spans="1:7" s="268" customFormat="1" ht="15" hidden="1" customHeight="1">
      <c r="A168" s="266">
        <v>3</v>
      </c>
      <c r="B168" s="275" t="s">
        <v>29</v>
      </c>
      <c r="C168" s="242"/>
      <c r="D168" s="242"/>
      <c r="E168" s="265"/>
      <c r="F168" s="272"/>
      <c r="G168" s="272"/>
    </row>
    <row r="169" spans="1:7" ht="40.5" hidden="1" customHeight="1">
      <c r="A169" s="264"/>
      <c r="B169" s="269" t="s">
        <v>172</v>
      </c>
      <c r="C169" s="242" t="s">
        <v>89</v>
      </c>
      <c r="D169" s="242" t="s">
        <v>87</v>
      </c>
      <c r="E169" s="265"/>
      <c r="F169" s="272"/>
      <c r="G169" s="272">
        <f>F169</f>
        <v>0</v>
      </c>
    </row>
    <row r="170" spans="1:7" s="268" customFormat="1" ht="15" hidden="1" customHeight="1">
      <c r="A170" s="266">
        <v>4</v>
      </c>
      <c r="B170" s="275" t="s">
        <v>30</v>
      </c>
      <c r="C170" s="242"/>
      <c r="D170" s="242"/>
      <c r="E170" s="265"/>
      <c r="F170" s="272"/>
      <c r="G170" s="272"/>
    </row>
    <row r="171" spans="1:7" ht="36" hidden="1" customHeight="1">
      <c r="A171" s="264"/>
      <c r="B171" s="269" t="s">
        <v>170</v>
      </c>
      <c r="C171" s="242" t="s">
        <v>88</v>
      </c>
      <c r="D171" s="242" t="s">
        <v>87</v>
      </c>
      <c r="E171" s="265"/>
      <c r="F171" s="272"/>
      <c r="G171" s="272">
        <f>F171</f>
        <v>0</v>
      </c>
    </row>
    <row r="172" spans="1:7" ht="31.5" hidden="1" customHeight="1">
      <c r="A172" s="264"/>
      <c r="B172" s="274" t="s">
        <v>275</v>
      </c>
      <c r="C172" s="274"/>
      <c r="D172" s="274"/>
      <c r="E172" s="265"/>
      <c r="F172" s="272"/>
      <c r="G172" s="272"/>
    </row>
    <row r="173" spans="1:7" s="268" customFormat="1" ht="15" hidden="1" customHeight="1">
      <c r="A173" s="266">
        <v>1</v>
      </c>
      <c r="B173" s="267" t="s">
        <v>27</v>
      </c>
      <c r="C173" s="242"/>
      <c r="D173" s="242"/>
      <c r="E173" s="265"/>
      <c r="F173" s="272"/>
      <c r="G173" s="272"/>
    </row>
    <row r="174" spans="1:7" ht="37.5" hidden="1" customHeight="1">
      <c r="A174" s="264"/>
      <c r="B174" s="273" t="s">
        <v>276</v>
      </c>
      <c r="C174" s="242" t="s">
        <v>96</v>
      </c>
      <c r="D174" s="242" t="s">
        <v>159</v>
      </c>
      <c r="E174" s="265"/>
      <c r="F174" s="272"/>
      <c r="G174" s="272">
        <f>F174</f>
        <v>0</v>
      </c>
    </row>
    <row r="175" spans="1:7" s="268" customFormat="1" ht="15" hidden="1" customHeight="1">
      <c r="A175" s="266">
        <v>2</v>
      </c>
      <c r="B175" s="267" t="s">
        <v>28</v>
      </c>
      <c r="C175" s="242"/>
      <c r="D175" s="242"/>
      <c r="E175" s="265"/>
      <c r="F175" s="272"/>
      <c r="G175" s="272"/>
    </row>
    <row r="176" spans="1:7" ht="33" hidden="1" customHeight="1">
      <c r="A176" s="264"/>
      <c r="B176" s="273" t="s">
        <v>277</v>
      </c>
      <c r="C176" s="242" t="s">
        <v>113</v>
      </c>
      <c r="D176" s="242" t="s">
        <v>105</v>
      </c>
      <c r="E176" s="265"/>
      <c r="F176" s="272"/>
      <c r="G176" s="272">
        <f>F176</f>
        <v>0</v>
      </c>
    </row>
    <row r="177" spans="1:7" s="268" customFormat="1" ht="15" hidden="1" customHeight="1">
      <c r="A177" s="266">
        <v>3</v>
      </c>
      <c r="B177" s="267" t="s">
        <v>29</v>
      </c>
      <c r="C177" s="242"/>
      <c r="D177" s="242"/>
      <c r="E177" s="265"/>
      <c r="F177" s="272"/>
      <c r="G177" s="272"/>
    </row>
    <row r="178" spans="1:7" ht="27.75" hidden="1" customHeight="1">
      <c r="A178" s="264"/>
      <c r="B178" s="273" t="s">
        <v>173</v>
      </c>
      <c r="C178" s="242" t="s">
        <v>89</v>
      </c>
      <c r="D178" s="242" t="s">
        <v>87</v>
      </c>
      <c r="E178" s="265"/>
      <c r="F178" s="249"/>
      <c r="G178" s="249">
        <f>F178</f>
        <v>0</v>
      </c>
    </row>
    <row r="179" spans="1:7" s="268" customFormat="1" ht="15" hidden="1" customHeight="1">
      <c r="A179" s="266">
        <v>4</v>
      </c>
      <c r="B179" s="267" t="s">
        <v>30</v>
      </c>
      <c r="C179" s="242"/>
      <c r="D179" s="242"/>
      <c r="E179" s="265"/>
      <c r="F179" s="272"/>
      <c r="G179" s="272"/>
    </row>
    <row r="180" spans="1:7" ht="33" hidden="1" customHeight="1">
      <c r="A180" s="264"/>
      <c r="B180" s="273" t="s">
        <v>278</v>
      </c>
      <c r="C180" s="242" t="s">
        <v>88</v>
      </c>
      <c r="D180" s="242" t="s">
        <v>87</v>
      </c>
      <c r="E180" s="265"/>
      <c r="F180" s="272"/>
      <c r="G180" s="272">
        <f>F180</f>
        <v>0</v>
      </c>
    </row>
    <row r="181" spans="1:7" ht="20.25" customHeight="1">
      <c r="A181" s="277"/>
      <c r="B181" s="253" t="s">
        <v>363</v>
      </c>
      <c r="C181" s="254"/>
      <c r="D181" s="270"/>
      <c r="E181" s="270"/>
      <c r="F181" s="278">
        <f>F184+F193+F202+F211+F220+F229+F238+F247+F256+F265+F274+F283+F292+F301+F310+F319+F330+F339+F350</f>
        <v>18672820</v>
      </c>
      <c r="G181" s="278">
        <f>G184+G193+G202+G211+G220+G229+G238+G247+G256+G265+G274+G283+G292+G301+G310+G319+G330+G339+G350</f>
        <v>18672820</v>
      </c>
    </row>
    <row r="182" spans="1:7" ht="48" customHeight="1">
      <c r="A182" s="277"/>
      <c r="B182" s="162" t="s">
        <v>425</v>
      </c>
      <c r="C182" s="162"/>
      <c r="D182" s="162"/>
      <c r="E182" s="162"/>
      <c r="F182" s="279"/>
      <c r="G182" s="280"/>
    </row>
    <row r="183" spans="1:7" s="268" customFormat="1" ht="15" customHeight="1">
      <c r="A183" s="281">
        <v>1</v>
      </c>
      <c r="B183" s="282" t="s">
        <v>27</v>
      </c>
      <c r="C183" s="270"/>
      <c r="D183" s="270"/>
      <c r="E183" s="279"/>
      <c r="F183" s="279"/>
      <c r="G183" s="279"/>
    </row>
    <row r="184" spans="1:7" ht="100.5" customHeight="1">
      <c r="A184" s="277"/>
      <c r="B184" s="283" t="s">
        <v>426</v>
      </c>
      <c r="C184" s="270" t="s">
        <v>89</v>
      </c>
      <c r="D184" s="270" t="s">
        <v>370</v>
      </c>
      <c r="E184" s="279"/>
      <c r="F184" s="279">
        <v>200000</v>
      </c>
      <c r="G184" s="279">
        <f>F184</f>
        <v>200000</v>
      </c>
    </row>
    <row r="185" spans="1:7" s="268" customFormat="1" ht="15" customHeight="1">
      <c r="A185" s="281">
        <v>2</v>
      </c>
      <c r="B185" s="147" t="s">
        <v>28</v>
      </c>
      <c r="C185" s="270"/>
      <c r="D185" s="270"/>
      <c r="E185" s="279"/>
      <c r="F185" s="279"/>
      <c r="G185" s="279"/>
    </row>
    <row r="186" spans="1:7" ht="115.5" customHeight="1">
      <c r="A186" s="277"/>
      <c r="B186" s="283" t="s">
        <v>427</v>
      </c>
      <c r="C186" s="270" t="s">
        <v>180</v>
      </c>
      <c r="D186" s="270" t="s">
        <v>181</v>
      </c>
      <c r="E186" s="270"/>
      <c r="F186" s="280">
        <v>1</v>
      </c>
      <c r="G186" s="280">
        <f>F186</f>
        <v>1</v>
      </c>
    </row>
    <row r="187" spans="1:7" s="268" customFormat="1" ht="15" customHeight="1">
      <c r="A187" s="281">
        <v>3</v>
      </c>
      <c r="B187" s="147" t="s">
        <v>29</v>
      </c>
      <c r="C187" s="270"/>
      <c r="D187" s="270"/>
      <c r="E187" s="270"/>
      <c r="F187" s="279"/>
      <c r="G187" s="280"/>
    </row>
    <row r="188" spans="1:7" ht="108.75" customHeight="1">
      <c r="A188" s="277"/>
      <c r="B188" s="283" t="s">
        <v>428</v>
      </c>
      <c r="C188" s="270" t="s">
        <v>89</v>
      </c>
      <c r="D188" s="270" t="s">
        <v>87</v>
      </c>
      <c r="E188" s="270"/>
      <c r="F188" s="279">
        <f>F184/F186</f>
        <v>200000</v>
      </c>
      <c r="G188" s="279">
        <f>F188</f>
        <v>200000</v>
      </c>
    </row>
    <row r="189" spans="1:7" s="268" customFormat="1" ht="15" customHeight="1">
      <c r="A189" s="281">
        <v>4</v>
      </c>
      <c r="B189" s="147" t="s">
        <v>30</v>
      </c>
      <c r="C189" s="270"/>
      <c r="D189" s="270"/>
      <c r="E189" s="270"/>
      <c r="F189" s="279"/>
      <c r="G189" s="280"/>
    </row>
    <row r="190" spans="1:7" ht="111" customHeight="1">
      <c r="A190" s="277"/>
      <c r="B190" s="284" t="s">
        <v>429</v>
      </c>
      <c r="C190" s="270" t="s">
        <v>88</v>
      </c>
      <c r="D190" s="270" t="s">
        <v>87</v>
      </c>
      <c r="E190" s="270"/>
      <c r="F190" s="280">
        <f>F184/F188*100</f>
        <v>100</v>
      </c>
      <c r="G190" s="280">
        <f>F190</f>
        <v>100</v>
      </c>
    </row>
    <row r="191" spans="1:7" ht="58.5" customHeight="1">
      <c r="A191" s="277"/>
      <c r="B191" s="162" t="s">
        <v>430</v>
      </c>
      <c r="C191" s="162"/>
      <c r="D191" s="162"/>
      <c r="E191" s="162"/>
      <c r="F191" s="279"/>
      <c r="G191" s="280"/>
    </row>
    <row r="192" spans="1:7" s="268" customFormat="1" ht="15" customHeight="1">
      <c r="A192" s="281">
        <v>1</v>
      </c>
      <c r="B192" s="282" t="s">
        <v>27</v>
      </c>
      <c r="C192" s="270"/>
      <c r="D192" s="270"/>
      <c r="E192" s="279"/>
      <c r="F192" s="279"/>
      <c r="G192" s="279"/>
    </row>
    <row r="193" spans="1:7" ht="91.5" customHeight="1">
      <c r="A193" s="277"/>
      <c r="B193" s="283" t="s">
        <v>431</v>
      </c>
      <c r="C193" s="270" t="s">
        <v>89</v>
      </c>
      <c r="D193" s="270" t="s">
        <v>370</v>
      </c>
      <c r="E193" s="279"/>
      <c r="F193" s="279">
        <v>200000</v>
      </c>
      <c r="G193" s="279">
        <f>F193</f>
        <v>200000</v>
      </c>
    </row>
    <row r="194" spans="1:7" s="268" customFormat="1" ht="15" customHeight="1">
      <c r="A194" s="281">
        <v>2</v>
      </c>
      <c r="B194" s="147" t="s">
        <v>28</v>
      </c>
      <c r="C194" s="270"/>
      <c r="D194" s="270"/>
      <c r="E194" s="279"/>
      <c r="F194" s="279"/>
      <c r="G194" s="279"/>
    </row>
    <row r="195" spans="1:7" ht="106.5" customHeight="1">
      <c r="A195" s="277"/>
      <c r="B195" s="283" t="s">
        <v>442</v>
      </c>
      <c r="C195" s="270" t="s">
        <v>180</v>
      </c>
      <c r="D195" s="270" t="s">
        <v>181</v>
      </c>
      <c r="E195" s="270"/>
      <c r="F195" s="280">
        <v>1</v>
      </c>
      <c r="G195" s="280">
        <f>F195</f>
        <v>1</v>
      </c>
    </row>
    <row r="196" spans="1:7" s="268" customFormat="1" ht="15" customHeight="1">
      <c r="A196" s="281">
        <v>3</v>
      </c>
      <c r="B196" s="147" t="s">
        <v>29</v>
      </c>
      <c r="C196" s="270"/>
      <c r="D196" s="270"/>
      <c r="E196" s="270"/>
      <c r="F196" s="279"/>
      <c r="G196" s="280"/>
    </row>
    <row r="197" spans="1:7" ht="106.5" customHeight="1">
      <c r="A197" s="277"/>
      <c r="B197" s="283" t="s">
        <v>432</v>
      </c>
      <c r="C197" s="270" t="s">
        <v>89</v>
      </c>
      <c r="D197" s="270" t="s">
        <v>87</v>
      </c>
      <c r="E197" s="270"/>
      <c r="F197" s="279">
        <f>F193/F195</f>
        <v>200000</v>
      </c>
      <c r="G197" s="279">
        <f>F197</f>
        <v>200000</v>
      </c>
    </row>
    <row r="198" spans="1:7" s="268" customFormat="1" ht="15" customHeight="1">
      <c r="A198" s="281">
        <v>4</v>
      </c>
      <c r="B198" s="147" t="s">
        <v>30</v>
      </c>
      <c r="C198" s="270"/>
      <c r="D198" s="270"/>
      <c r="E198" s="270"/>
      <c r="F198" s="279"/>
      <c r="G198" s="280"/>
    </row>
    <row r="199" spans="1:7" ht="107.25" customHeight="1">
      <c r="A199" s="277"/>
      <c r="B199" s="284" t="s">
        <v>433</v>
      </c>
      <c r="C199" s="270" t="s">
        <v>88</v>
      </c>
      <c r="D199" s="270" t="s">
        <v>87</v>
      </c>
      <c r="E199" s="270"/>
      <c r="F199" s="280">
        <f>F193/F197*100</f>
        <v>100</v>
      </c>
      <c r="G199" s="280">
        <f>F199</f>
        <v>100</v>
      </c>
    </row>
    <row r="200" spans="1:7" ht="45" customHeight="1">
      <c r="A200" s="277"/>
      <c r="B200" s="162" t="s">
        <v>434</v>
      </c>
      <c r="C200" s="162"/>
      <c r="D200" s="162"/>
      <c r="E200" s="162"/>
      <c r="F200" s="279"/>
      <c r="G200" s="280"/>
    </row>
    <row r="201" spans="1:7" s="268" customFormat="1" ht="15" customHeight="1">
      <c r="A201" s="281">
        <v>1</v>
      </c>
      <c r="B201" s="282" t="s">
        <v>27</v>
      </c>
      <c r="C201" s="270"/>
      <c r="D201" s="270"/>
      <c r="E201" s="279"/>
      <c r="F201" s="279"/>
      <c r="G201" s="279"/>
    </row>
    <row r="202" spans="1:7" ht="82.5" customHeight="1">
      <c r="A202" s="277"/>
      <c r="B202" s="283" t="s">
        <v>441</v>
      </c>
      <c r="C202" s="270" t="s">
        <v>89</v>
      </c>
      <c r="D202" s="270" t="s">
        <v>370</v>
      </c>
      <c r="E202" s="279"/>
      <c r="F202" s="279">
        <v>200000</v>
      </c>
      <c r="G202" s="279">
        <f>F202</f>
        <v>200000</v>
      </c>
    </row>
    <row r="203" spans="1:7" s="268" customFormat="1" ht="15" customHeight="1">
      <c r="A203" s="281">
        <v>2</v>
      </c>
      <c r="B203" s="147" t="s">
        <v>28</v>
      </c>
      <c r="C203" s="270"/>
      <c r="D203" s="270"/>
      <c r="E203" s="279"/>
      <c r="F203" s="279"/>
      <c r="G203" s="279"/>
    </row>
    <row r="204" spans="1:7" ht="105.75" customHeight="1">
      <c r="A204" s="277"/>
      <c r="B204" s="283" t="s">
        <v>440</v>
      </c>
      <c r="C204" s="270" t="s">
        <v>180</v>
      </c>
      <c r="D204" s="270" t="s">
        <v>181</v>
      </c>
      <c r="E204" s="270"/>
      <c r="F204" s="280">
        <v>1</v>
      </c>
      <c r="G204" s="280">
        <f>F204</f>
        <v>1</v>
      </c>
    </row>
    <row r="205" spans="1:7" s="268" customFormat="1" ht="15" customHeight="1">
      <c r="A205" s="281">
        <v>3</v>
      </c>
      <c r="B205" s="147" t="s">
        <v>29</v>
      </c>
      <c r="C205" s="270"/>
      <c r="D205" s="270"/>
      <c r="E205" s="270"/>
      <c r="F205" s="279"/>
      <c r="G205" s="280"/>
    </row>
    <row r="206" spans="1:7" ht="106.5" customHeight="1">
      <c r="A206" s="277"/>
      <c r="B206" s="283" t="s">
        <v>435</v>
      </c>
      <c r="C206" s="270" t="s">
        <v>89</v>
      </c>
      <c r="D206" s="270" t="s">
        <v>87</v>
      </c>
      <c r="E206" s="270"/>
      <c r="F206" s="279">
        <f>F202/F204</f>
        <v>200000</v>
      </c>
      <c r="G206" s="279">
        <f>F206</f>
        <v>200000</v>
      </c>
    </row>
    <row r="207" spans="1:7" s="268" customFormat="1" ht="15" customHeight="1">
      <c r="A207" s="281">
        <v>4</v>
      </c>
      <c r="B207" s="147" t="s">
        <v>30</v>
      </c>
      <c r="C207" s="270"/>
      <c r="D207" s="270"/>
      <c r="E207" s="270"/>
      <c r="F207" s="279"/>
      <c r="G207" s="280"/>
    </row>
    <row r="208" spans="1:7" ht="90" customHeight="1">
      <c r="A208" s="277"/>
      <c r="B208" s="284" t="s">
        <v>439</v>
      </c>
      <c r="C208" s="270" t="s">
        <v>88</v>
      </c>
      <c r="D208" s="270" t="s">
        <v>87</v>
      </c>
      <c r="E208" s="270"/>
      <c r="F208" s="280">
        <f>F202/F206*100</f>
        <v>100</v>
      </c>
      <c r="G208" s="280">
        <f>F208</f>
        <v>100</v>
      </c>
    </row>
    <row r="209" spans="1:7" ht="48.75" customHeight="1">
      <c r="A209" s="277"/>
      <c r="B209" s="162" t="s">
        <v>450</v>
      </c>
      <c r="C209" s="162"/>
      <c r="D209" s="162"/>
      <c r="E209" s="162"/>
      <c r="F209" s="279"/>
      <c r="G209" s="280"/>
    </row>
    <row r="210" spans="1:7" s="268" customFormat="1" ht="15" customHeight="1">
      <c r="A210" s="281">
        <v>1</v>
      </c>
      <c r="B210" s="282" t="s">
        <v>27</v>
      </c>
      <c r="C210" s="270"/>
      <c r="D210" s="270"/>
      <c r="E210" s="279"/>
      <c r="F210" s="279"/>
      <c r="G210" s="279"/>
    </row>
    <row r="211" spans="1:7" ht="88.5" customHeight="1">
      <c r="A211" s="277"/>
      <c r="B211" s="283" t="s">
        <v>451</v>
      </c>
      <c r="C211" s="270" t="s">
        <v>89</v>
      </c>
      <c r="D211" s="270" t="s">
        <v>370</v>
      </c>
      <c r="E211" s="279"/>
      <c r="F211" s="279">
        <v>200000</v>
      </c>
      <c r="G211" s="279">
        <f>F211</f>
        <v>200000</v>
      </c>
    </row>
    <row r="212" spans="1:7" s="268" customFormat="1" ht="15" customHeight="1">
      <c r="A212" s="281">
        <v>2</v>
      </c>
      <c r="B212" s="147" t="s">
        <v>28</v>
      </c>
      <c r="C212" s="270"/>
      <c r="D212" s="270"/>
      <c r="E212" s="279"/>
      <c r="F212" s="279"/>
      <c r="G212" s="279"/>
    </row>
    <row r="213" spans="1:7" ht="102.75" customHeight="1">
      <c r="A213" s="277"/>
      <c r="B213" s="283" t="s">
        <v>452</v>
      </c>
      <c r="C213" s="270" t="s">
        <v>180</v>
      </c>
      <c r="D213" s="270" t="s">
        <v>181</v>
      </c>
      <c r="E213" s="270"/>
      <c r="F213" s="280">
        <v>1</v>
      </c>
      <c r="G213" s="280">
        <f>F213</f>
        <v>1</v>
      </c>
    </row>
    <row r="214" spans="1:7" s="268" customFormat="1" ht="15" customHeight="1">
      <c r="A214" s="281">
        <v>3</v>
      </c>
      <c r="B214" s="147" t="s">
        <v>29</v>
      </c>
      <c r="C214" s="270"/>
      <c r="D214" s="270"/>
      <c r="E214" s="270"/>
      <c r="F214" s="279"/>
      <c r="G214" s="280"/>
    </row>
    <row r="215" spans="1:7" ht="108.75" customHeight="1">
      <c r="A215" s="277"/>
      <c r="B215" s="283" t="s">
        <v>453</v>
      </c>
      <c r="C215" s="270" t="s">
        <v>89</v>
      </c>
      <c r="D215" s="270" t="s">
        <v>87</v>
      </c>
      <c r="E215" s="270"/>
      <c r="F215" s="279">
        <f>F211/F213</f>
        <v>200000</v>
      </c>
      <c r="G215" s="279">
        <f>F215</f>
        <v>200000</v>
      </c>
    </row>
    <row r="216" spans="1:7" s="268" customFormat="1" ht="15" customHeight="1">
      <c r="A216" s="281">
        <v>4</v>
      </c>
      <c r="B216" s="147" t="s">
        <v>30</v>
      </c>
      <c r="C216" s="270"/>
      <c r="D216" s="270"/>
      <c r="E216" s="270"/>
      <c r="F216" s="279"/>
      <c r="G216" s="280"/>
    </row>
    <row r="217" spans="1:7" ht="90" customHeight="1">
      <c r="A217" s="277"/>
      <c r="B217" s="284" t="s">
        <v>454</v>
      </c>
      <c r="C217" s="270" t="s">
        <v>88</v>
      </c>
      <c r="D217" s="270" t="s">
        <v>87</v>
      </c>
      <c r="E217" s="270"/>
      <c r="F217" s="280">
        <f>F211/F215*100</f>
        <v>100</v>
      </c>
      <c r="G217" s="280">
        <f>F217</f>
        <v>100</v>
      </c>
    </row>
    <row r="218" spans="1:7" ht="51" customHeight="1">
      <c r="A218" s="277"/>
      <c r="B218" s="162" t="s">
        <v>449</v>
      </c>
      <c r="C218" s="162"/>
      <c r="D218" s="162"/>
      <c r="E218" s="162"/>
      <c r="F218" s="279"/>
      <c r="G218" s="280"/>
    </row>
    <row r="219" spans="1:7" s="268" customFormat="1" ht="15" customHeight="1">
      <c r="A219" s="281">
        <v>1</v>
      </c>
      <c r="B219" s="282" t="s">
        <v>27</v>
      </c>
      <c r="C219" s="270"/>
      <c r="D219" s="270"/>
      <c r="E219" s="279"/>
      <c r="F219" s="279"/>
      <c r="G219" s="279"/>
    </row>
    <row r="220" spans="1:7" ht="91.5" customHeight="1">
      <c r="A220" s="277"/>
      <c r="B220" s="283" t="s">
        <v>448</v>
      </c>
      <c r="C220" s="270" t="s">
        <v>89</v>
      </c>
      <c r="D220" s="270" t="s">
        <v>370</v>
      </c>
      <c r="E220" s="279"/>
      <c r="F220" s="279">
        <v>200000</v>
      </c>
      <c r="G220" s="279">
        <f>F220</f>
        <v>200000</v>
      </c>
    </row>
    <row r="221" spans="1:7" s="268" customFormat="1" ht="15" customHeight="1">
      <c r="A221" s="281">
        <v>2</v>
      </c>
      <c r="B221" s="147" t="s">
        <v>28</v>
      </c>
      <c r="C221" s="270"/>
      <c r="D221" s="270"/>
      <c r="E221" s="279"/>
      <c r="F221" s="279"/>
      <c r="G221" s="279"/>
    </row>
    <row r="222" spans="1:7" ht="104.25" customHeight="1">
      <c r="A222" s="277"/>
      <c r="B222" s="283" t="s">
        <v>436</v>
      </c>
      <c r="C222" s="270" t="s">
        <v>180</v>
      </c>
      <c r="D222" s="270" t="s">
        <v>181</v>
      </c>
      <c r="E222" s="270"/>
      <c r="F222" s="280">
        <v>1</v>
      </c>
      <c r="G222" s="280">
        <f>F222</f>
        <v>1</v>
      </c>
    </row>
    <row r="223" spans="1:7" s="268" customFormat="1" ht="15" customHeight="1">
      <c r="A223" s="281">
        <v>3</v>
      </c>
      <c r="B223" s="147" t="s">
        <v>29</v>
      </c>
      <c r="C223" s="270"/>
      <c r="D223" s="270"/>
      <c r="E223" s="270"/>
      <c r="F223" s="279"/>
      <c r="G223" s="280"/>
    </row>
    <row r="224" spans="1:7" ht="111" customHeight="1">
      <c r="A224" s="277"/>
      <c r="B224" s="283" t="s">
        <v>437</v>
      </c>
      <c r="C224" s="270" t="s">
        <v>89</v>
      </c>
      <c r="D224" s="270" t="s">
        <v>87</v>
      </c>
      <c r="E224" s="270"/>
      <c r="F224" s="279">
        <f>F220/F222</f>
        <v>200000</v>
      </c>
      <c r="G224" s="279">
        <f>F224</f>
        <v>200000</v>
      </c>
    </row>
    <row r="225" spans="1:7" s="268" customFormat="1" ht="15" customHeight="1">
      <c r="A225" s="281">
        <v>4</v>
      </c>
      <c r="B225" s="147" t="s">
        <v>30</v>
      </c>
      <c r="C225" s="270"/>
      <c r="D225" s="270"/>
      <c r="E225" s="270"/>
      <c r="F225" s="279"/>
      <c r="G225" s="280"/>
    </row>
    <row r="226" spans="1:7" ht="107.25" customHeight="1">
      <c r="A226" s="277"/>
      <c r="B226" s="284" t="s">
        <v>438</v>
      </c>
      <c r="C226" s="270" t="s">
        <v>88</v>
      </c>
      <c r="D226" s="270" t="s">
        <v>87</v>
      </c>
      <c r="E226" s="270"/>
      <c r="F226" s="280">
        <f>F220/F224*100</f>
        <v>100</v>
      </c>
      <c r="G226" s="280">
        <f>F226</f>
        <v>100</v>
      </c>
    </row>
    <row r="227" spans="1:7" ht="39" customHeight="1">
      <c r="A227" s="277"/>
      <c r="B227" s="162" t="s">
        <v>443</v>
      </c>
      <c r="C227" s="162"/>
      <c r="D227" s="162"/>
      <c r="E227" s="162"/>
      <c r="F227" s="279"/>
      <c r="G227" s="280"/>
    </row>
    <row r="228" spans="1:7" s="268" customFormat="1" ht="15" customHeight="1">
      <c r="A228" s="281">
        <v>1</v>
      </c>
      <c r="B228" s="282" t="s">
        <v>27</v>
      </c>
      <c r="C228" s="270"/>
      <c r="D228" s="270"/>
      <c r="E228" s="279"/>
      <c r="F228" s="279"/>
      <c r="G228" s="279"/>
    </row>
    <row r="229" spans="1:7" ht="65.25" customHeight="1">
      <c r="A229" s="277"/>
      <c r="B229" s="283" t="s">
        <v>444</v>
      </c>
      <c r="C229" s="270" t="s">
        <v>89</v>
      </c>
      <c r="D229" s="270" t="s">
        <v>370</v>
      </c>
      <c r="E229" s="279"/>
      <c r="F229" s="279">
        <v>300000</v>
      </c>
      <c r="G229" s="279">
        <f>F229</f>
        <v>300000</v>
      </c>
    </row>
    <row r="230" spans="1:7" s="268" customFormat="1" ht="15" customHeight="1">
      <c r="A230" s="281">
        <v>2</v>
      </c>
      <c r="B230" s="147" t="s">
        <v>28</v>
      </c>
      <c r="C230" s="270"/>
      <c r="D230" s="270"/>
      <c r="E230" s="279"/>
      <c r="F230" s="279"/>
      <c r="G230" s="279"/>
    </row>
    <row r="231" spans="1:7" ht="104.25" customHeight="1">
      <c r="A231" s="277"/>
      <c r="B231" s="283" t="s">
        <v>445</v>
      </c>
      <c r="C231" s="270" t="s">
        <v>180</v>
      </c>
      <c r="D231" s="270" t="s">
        <v>181</v>
      </c>
      <c r="E231" s="270"/>
      <c r="F231" s="280">
        <v>1</v>
      </c>
      <c r="G231" s="280">
        <f>F231</f>
        <v>1</v>
      </c>
    </row>
    <row r="232" spans="1:7" s="268" customFormat="1" ht="15" customHeight="1">
      <c r="A232" s="281">
        <v>3</v>
      </c>
      <c r="B232" s="147" t="s">
        <v>29</v>
      </c>
      <c r="C232" s="270"/>
      <c r="D232" s="270"/>
      <c r="E232" s="270"/>
      <c r="F232" s="279"/>
      <c r="G232" s="280"/>
    </row>
    <row r="233" spans="1:7" ht="85.5" customHeight="1">
      <c r="A233" s="277"/>
      <c r="B233" s="283" t="s">
        <v>446</v>
      </c>
      <c r="C233" s="270" t="s">
        <v>89</v>
      </c>
      <c r="D233" s="270" t="s">
        <v>87</v>
      </c>
      <c r="E233" s="270"/>
      <c r="F233" s="279">
        <f>F229/F231</f>
        <v>300000</v>
      </c>
      <c r="G233" s="279">
        <f>F233</f>
        <v>300000</v>
      </c>
    </row>
    <row r="234" spans="1:7" s="268" customFormat="1" ht="15" customHeight="1">
      <c r="A234" s="281">
        <v>4</v>
      </c>
      <c r="B234" s="147" t="s">
        <v>30</v>
      </c>
      <c r="C234" s="270"/>
      <c r="D234" s="270"/>
      <c r="E234" s="270"/>
      <c r="F234" s="279"/>
      <c r="G234" s="280"/>
    </row>
    <row r="235" spans="1:7" ht="75" customHeight="1">
      <c r="A235" s="277"/>
      <c r="B235" s="283" t="s">
        <v>447</v>
      </c>
      <c r="C235" s="270" t="s">
        <v>88</v>
      </c>
      <c r="D235" s="270" t="s">
        <v>87</v>
      </c>
      <c r="E235" s="270"/>
      <c r="F235" s="280">
        <f>F229/F233*100</f>
        <v>100</v>
      </c>
      <c r="G235" s="280">
        <f>F235</f>
        <v>100</v>
      </c>
    </row>
    <row r="236" spans="1:7" ht="53.25" customHeight="1">
      <c r="A236" s="277"/>
      <c r="B236" s="162" t="s">
        <v>455</v>
      </c>
      <c r="C236" s="162"/>
      <c r="D236" s="162"/>
      <c r="E236" s="162"/>
      <c r="F236" s="279"/>
      <c r="G236" s="280"/>
    </row>
    <row r="237" spans="1:7" s="268" customFormat="1" ht="15" customHeight="1">
      <c r="A237" s="281">
        <v>1</v>
      </c>
      <c r="B237" s="282" t="s">
        <v>27</v>
      </c>
      <c r="C237" s="270"/>
      <c r="D237" s="270"/>
      <c r="E237" s="279"/>
      <c r="F237" s="279"/>
      <c r="G237" s="279"/>
    </row>
    <row r="238" spans="1:7" ht="93" customHeight="1">
      <c r="A238" s="277"/>
      <c r="B238" s="283" t="s">
        <v>456</v>
      </c>
      <c r="C238" s="270" t="s">
        <v>89</v>
      </c>
      <c r="D238" s="270" t="s">
        <v>370</v>
      </c>
      <c r="E238" s="279"/>
      <c r="F238" s="279">
        <v>2000000</v>
      </c>
      <c r="G238" s="279">
        <f>F238</f>
        <v>2000000</v>
      </c>
    </row>
    <row r="239" spans="1:7" s="268" customFormat="1" ht="15" customHeight="1">
      <c r="A239" s="281">
        <v>2</v>
      </c>
      <c r="B239" s="147" t="s">
        <v>28</v>
      </c>
      <c r="C239" s="270"/>
      <c r="D239" s="270"/>
      <c r="E239" s="279"/>
      <c r="F239" s="279"/>
      <c r="G239" s="279"/>
    </row>
    <row r="240" spans="1:7" ht="118.5" customHeight="1">
      <c r="A240" s="277"/>
      <c r="B240" s="283" t="s">
        <v>457</v>
      </c>
      <c r="C240" s="270" t="s">
        <v>180</v>
      </c>
      <c r="D240" s="270" t="s">
        <v>181</v>
      </c>
      <c r="E240" s="270"/>
      <c r="F240" s="280">
        <v>1</v>
      </c>
      <c r="G240" s="280">
        <f>F240</f>
        <v>1</v>
      </c>
    </row>
    <row r="241" spans="1:7" s="268" customFormat="1" ht="15" customHeight="1">
      <c r="A241" s="281">
        <v>3</v>
      </c>
      <c r="B241" s="147" t="s">
        <v>29</v>
      </c>
      <c r="C241" s="270"/>
      <c r="D241" s="270"/>
      <c r="E241" s="270"/>
      <c r="F241" s="279"/>
      <c r="G241" s="280"/>
    </row>
    <row r="242" spans="1:7" ht="111" customHeight="1">
      <c r="A242" s="277"/>
      <c r="B242" s="283" t="s">
        <v>458</v>
      </c>
      <c r="C242" s="270" t="s">
        <v>89</v>
      </c>
      <c r="D242" s="270" t="s">
        <v>87</v>
      </c>
      <c r="E242" s="270"/>
      <c r="F242" s="279">
        <f>F238/F240</f>
        <v>2000000</v>
      </c>
      <c r="G242" s="279">
        <f>F242</f>
        <v>2000000</v>
      </c>
    </row>
    <row r="243" spans="1:7" s="268" customFormat="1" ht="15" customHeight="1">
      <c r="A243" s="281">
        <v>4</v>
      </c>
      <c r="B243" s="147" t="s">
        <v>30</v>
      </c>
      <c r="C243" s="270"/>
      <c r="D243" s="270"/>
      <c r="E243" s="270"/>
      <c r="F243" s="279"/>
      <c r="G243" s="280"/>
    </row>
    <row r="244" spans="1:7" ht="108" customHeight="1">
      <c r="A244" s="277"/>
      <c r="B244" s="283" t="s">
        <v>459</v>
      </c>
      <c r="C244" s="270" t="s">
        <v>88</v>
      </c>
      <c r="D244" s="270" t="s">
        <v>87</v>
      </c>
      <c r="E244" s="270"/>
      <c r="F244" s="280">
        <f>F238/F242*100</f>
        <v>100</v>
      </c>
      <c r="G244" s="280">
        <f>F244</f>
        <v>100</v>
      </c>
    </row>
    <row r="245" spans="1:7" ht="49.5" customHeight="1">
      <c r="A245" s="277"/>
      <c r="B245" s="162" t="s">
        <v>460</v>
      </c>
      <c r="C245" s="162"/>
      <c r="D245" s="162"/>
      <c r="E245" s="162"/>
      <c r="F245" s="279"/>
      <c r="G245" s="280"/>
    </row>
    <row r="246" spans="1:7" s="268" customFormat="1" ht="15" customHeight="1">
      <c r="A246" s="281">
        <v>1</v>
      </c>
      <c r="B246" s="282" t="s">
        <v>27</v>
      </c>
      <c r="C246" s="270"/>
      <c r="D246" s="270"/>
      <c r="E246" s="279"/>
      <c r="F246" s="279"/>
      <c r="G246" s="279"/>
    </row>
    <row r="247" spans="1:7" ht="88.5" customHeight="1">
      <c r="A247" s="277"/>
      <c r="B247" s="283" t="s">
        <v>461</v>
      </c>
      <c r="C247" s="270" t="s">
        <v>89</v>
      </c>
      <c r="D247" s="270" t="s">
        <v>370</v>
      </c>
      <c r="E247" s="279"/>
      <c r="F247" s="279">
        <v>200000</v>
      </c>
      <c r="G247" s="279">
        <f>F247</f>
        <v>200000</v>
      </c>
    </row>
    <row r="248" spans="1:7" s="268" customFormat="1" ht="15" customHeight="1">
      <c r="A248" s="281">
        <v>2</v>
      </c>
      <c r="B248" s="147" t="s">
        <v>28</v>
      </c>
      <c r="C248" s="270"/>
      <c r="D248" s="270"/>
      <c r="E248" s="279"/>
      <c r="F248" s="279"/>
      <c r="G248" s="279"/>
    </row>
    <row r="249" spans="1:7" ht="106.5" customHeight="1">
      <c r="A249" s="277"/>
      <c r="B249" s="283" t="s">
        <v>464</v>
      </c>
      <c r="C249" s="270" t="s">
        <v>180</v>
      </c>
      <c r="D249" s="270" t="s">
        <v>181</v>
      </c>
      <c r="E249" s="270"/>
      <c r="F249" s="280">
        <v>1</v>
      </c>
      <c r="G249" s="280">
        <f>F249</f>
        <v>1</v>
      </c>
    </row>
    <row r="250" spans="1:7" s="268" customFormat="1" ht="15" customHeight="1">
      <c r="A250" s="281">
        <v>3</v>
      </c>
      <c r="B250" s="147" t="s">
        <v>29</v>
      </c>
      <c r="C250" s="270"/>
      <c r="D250" s="270"/>
      <c r="E250" s="270"/>
      <c r="F250" s="279"/>
      <c r="G250" s="280"/>
    </row>
    <row r="251" spans="1:7" ht="105" customHeight="1">
      <c r="A251" s="277"/>
      <c r="B251" s="283" t="s">
        <v>463</v>
      </c>
      <c r="C251" s="270" t="s">
        <v>89</v>
      </c>
      <c r="D251" s="270" t="s">
        <v>87</v>
      </c>
      <c r="E251" s="270"/>
      <c r="F251" s="279">
        <f>F247/F249</f>
        <v>200000</v>
      </c>
      <c r="G251" s="279">
        <f>F251</f>
        <v>200000</v>
      </c>
    </row>
    <row r="252" spans="1:7" s="268" customFormat="1" ht="15" customHeight="1">
      <c r="A252" s="281">
        <v>4</v>
      </c>
      <c r="B252" s="147" t="s">
        <v>30</v>
      </c>
      <c r="C252" s="270"/>
      <c r="D252" s="270"/>
      <c r="E252" s="270"/>
      <c r="F252" s="279"/>
      <c r="G252" s="280"/>
    </row>
    <row r="253" spans="1:7" ht="91.5" customHeight="1">
      <c r="A253" s="277"/>
      <c r="B253" s="283" t="s">
        <v>462</v>
      </c>
      <c r="C253" s="270" t="s">
        <v>88</v>
      </c>
      <c r="D253" s="270" t="s">
        <v>87</v>
      </c>
      <c r="E253" s="270"/>
      <c r="F253" s="280">
        <f>F247/F251*100</f>
        <v>100</v>
      </c>
      <c r="G253" s="280">
        <f>F253</f>
        <v>100</v>
      </c>
    </row>
    <row r="254" spans="1:7" ht="48" customHeight="1">
      <c r="A254" s="277"/>
      <c r="B254" s="162" t="s">
        <v>465</v>
      </c>
      <c r="C254" s="162"/>
      <c r="D254" s="162"/>
      <c r="E254" s="162"/>
      <c r="F254" s="279"/>
      <c r="G254" s="280"/>
    </row>
    <row r="255" spans="1:7" s="268" customFormat="1" ht="15" customHeight="1">
      <c r="A255" s="281">
        <v>1</v>
      </c>
      <c r="B255" s="282" t="s">
        <v>27</v>
      </c>
      <c r="C255" s="270"/>
      <c r="D255" s="270"/>
      <c r="E255" s="279"/>
      <c r="F255" s="279"/>
      <c r="G255" s="279"/>
    </row>
    <row r="256" spans="1:7" ht="91.5" customHeight="1">
      <c r="A256" s="277"/>
      <c r="B256" s="283" t="s">
        <v>466</v>
      </c>
      <c r="C256" s="270" t="s">
        <v>89</v>
      </c>
      <c r="D256" s="270" t="s">
        <v>370</v>
      </c>
      <c r="E256" s="279"/>
      <c r="F256" s="279">
        <v>6000000</v>
      </c>
      <c r="G256" s="279">
        <f>F256</f>
        <v>6000000</v>
      </c>
    </row>
    <row r="257" spans="1:7" s="268" customFormat="1" ht="15" customHeight="1">
      <c r="A257" s="281">
        <v>2</v>
      </c>
      <c r="B257" s="147" t="s">
        <v>28</v>
      </c>
      <c r="C257" s="270"/>
      <c r="D257" s="270"/>
      <c r="E257" s="279"/>
      <c r="F257" s="279"/>
      <c r="G257" s="279"/>
    </row>
    <row r="258" spans="1:7" ht="117" customHeight="1">
      <c r="A258" s="277"/>
      <c r="B258" s="283" t="s">
        <v>467</v>
      </c>
      <c r="C258" s="270" t="s">
        <v>180</v>
      </c>
      <c r="D258" s="270" t="s">
        <v>181</v>
      </c>
      <c r="E258" s="270"/>
      <c r="F258" s="280">
        <v>1</v>
      </c>
      <c r="G258" s="280">
        <f>F258</f>
        <v>1</v>
      </c>
    </row>
    <row r="259" spans="1:7" s="268" customFormat="1" ht="15" customHeight="1">
      <c r="A259" s="281">
        <v>3</v>
      </c>
      <c r="B259" s="147" t="s">
        <v>29</v>
      </c>
      <c r="C259" s="270"/>
      <c r="D259" s="270"/>
      <c r="E259" s="270"/>
      <c r="F259" s="279"/>
      <c r="G259" s="280"/>
    </row>
    <row r="260" spans="1:7" ht="108" customHeight="1">
      <c r="A260" s="277"/>
      <c r="B260" s="283" t="s">
        <v>468</v>
      </c>
      <c r="C260" s="270" t="s">
        <v>89</v>
      </c>
      <c r="D260" s="270" t="s">
        <v>87</v>
      </c>
      <c r="E260" s="270"/>
      <c r="F260" s="279">
        <f>F256/F258</f>
        <v>6000000</v>
      </c>
      <c r="G260" s="279">
        <f>F260</f>
        <v>6000000</v>
      </c>
    </row>
    <row r="261" spans="1:7" s="268" customFormat="1" ht="15" customHeight="1">
      <c r="A261" s="281">
        <v>4</v>
      </c>
      <c r="B261" s="147" t="s">
        <v>30</v>
      </c>
      <c r="C261" s="270"/>
      <c r="D261" s="270"/>
      <c r="E261" s="270"/>
      <c r="F261" s="279"/>
      <c r="G261" s="280"/>
    </row>
    <row r="262" spans="1:7" ht="91.5" customHeight="1">
      <c r="A262" s="277"/>
      <c r="B262" s="283" t="s">
        <v>469</v>
      </c>
      <c r="C262" s="270" t="s">
        <v>88</v>
      </c>
      <c r="D262" s="270" t="s">
        <v>87</v>
      </c>
      <c r="E262" s="270"/>
      <c r="F262" s="280">
        <f>F256/F260*100</f>
        <v>100</v>
      </c>
      <c r="G262" s="280">
        <f>F262</f>
        <v>100</v>
      </c>
    </row>
    <row r="263" spans="1:7" ht="48" customHeight="1">
      <c r="A263" s="277"/>
      <c r="B263" s="162" t="s">
        <v>470</v>
      </c>
      <c r="C263" s="162"/>
      <c r="D263" s="162"/>
      <c r="E263" s="162"/>
      <c r="F263" s="279"/>
      <c r="G263" s="280"/>
    </row>
    <row r="264" spans="1:7" s="268" customFormat="1" ht="15" customHeight="1">
      <c r="A264" s="281">
        <v>1</v>
      </c>
      <c r="B264" s="282" t="s">
        <v>27</v>
      </c>
      <c r="C264" s="270"/>
      <c r="D264" s="270"/>
      <c r="E264" s="279"/>
      <c r="F264" s="279"/>
      <c r="G264" s="279"/>
    </row>
    <row r="265" spans="1:7" ht="91.5" customHeight="1">
      <c r="A265" s="277"/>
      <c r="B265" s="283" t="s">
        <v>471</v>
      </c>
      <c r="C265" s="270" t="s">
        <v>89</v>
      </c>
      <c r="D265" s="270" t="s">
        <v>370</v>
      </c>
      <c r="E265" s="279"/>
      <c r="F265" s="279">
        <v>200000</v>
      </c>
      <c r="G265" s="279">
        <f>F265</f>
        <v>200000</v>
      </c>
    </row>
    <row r="266" spans="1:7" s="268" customFormat="1" ht="15" customHeight="1">
      <c r="A266" s="281">
        <v>2</v>
      </c>
      <c r="B266" s="147" t="s">
        <v>28</v>
      </c>
      <c r="C266" s="270"/>
      <c r="D266" s="270"/>
      <c r="E266" s="279"/>
      <c r="F266" s="279"/>
      <c r="G266" s="279"/>
    </row>
    <row r="267" spans="1:7" ht="117" customHeight="1">
      <c r="A267" s="277"/>
      <c r="B267" s="283" t="s">
        <v>472</v>
      </c>
      <c r="C267" s="270" t="s">
        <v>180</v>
      </c>
      <c r="D267" s="270" t="s">
        <v>181</v>
      </c>
      <c r="E267" s="270"/>
      <c r="F267" s="280">
        <v>1</v>
      </c>
      <c r="G267" s="280">
        <f>F267</f>
        <v>1</v>
      </c>
    </row>
    <row r="268" spans="1:7" s="268" customFormat="1" ht="15" customHeight="1">
      <c r="A268" s="281">
        <v>3</v>
      </c>
      <c r="B268" s="147" t="s">
        <v>29</v>
      </c>
      <c r="C268" s="270"/>
      <c r="D268" s="270"/>
      <c r="E268" s="270"/>
      <c r="F268" s="279"/>
      <c r="G268" s="280"/>
    </row>
    <row r="269" spans="1:7" ht="108" customHeight="1">
      <c r="A269" s="277"/>
      <c r="B269" s="283" t="s">
        <v>473</v>
      </c>
      <c r="C269" s="270" t="s">
        <v>89</v>
      </c>
      <c r="D269" s="270" t="s">
        <v>87</v>
      </c>
      <c r="E269" s="270"/>
      <c r="F269" s="279">
        <f>F265/F267</f>
        <v>200000</v>
      </c>
      <c r="G269" s="279">
        <f>F269</f>
        <v>200000</v>
      </c>
    </row>
    <row r="270" spans="1:7" s="268" customFormat="1" ht="15" customHeight="1">
      <c r="A270" s="281">
        <v>4</v>
      </c>
      <c r="B270" s="147" t="s">
        <v>30</v>
      </c>
      <c r="C270" s="270"/>
      <c r="D270" s="270"/>
      <c r="E270" s="270"/>
      <c r="F270" s="279"/>
      <c r="G270" s="280"/>
    </row>
    <row r="271" spans="1:7" ht="91.5" customHeight="1">
      <c r="A271" s="277"/>
      <c r="B271" s="283" t="s">
        <v>474</v>
      </c>
      <c r="C271" s="270" t="s">
        <v>88</v>
      </c>
      <c r="D271" s="270" t="s">
        <v>87</v>
      </c>
      <c r="E271" s="270"/>
      <c r="F271" s="280">
        <f>F265/F269*100</f>
        <v>100</v>
      </c>
      <c r="G271" s="280">
        <f>F271</f>
        <v>100</v>
      </c>
    </row>
    <row r="272" spans="1:7" ht="48" customHeight="1">
      <c r="A272" s="277"/>
      <c r="B272" s="162" t="s">
        <v>475</v>
      </c>
      <c r="C272" s="162"/>
      <c r="D272" s="162"/>
      <c r="E272" s="162"/>
      <c r="F272" s="279"/>
      <c r="G272" s="280"/>
    </row>
    <row r="273" spans="1:7" s="268" customFormat="1" ht="15" customHeight="1">
      <c r="A273" s="281">
        <v>1</v>
      </c>
      <c r="B273" s="282" t="s">
        <v>27</v>
      </c>
      <c r="C273" s="270"/>
      <c r="D273" s="270"/>
      <c r="E273" s="279"/>
      <c r="F273" s="279"/>
      <c r="G273" s="279"/>
    </row>
    <row r="274" spans="1:7" ht="91.5" customHeight="1">
      <c r="A274" s="277"/>
      <c r="B274" s="283" t="s">
        <v>476</v>
      </c>
      <c r="C274" s="270" t="s">
        <v>89</v>
      </c>
      <c r="D274" s="270" t="s">
        <v>370</v>
      </c>
      <c r="E274" s="279"/>
      <c r="F274" s="279">
        <v>200000</v>
      </c>
      <c r="G274" s="279">
        <f>F274</f>
        <v>200000</v>
      </c>
    </row>
    <row r="275" spans="1:7" s="268" customFormat="1" ht="15" customHeight="1">
      <c r="A275" s="281">
        <v>2</v>
      </c>
      <c r="B275" s="147" t="s">
        <v>28</v>
      </c>
      <c r="C275" s="270"/>
      <c r="D275" s="270"/>
      <c r="E275" s="279"/>
      <c r="F275" s="279"/>
      <c r="G275" s="279"/>
    </row>
    <row r="276" spans="1:7" ht="117" customHeight="1">
      <c r="A276" s="277"/>
      <c r="B276" s="283" t="s">
        <v>477</v>
      </c>
      <c r="C276" s="270" t="s">
        <v>180</v>
      </c>
      <c r="D276" s="270" t="s">
        <v>181</v>
      </c>
      <c r="E276" s="270"/>
      <c r="F276" s="280">
        <v>1</v>
      </c>
      <c r="G276" s="280">
        <f>F276</f>
        <v>1</v>
      </c>
    </row>
    <row r="277" spans="1:7" s="268" customFormat="1" ht="15" customHeight="1">
      <c r="A277" s="281">
        <v>3</v>
      </c>
      <c r="B277" s="147" t="s">
        <v>29</v>
      </c>
      <c r="C277" s="270"/>
      <c r="D277" s="270"/>
      <c r="E277" s="270"/>
      <c r="F277" s="279"/>
      <c r="G277" s="280"/>
    </row>
    <row r="278" spans="1:7" ht="108" customHeight="1">
      <c r="A278" s="277"/>
      <c r="B278" s="283" t="s">
        <v>478</v>
      </c>
      <c r="C278" s="270" t="s">
        <v>89</v>
      </c>
      <c r="D278" s="270" t="s">
        <v>87</v>
      </c>
      <c r="E278" s="270"/>
      <c r="F278" s="279">
        <f>F274/F276</f>
        <v>200000</v>
      </c>
      <c r="G278" s="279">
        <f>F278</f>
        <v>200000</v>
      </c>
    </row>
    <row r="279" spans="1:7" s="268" customFormat="1" ht="15" customHeight="1">
      <c r="A279" s="281">
        <v>4</v>
      </c>
      <c r="B279" s="147" t="s">
        <v>30</v>
      </c>
      <c r="C279" s="270"/>
      <c r="D279" s="270"/>
      <c r="E279" s="270"/>
      <c r="F279" s="279"/>
      <c r="G279" s="280"/>
    </row>
    <row r="280" spans="1:7" ht="91.5" customHeight="1">
      <c r="A280" s="277"/>
      <c r="B280" s="283" t="s">
        <v>479</v>
      </c>
      <c r="C280" s="270" t="s">
        <v>88</v>
      </c>
      <c r="D280" s="270" t="s">
        <v>87</v>
      </c>
      <c r="E280" s="270"/>
      <c r="F280" s="280">
        <f>F274/F278*100</f>
        <v>100</v>
      </c>
      <c r="G280" s="280">
        <f>F280</f>
        <v>100</v>
      </c>
    </row>
    <row r="281" spans="1:7" ht="26.25" customHeight="1">
      <c r="A281" s="277"/>
      <c r="B281" s="162" t="s">
        <v>480</v>
      </c>
      <c r="C281" s="162"/>
      <c r="D281" s="162"/>
      <c r="E281" s="162"/>
      <c r="F281" s="279"/>
      <c r="G281" s="280"/>
    </row>
    <row r="282" spans="1:7" s="268" customFormat="1" ht="15" customHeight="1">
      <c r="A282" s="281">
        <v>1</v>
      </c>
      <c r="B282" s="282" t="s">
        <v>27</v>
      </c>
      <c r="C282" s="270"/>
      <c r="D282" s="270"/>
      <c r="E282" s="279"/>
      <c r="F282" s="279"/>
      <c r="G282" s="279"/>
    </row>
    <row r="283" spans="1:7" ht="48.75" customHeight="1">
      <c r="A283" s="277"/>
      <c r="B283" s="283" t="s">
        <v>336</v>
      </c>
      <c r="C283" s="270" t="s">
        <v>89</v>
      </c>
      <c r="D283" s="270" t="s">
        <v>370</v>
      </c>
      <c r="E283" s="279"/>
      <c r="F283" s="279">
        <v>700000</v>
      </c>
      <c r="G283" s="279">
        <f>F283</f>
        <v>700000</v>
      </c>
    </row>
    <row r="284" spans="1:7" s="268" customFormat="1" ht="15" customHeight="1">
      <c r="A284" s="281">
        <v>2</v>
      </c>
      <c r="B284" s="147" t="s">
        <v>28</v>
      </c>
      <c r="C284" s="270"/>
      <c r="D284" s="270"/>
      <c r="E284" s="279"/>
      <c r="F284" s="279"/>
      <c r="G284" s="279"/>
    </row>
    <row r="285" spans="1:7" ht="70.5" customHeight="1">
      <c r="A285" s="277"/>
      <c r="B285" s="283" t="s">
        <v>481</v>
      </c>
      <c r="C285" s="270" t="s">
        <v>180</v>
      </c>
      <c r="D285" s="270" t="s">
        <v>181</v>
      </c>
      <c r="E285" s="270"/>
      <c r="F285" s="280">
        <v>1</v>
      </c>
      <c r="G285" s="280">
        <f>F285</f>
        <v>1</v>
      </c>
    </row>
    <row r="286" spans="1:7" s="268" customFormat="1" ht="15" customHeight="1">
      <c r="A286" s="281">
        <v>3</v>
      </c>
      <c r="B286" s="147" t="s">
        <v>29</v>
      </c>
      <c r="C286" s="270"/>
      <c r="D286" s="270"/>
      <c r="E286" s="270"/>
      <c r="F286" s="279"/>
      <c r="G286" s="280"/>
    </row>
    <row r="287" spans="1:7" ht="64.5" customHeight="1">
      <c r="A287" s="277"/>
      <c r="B287" s="283" t="s">
        <v>482</v>
      </c>
      <c r="C287" s="270" t="s">
        <v>89</v>
      </c>
      <c r="D287" s="270" t="s">
        <v>87</v>
      </c>
      <c r="E287" s="270"/>
      <c r="F287" s="279">
        <f>F283/F285</f>
        <v>700000</v>
      </c>
      <c r="G287" s="279">
        <f>F287</f>
        <v>700000</v>
      </c>
    </row>
    <row r="288" spans="1:7" s="268" customFormat="1" ht="15" customHeight="1">
      <c r="A288" s="281">
        <v>4</v>
      </c>
      <c r="B288" s="147" t="s">
        <v>30</v>
      </c>
      <c r="C288" s="270"/>
      <c r="D288" s="270"/>
      <c r="E288" s="270"/>
      <c r="F288" s="279"/>
      <c r="G288" s="280"/>
    </row>
    <row r="289" spans="1:7" ht="59.25" customHeight="1">
      <c r="A289" s="277"/>
      <c r="B289" s="283" t="s">
        <v>483</v>
      </c>
      <c r="C289" s="270" t="s">
        <v>88</v>
      </c>
      <c r="D289" s="270" t="s">
        <v>87</v>
      </c>
      <c r="E289" s="270"/>
      <c r="F289" s="280">
        <f>F283/F287*100</f>
        <v>100</v>
      </c>
      <c r="G289" s="280">
        <f>F289</f>
        <v>100</v>
      </c>
    </row>
    <row r="290" spans="1:7" ht="30.75" customHeight="1">
      <c r="A290" s="277"/>
      <c r="B290" s="162" t="s">
        <v>484</v>
      </c>
      <c r="C290" s="162"/>
      <c r="D290" s="162"/>
      <c r="E290" s="162"/>
      <c r="F290" s="279"/>
      <c r="G290" s="280"/>
    </row>
    <row r="291" spans="1:7" s="268" customFormat="1" ht="15" customHeight="1">
      <c r="A291" s="281">
        <v>1</v>
      </c>
      <c r="B291" s="282" t="s">
        <v>27</v>
      </c>
      <c r="C291" s="270"/>
      <c r="D291" s="270"/>
      <c r="E291" s="279"/>
      <c r="F291" s="279"/>
      <c r="G291" s="279"/>
    </row>
    <row r="292" spans="1:7" ht="54.75" customHeight="1">
      <c r="A292" s="277"/>
      <c r="B292" s="283" t="s">
        <v>485</v>
      </c>
      <c r="C292" s="270" t="s">
        <v>89</v>
      </c>
      <c r="D292" s="270" t="s">
        <v>370</v>
      </c>
      <c r="E292" s="279"/>
      <c r="F292" s="279">
        <v>500000</v>
      </c>
      <c r="G292" s="279">
        <f>F292</f>
        <v>500000</v>
      </c>
    </row>
    <row r="293" spans="1:7" s="268" customFormat="1" ht="15" customHeight="1">
      <c r="A293" s="281">
        <v>2</v>
      </c>
      <c r="B293" s="147" t="s">
        <v>28</v>
      </c>
      <c r="C293" s="270"/>
      <c r="D293" s="270"/>
      <c r="E293" s="279"/>
      <c r="F293" s="279"/>
      <c r="G293" s="279"/>
    </row>
    <row r="294" spans="1:7" ht="63" customHeight="1">
      <c r="A294" s="277"/>
      <c r="B294" s="283" t="s">
        <v>486</v>
      </c>
      <c r="C294" s="270" t="s">
        <v>180</v>
      </c>
      <c r="D294" s="270" t="s">
        <v>181</v>
      </c>
      <c r="E294" s="270"/>
      <c r="F294" s="280">
        <v>1</v>
      </c>
      <c r="G294" s="280">
        <f>F294</f>
        <v>1</v>
      </c>
    </row>
    <row r="295" spans="1:7" s="268" customFormat="1" ht="15" customHeight="1">
      <c r="A295" s="281">
        <v>3</v>
      </c>
      <c r="B295" s="147" t="s">
        <v>29</v>
      </c>
      <c r="C295" s="270"/>
      <c r="D295" s="270"/>
      <c r="E295" s="270"/>
      <c r="F295" s="279"/>
      <c r="G295" s="280"/>
    </row>
    <row r="296" spans="1:7" ht="64.5" customHeight="1">
      <c r="A296" s="277"/>
      <c r="B296" s="283" t="s">
        <v>487</v>
      </c>
      <c r="C296" s="270" t="s">
        <v>89</v>
      </c>
      <c r="D296" s="270" t="s">
        <v>87</v>
      </c>
      <c r="E296" s="270"/>
      <c r="F296" s="279">
        <f>F292/F294</f>
        <v>500000</v>
      </c>
      <c r="G296" s="279">
        <f>F296</f>
        <v>500000</v>
      </c>
    </row>
    <row r="297" spans="1:7" s="268" customFormat="1" ht="15" customHeight="1">
      <c r="A297" s="281">
        <v>4</v>
      </c>
      <c r="B297" s="147" t="s">
        <v>30</v>
      </c>
      <c r="C297" s="270"/>
      <c r="D297" s="270"/>
      <c r="E297" s="270"/>
      <c r="F297" s="279"/>
      <c r="G297" s="280"/>
    </row>
    <row r="298" spans="1:7" ht="59.25" customHeight="1">
      <c r="A298" s="277"/>
      <c r="B298" s="283" t="s">
        <v>488</v>
      </c>
      <c r="C298" s="270" t="s">
        <v>88</v>
      </c>
      <c r="D298" s="270" t="s">
        <v>87</v>
      </c>
      <c r="E298" s="270"/>
      <c r="F298" s="280">
        <f>F292/F296*100</f>
        <v>100</v>
      </c>
      <c r="G298" s="280">
        <f>F298</f>
        <v>100</v>
      </c>
    </row>
    <row r="299" spans="1:7" ht="43.5" customHeight="1">
      <c r="A299" s="277"/>
      <c r="B299" s="162" t="s">
        <v>489</v>
      </c>
      <c r="C299" s="162"/>
      <c r="D299" s="162"/>
      <c r="E299" s="162"/>
      <c r="F299" s="279"/>
      <c r="G299" s="280"/>
    </row>
    <row r="300" spans="1:7" s="268" customFormat="1" ht="15" customHeight="1">
      <c r="A300" s="281">
        <v>1</v>
      </c>
      <c r="B300" s="282" t="s">
        <v>27</v>
      </c>
      <c r="C300" s="270"/>
      <c r="D300" s="270"/>
      <c r="E300" s="279"/>
      <c r="F300" s="279"/>
      <c r="G300" s="279"/>
    </row>
    <row r="301" spans="1:7" ht="66.75" customHeight="1">
      <c r="A301" s="277"/>
      <c r="B301" s="283" t="s">
        <v>332</v>
      </c>
      <c r="C301" s="270" t="s">
        <v>89</v>
      </c>
      <c r="D301" s="270" t="s">
        <v>370</v>
      </c>
      <c r="E301" s="279"/>
      <c r="F301" s="279">
        <v>3118157</v>
      </c>
      <c r="G301" s="279">
        <f>F301</f>
        <v>3118157</v>
      </c>
    </row>
    <row r="302" spans="1:7" s="268" customFormat="1" ht="15" customHeight="1">
      <c r="A302" s="281">
        <v>2</v>
      </c>
      <c r="B302" s="147" t="s">
        <v>28</v>
      </c>
      <c r="C302" s="270"/>
      <c r="D302" s="270"/>
      <c r="E302" s="279"/>
      <c r="F302" s="279"/>
      <c r="G302" s="279"/>
    </row>
    <row r="303" spans="1:7" ht="81" customHeight="1">
      <c r="A303" s="277"/>
      <c r="B303" s="283" t="s">
        <v>333</v>
      </c>
      <c r="C303" s="270" t="s">
        <v>180</v>
      </c>
      <c r="D303" s="270" t="s">
        <v>181</v>
      </c>
      <c r="E303" s="270"/>
      <c r="F303" s="280">
        <v>1</v>
      </c>
      <c r="G303" s="280">
        <f>F303</f>
        <v>1</v>
      </c>
    </row>
    <row r="304" spans="1:7" s="268" customFormat="1" ht="15" customHeight="1">
      <c r="A304" s="281">
        <v>3</v>
      </c>
      <c r="B304" s="147" t="s">
        <v>29</v>
      </c>
      <c r="C304" s="270"/>
      <c r="D304" s="270"/>
      <c r="E304" s="270"/>
      <c r="F304" s="279"/>
      <c r="G304" s="280"/>
    </row>
    <row r="305" spans="1:7" ht="83.25" customHeight="1">
      <c r="A305" s="277"/>
      <c r="B305" s="283" t="s">
        <v>334</v>
      </c>
      <c r="C305" s="270" t="s">
        <v>89</v>
      </c>
      <c r="D305" s="270" t="s">
        <v>87</v>
      </c>
      <c r="E305" s="270"/>
      <c r="F305" s="279">
        <f>F301/F303</f>
        <v>3118157</v>
      </c>
      <c r="G305" s="279">
        <f>F305</f>
        <v>3118157</v>
      </c>
    </row>
    <row r="306" spans="1:7" s="268" customFormat="1" ht="15" customHeight="1">
      <c r="A306" s="281">
        <v>4</v>
      </c>
      <c r="B306" s="147" t="s">
        <v>30</v>
      </c>
      <c r="C306" s="270"/>
      <c r="D306" s="270"/>
      <c r="E306" s="270"/>
      <c r="F306" s="279"/>
      <c r="G306" s="280"/>
    </row>
    <row r="307" spans="1:7" ht="80.25" customHeight="1">
      <c r="A307" s="277"/>
      <c r="B307" s="283" t="s">
        <v>335</v>
      </c>
      <c r="C307" s="270" t="s">
        <v>88</v>
      </c>
      <c r="D307" s="270" t="s">
        <v>87</v>
      </c>
      <c r="E307" s="270"/>
      <c r="F307" s="280">
        <f>F301/F305*100</f>
        <v>100</v>
      </c>
      <c r="G307" s="280">
        <f>F307</f>
        <v>100</v>
      </c>
    </row>
    <row r="308" spans="1:7" ht="44.25" customHeight="1">
      <c r="A308" s="277"/>
      <c r="B308" s="162" t="s">
        <v>490</v>
      </c>
      <c r="C308" s="162"/>
      <c r="D308" s="162"/>
      <c r="E308" s="162"/>
      <c r="F308" s="279"/>
      <c r="G308" s="280"/>
    </row>
    <row r="309" spans="1:7" s="268" customFormat="1" ht="15" customHeight="1">
      <c r="A309" s="281">
        <v>1</v>
      </c>
      <c r="B309" s="282" t="s">
        <v>27</v>
      </c>
      <c r="C309" s="270"/>
      <c r="D309" s="270"/>
      <c r="E309" s="279"/>
      <c r="F309" s="279"/>
      <c r="G309" s="279"/>
    </row>
    <row r="310" spans="1:7" ht="79.5" customHeight="1">
      <c r="A310" s="277"/>
      <c r="B310" s="283" t="s">
        <v>338</v>
      </c>
      <c r="C310" s="270" t="s">
        <v>89</v>
      </c>
      <c r="D310" s="270" t="s">
        <v>370</v>
      </c>
      <c r="E310" s="279"/>
      <c r="F310" s="279">
        <v>100000</v>
      </c>
      <c r="G310" s="279">
        <f>F310</f>
        <v>100000</v>
      </c>
    </row>
    <row r="311" spans="1:7" s="268" customFormat="1" ht="15" customHeight="1">
      <c r="A311" s="281">
        <v>2</v>
      </c>
      <c r="B311" s="147" t="s">
        <v>28</v>
      </c>
      <c r="C311" s="270"/>
      <c r="D311" s="270"/>
      <c r="E311" s="279"/>
      <c r="F311" s="279"/>
      <c r="G311" s="279"/>
    </row>
    <row r="312" spans="1:7" ht="94.5" customHeight="1">
      <c r="A312" s="277"/>
      <c r="B312" s="283" t="s">
        <v>349</v>
      </c>
      <c r="C312" s="270" t="s">
        <v>180</v>
      </c>
      <c r="D312" s="270" t="s">
        <v>181</v>
      </c>
      <c r="E312" s="270"/>
      <c r="F312" s="280">
        <v>1</v>
      </c>
      <c r="G312" s="280">
        <f>F312</f>
        <v>1</v>
      </c>
    </row>
    <row r="313" spans="1:7" s="268" customFormat="1" ht="15" customHeight="1">
      <c r="A313" s="281">
        <v>3</v>
      </c>
      <c r="B313" s="147" t="s">
        <v>29</v>
      </c>
      <c r="C313" s="270"/>
      <c r="D313" s="270"/>
      <c r="E313" s="270"/>
      <c r="F313" s="279"/>
      <c r="G313" s="280"/>
    </row>
    <row r="314" spans="1:7" ht="84.75" customHeight="1">
      <c r="A314" s="277"/>
      <c r="B314" s="283" t="s">
        <v>337</v>
      </c>
      <c r="C314" s="270" t="s">
        <v>89</v>
      </c>
      <c r="D314" s="270" t="s">
        <v>87</v>
      </c>
      <c r="E314" s="270"/>
      <c r="F314" s="279">
        <f>F310/F312</f>
        <v>100000</v>
      </c>
      <c r="G314" s="279">
        <f>F314</f>
        <v>100000</v>
      </c>
    </row>
    <row r="315" spans="1:7" s="268" customFormat="1" ht="15" customHeight="1">
      <c r="A315" s="281">
        <v>4</v>
      </c>
      <c r="B315" s="147" t="s">
        <v>30</v>
      </c>
      <c r="C315" s="270"/>
      <c r="D315" s="270"/>
      <c r="E315" s="270"/>
      <c r="F315" s="279"/>
      <c r="G315" s="280"/>
    </row>
    <row r="316" spans="1:7" ht="78.75" customHeight="1">
      <c r="A316" s="277"/>
      <c r="B316" s="283" t="s">
        <v>339</v>
      </c>
      <c r="C316" s="270" t="s">
        <v>88</v>
      </c>
      <c r="D316" s="270" t="s">
        <v>87</v>
      </c>
      <c r="E316" s="270"/>
      <c r="F316" s="280">
        <f>F310/F314*100</f>
        <v>100</v>
      </c>
      <c r="G316" s="280">
        <f>F316</f>
        <v>100</v>
      </c>
    </row>
    <row r="317" spans="1:7" ht="46.5" customHeight="1">
      <c r="A317" s="277"/>
      <c r="B317" s="162" t="s">
        <v>491</v>
      </c>
      <c r="C317" s="162"/>
      <c r="D317" s="162"/>
      <c r="E317" s="162"/>
      <c r="F317" s="279"/>
      <c r="G317" s="280"/>
    </row>
    <row r="318" spans="1:7" s="268" customFormat="1" ht="15" customHeight="1">
      <c r="A318" s="281">
        <v>1</v>
      </c>
      <c r="B318" s="282" t="s">
        <v>27</v>
      </c>
      <c r="C318" s="270"/>
      <c r="D318" s="270"/>
      <c r="E318" s="279"/>
      <c r="F318" s="279"/>
      <c r="G318" s="279"/>
    </row>
    <row r="319" spans="1:7" ht="75" customHeight="1">
      <c r="A319" s="277"/>
      <c r="B319" s="283" t="s">
        <v>340</v>
      </c>
      <c r="C319" s="270" t="s">
        <v>89</v>
      </c>
      <c r="D319" s="270" t="s">
        <v>370</v>
      </c>
      <c r="E319" s="279"/>
      <c r="F319" s="279">
        <v>230000</v>
      </c>
      <c r="G319" s="279">
        <f>F319</f>
        <v>230000</v>
      </c>
    </row>
    <row r="320" spans="1:7" s="268" customFormat="1" ht="15" customHeight="1">
      <c r="A320" s="281">
        <v>2</v>
      </c>
      <c r="B320" s="147" t="s">
        <v>28</v>
      </c>
      <c r="C320" s="270"/>
      <c r="D320" s="270"/>
      <c r="E320" s="279"/>
      <c r="F320" s="279"/>
      <c r="G320" s="279"/>
    </row>
    <row r="321" spans="1:7" ht="85.5" customHeight="1">
      <c r="A321" s="277"/>
      <c r="B321" s="283" t="s">
        <v>341</v>
      </c>
      <c r="C321" s="270" t="s">
        <v>180</v>
      </c>
      <c r="D321" s="270" t="s">
        <v>181</v>
      </c>
      <c r="E321" s="270"/>
      <c r="F321" s="280">
        <v>1</v>
      </c>
      <c r="G321" s="280">
        <f>F321</f>
        <v>1</v>
      </c>
    </row>
    <row r="322" spans="1:7" ht="0.75" customHeight="1">
      <c r="A322" s="277"/>
      <c r="B322" s="283"/>
      <c r="C322" s="270"/>
      <c r="D322" s="270"/>
      <c r="E322" s="270"/>
      <c r="F322" s="280"/>
      <c r="G322" s="280"/>
    </row>
    <row r="323" spans="1:7" s="268" customFormat="1" ht="15" customHeight="1">
      <c r="A323" s="281">
        <v>3</v>
      </c>
      <c r="B323" s="147" t="s">
        <v>29</v>
      </c>
      <c r="C323" s="270"/>
      <c r="D323" s="270"/>
      <c r="E323" s="270"/>
      <c r="F323" s="279"/>
      <c r="G323" s="280"/>
    </row>
    <row r="324" spans="1:7" ht="93.75" customHeight="1">
      <c r="A324" s="277"/>
      <c r="B324" s="283" t="s">
        <v>342</v>
      </c>
      <c r="C324" s="270" t="s">
        <v>89</v>
      </c>
      <c r="D324" s="270" t="s">
        <v>87</v>
      </c>
      <c r="E324" s="270"/>
      <c r="F324" s="279">
        <f>F319</f>
        <v>230000</v>
      </c>
      <c r="G324" s="279">
        <f>F324</f>
        <v>230000</v>
      </c>
    </row>
    <row r="325" spans="1:7" ht="7.5" hidden="1" customHeight="1">
      <c r="A325" s="277"/>
      <c r="B325" s="283"/>
      <c r="C325" s="270"/>
      <c r="D325" s="270"/>
      <c r="E325" s="270"/>
      <c r="F325" s="279"/>
      <c r="G325" s="279"/>
    </row>
    <row r="326" spans="1:7" s="268" customFormat="1" ht="15" customHeight="1">
      <c r="A326" s="281">
        <v>4</v>
      </c>
      <c r="B326" s="147" t="s">
        <v>30</v>
      </c>
      <c r="C326" s="270"/>
      <c r="D326" s="270"/>
      <c r="E326" s="270"/>
      <c r="F326" s="279"/>
      <c r="G326" s="280"/>
    </row>
    <row r="327" spans="1:7" ht="81.75" customHeight="1">
      <c r="A327" s="277"/>
      <c r="B327" s="283" t="s">
        <v>343</v>
      </c>
      <c r="C327" s="270" t="s">
        <v>88</v>
      </c>
      <c r="D327" s="270" t="s">
        <v>87</v>
      </c>
      <c r="E327" s="270"/>
      <c r="F327" s="280">
        <f>F319/(F324+F325)*100</f>
        <v>100</v>
      </c>
      <c r="G327" s="280">
        <f>F327</f>
        <v>100</v>
      </c>
    </row>
    <row r="328" spans="1:7" ht="54" customHeight="1">
      <c r="A328" s="277"/>
      <c r="B328" s="162" t="s">
        <v>501</v>
      </c>
      <c r="C328" s="162"/>
      <c r="D328" s="162"/>
      <c r="E328" s="162"/>
      <c r="F328" s="279"/>
      <c r="G328" s="280"/>
    </row>
    <row r="329" spans="1:7" s="268" customFormat="1" ht="15" customHeight="1">
      <c r="A329" s="281">
        <v>1</v>
      </c>
      <c r="B329" s="282" t="s">
        <v>27</v>
      </c>
      <c r="C329" s="270"/>
      <c r="D329" s="270"/>
      <c r="E329" s="279"/>
      <c r="F329" s="279"/>
      <c r="G329" s="279"/>
    </row>
    <row r="330" spans="1:7" ht="88.5" customHeight="1">
      <c r="A330" s="277"/>
      <c r="B330" s="283" t="s">
        <v>344</v>
      </c>
      <c r="C330" s="270" t="s">
        <v>89</v>
      </c>
      <c r="D330" s="270" t="s">
        <v>370</v>
      </c>
      <c r="E330" s="279"/>
      <c r="F330" s="279">
        <v>1474663</v>
      </c>
      <c r="G330" s="279">
        <f>F330</f>
        <v>1474663</v>
      </c>
    </row>
    <row r="331" spans="1:7" s="268" customFormat="1" ht="15" customHeight="1">
      <c r="A331" s="281">
        <v>2</v>
      </c>
      <c r="B331" s="147" t="s">
        <v>28</v>
      </c>
      <c r="C331" s="270"/>
      <c r="D331" s="270"/>
      <c r="E331" s="279"/>
      <c r="F331" s="279"/>
      <c r="G331" s="279"/>
    </row>
    <row r="332" spans="1:7" ht="81.75" customHeight="1">
      <c r="A332" s="277"/>
      <c r="B332" s="283" t="s">
        <v>356</v>
      </c>
      <c r="C332" s="270" t="s">
        <v>97</v>
      </c>
      <c r="D332" s="270" t="s">
        <v>181</v>
      </c>
      <c r="E332" s="270"/>
      <c r="F332" s="280">
        <v>1</v>
      </c>
      <c r="G332" s="280">
        <f>F332</f>
        <v>1</v>
      </c>
    </row>
    <row r="333" spans="1:7" s="268" customFormat="1" ht="15" customHeight="1">
      <c r="A333" s="281">
        <v>3</v>
      </c>
      <c r="B333" s="147" t="s">
        <v>29</v>
      </c>
      <c r="C333" s="270"/>
      <c r="D333" s="270"/>
      <c r="E333" s="270"/>
      <c r="F333" s="279"/>
      <c r="G333" s="280"/>
    </row>
    <row r="334" spans="1:7" ht="97.5" customHeight="1">
      <c r="A334" s="277"/>
      <c r="B334" s="283" t="s">
        <v>357</v>
      </c>
      <c r="C334" s="270" t="s">
        <v>89</v>
      </c>
      <c r="D334" s="270" t="s">
        <v>87</v>
      </c>
      <c r="E334" s="270"/>
      <c r="F334" s="279">
        <f>F330/F332</f>
        <v>1474663</v>
      </c>
      <c r="G334" s="279" t="e">
        <f>(G330-#REF!)/G332</f>
        <v>#REF!</v>
      </c>
    </row>
    <row r="335" spans="1:7" s="268" customFormat="1" ht="15" customHeight="1">
      <c r="A335" s="281">
        <v>4</v>
      </c>
      <c r="B335" s="147" t="s">
        <v>30</v>
      </c>
      <c r="C335" s="270"/>
      <c r="D335" s="270"/>
      <c r="E335" s="270"/>
      <c r="F335" s="279"/>
      <c r="G335" s="280"/>
    </row>
    <row r="336" spans="1:7" ht="87.75" customHeight="1">
      <c r="A336" s="277"/>
      <c r="B336" s="283" t="s">
        <v>345</v>
      </c>
      <c r="C336" s="270" t="s">
        <v>88</v>
      </c>
      <c r="D336" s="270" t="s">
        <v>87</v>
      </c>
      <c r="E336" s="270"/>
      <c r="F336" s="279">
        <v>100</v>
      </c>
      <c r="G336" s="279">
        <f>F336</f>
        <v>100</v>
      </c>
    </row>
    <row r="337" spans="1:7" ht="44.25" customHeight="1">
      <c r="A337" s="277"/>
      <c r="B337" s="162" t="s">
        <v>492</v>
      </c>
      <c r="C337" s="162"/>
      <c r="D337" s="162"/>
      <c r="E337" s="162"/>
      <c r="F337" s="279"/>
      <c r="G337" s="280"/>
    </row>
    <row r="338" spans="1:7" s="268" customFormat="1" ht="15" customHeight="1">
      <c r="A338" s="281">
        <v>1</v>
      </c>
      <c r="B338" s="282" t="s">
        <v>27</v>
      </c>
      <c r="C338" s="270"/>
      <c r="D338" s="270"/>
      <c r="E338" s="279"/>
      <c r="F338" s="279"/>
      <c r="G338" s="279"/>
    </row>
    <row r="339" spans="1:7" ht="77.25" customHeight="1">
      <c r="A339" s="277"/>
      <c r="B339" s="283" t="s">
        <v>346</v>
      </c>
      <c r="C339" s="270" t="s">
        <v>89</v>
      </c>
      <c r="D339" s="270" t="s">
        <v>370</v>
      </c>
      <c r="E339" s="279"/>
      <c r="F339" s="279">
        <v>1650000</v>
      </c>
      <c r="G339" s="279">
        <f>F339</f>
        <v>1650000</v>
      </c>
    </row>
    <row r="340" spans="1:7" s="268" customFormat="1" ht="15" customHeight="1">
      <c r="A340" s="281">
        <v>2</v>
      </c>
      <c r="B340" s="147" t="s">
        <v>28</v>
      </c>
      <c r="C340" s="270"/>
      <c r="D340" s="270"/>
      <c r="E340" s="279"/>
      <c r="F340" s="279"/>
      <c r="G340" s="279"/>
    </row>
    <row r="341" spans="1:7" ht="91.5" hidden="1" customHeight="1">
      <c r="A341" s="277"/>
      <c r="B341" s="283" t="s">
        <v>354</v>
      </c>
      <c r="C341" s="270" t="s">
        <v>180</v>
      </c>
      <c r="D341" s="270" t="s">
        <v>181</v>
      </c>
      <c r="E341" s="270"/>
      <c r="F341" s="280">
        <v>1</v>
      </c>
      <c r="G341" s="280">
        <f>F341</f>
        <v>1</v>
      </c>
    </row>
    <row r="342" spans="1:7" ht="84" customHeight="1">
      <c r="A342" s="277"/>
      <c r="B342" s="283" t="s">
        <v>499</v>
      </c>
      <c r="C342" s="270" t="s">
        <v>97</v>
      </c>
      <c r="D342" s="270" t="s">
        <v>181</v>
      </c>
      <c r="E342" s="270"/>
      <c r="F342" s="280">
        <v>1</v>
      </c>
      <c r="G342" s="280">
        <f>F342</f>
        <v>1</v>
      </c>
    </row>
    <row r="343" spans="1:7" s="268" customFormat="1" ht="15" customHeight="1">
      <c r="A343" s="281">
        <v>3</v>
      </c>
      <c r="B343" s="147" t="s">
        <v>29</v>
      </c>
      <c r="C343" s="270"/>
      <c r="D343" s="270"/>
      <c r="E343" s="270"/>
      <c r="F343" s="279"/>
      <c r="G343" s="280"/>
    </row>
    <row r="344" spans="1:7" ht="97.5" hidden="1" customHeight="1">
      <c r="A344" s="277"/>
      <c r="B344" s="283" t="s">
        <v>352</v>
      </c>
      <c r="C344" s="270" t="s">
        <v>89</v>
      </c>
      <c r="D344" s="270" t="s">
        <v>87</v>
      </c>
      <c r="E344" s="270"/>
      <c r="F344" s="279"/>
      <c r="G344" s="279">
        <f>F344</f>
        <v>0</v>
      </c>
    </row>
    <row r="345" spans="1:7" ht="97.5" customHeight="1">
      <c r="A345" s="277"/>
      <c r="B345" s="283" t="s">
        <v>353</v>
      </c>
      <c r="C345" s="270" t="s">
        <v>89</v>
      </c>
      <c r="D345" s="270" t="s">
        <v>87</v>
      </c>
      <c r="E345" s="270"/>
      <c r="F345" s="279">
        <f>(F339-F344)/F342</f>
        <v>1650000</v>
      </c>
      <c r="G345" s="279">
        <v>1500000</v>
      </c>
    </row>
    <row r="346" spans="1:7" s="268" customFormat="1" ht="15" customHeight="1">
      <c r="A346" s="281">
        <v>4</v>
      </c>
      <c r="B346" s="147" t="s">
        <v>30</v>
      </c>
      <c r="C346" s="270"/>
      <c r="D346" s="270"/>
      <c r="E346" s="270"/>
      <c r="F346" s="279"/>
      <c r="G346" s="280"/>
    </row>
    <row r="347" spans="1:7" ht="87.75" customHeight="1">
      <c r="A347" s="277"/>
      <c r="B347" s="283" t="s">
        <v>347</v>
      </c>
      <c r="C347" s="270" t="s">
        <v>88</v>
      </c>
      <c r="D347" s="270" t="s">
        <v>87</v>
      </c>
      <c r="E347" s="270"/>
      <c r="F347" s="280">
        <f>F339/(F344+F345)*100</f>
        <v>100</v>
      </c>
      <c r="G347" s="280">
        <f>F347</f>
        <v>100</v>
      </c>
    </row>
    <row r="348" spans="1:7" ht="46.5" customHeight="1">
      <c r="A348" s="277"/>
      <c r="B348" s="162" t="s">
        <v>493</v>
      </c>
      <c r="C348" s="162"/>
      <c r="D348" s="162"/>
      <c r="E348" s="162"/>
      <c r="F348" s="279"/>
      <c r="G348" s="280"/>
    </row>
    <row r="349" spans="1:7" s="268" customFormat="1" ht="15" customHeight="1">
      <c r="A349" s="281">
        <v>1</v>
      </c>
      <c r="B349" s="282" t="s">
        <v>27</v>
      </c>
      <c r="C349" s="270"/>
      <c r="D349" s="270"/>
      <c r="E349" s="279"/>
      <c r="F349" s="279"/>
      <c r="G349" s="279"/>
    </row>
    <row r="350" spans="1:7" ht="77.25" customHeight="1">
      <c r="A350" s="277"/>
      <c r="B350" s="283" t="s">
        <v>494</v>
      </c>
      <c r="C350" s="270" t="s">
        <v>89</v>
      </c>
      <c r="D350" s="270" t="s">
        <v>370</v>
      </c>
      <c r="E350" s="279"/>
      <c r="F350" s="279">
        <v>1000000</v>
      </c>
      <c r="G350" s="279">
        <f>F350</f>
        <v>1000000</v>
      </c>
    </row>
    <row r="351" spans="1:7" s="268" customFormat="1" ht="15" customHeight="1">
      <c r="A351" s="281">
        <v>2</v>
      </c>
      <c r="B351" s="147" t="s">
        <v>28</v>
      </c>
      <c r="C351" s="270"/>
      <c r="D351" s="270"/>
      <c r="E351" s="279"/>
      <c r="F351" s="279"/>
      <c r="G351" s="279"/>
    </row>
    <row r="352" spans="1:7" ht="102" customHeight="1">
      <c r="A352" s="277"/>
      <c r="B352" s="283" t="s">
        <v>495</v>
      </c>
      <c r="C352" s="270" t="s">
        <v>180</v>
      </c>
      <c r="D352" s="270" t="s">
        <v>181</v>
      </c>
      <c r="E352" s="270"/>
      <c r="F352" s="280">
        <v>1</v>
      </c>
      <c r="G352" s="280">
        <f>F352</f>
        <v>1</v>
      </c>
    </row>
    <row r="353" spans="1:7" s="268" customFormat="1" ht="15" customHeight="1">
      <c r="A353" s="281">
        <v>3</v>
      </c>
      <c r="B353" s="147" t="s">
        <v>29</v>
      </c>
      <c r="C353" s="270"/>
      <c r="D353" s="270"/>
      <c r="E353" s="270"/>
      <c r="F353" s="279"/>
      <c r="G353" s="280"/>
    </row>
    <row r="354" spans="1:7" ht="97.5" customHeight="1">
      <c r="A354" s="277"/>
      <c r="B354" s="283" t="s">
        <v>497</v>
      </c>
      <c r="C354" s="270" t="s">
        <v>89</v>
      </c>
      <c r="D354" s="270" t="s">
        <v>87</v>
      </c>
      <c r="E354" s="270"/>
      <c r="F354" s="279">
        <v>100000</v>
      </c>
      <c r="G354" s="279">
        <f>F354</f>
        <v>100000</v>
      </c>
    </row>
    <row r="355" spans="1:7" s="268" customFormat="1" ht="15" customHeight="1">
      <c r="A355" s="281">
        <v>4</v>
      </c>
      <c r="B355" s="147" t="s">
        <v>30</v>
      </c>
      <c r="C355" s="270"/>
      <c r="D355" s="270"/>
      <c r="E355" s="270"/>
      <c r="F355" s="279"/>
      <c r="G355" s="280"/>
    </row>
    <row r="356" spans="1:7" ht="87.75" customHeight="1">
      <c r="A356" s="277"/>
      <c r="B356" s="283" t="s">
        <v>496</v>
      </c>
      <c r="C356" s="270" t="s">
        <v>88</v>
      </c>
      <c r="D356" s="270" t="s">
        <v>87</v>
      </c>
      <c r="E356" s="270"/>
      <c r="F356" s="280">
        <v>100</v>
      </c>
      <c r="G356" s="280">
        <f>F356</f>
        <v>100</v>
      </c>
    </row>
    <row r="357" spans="1:7" ht="19.5" customHeight="1">
      <c r="A357" s="277"/>
      <c r="B357" s="162" t="s">
        <v>317</v>
      </c>
      <c r="C357" s="162"/>
      <c r="D357" s="162"/>
      <c r="E357" s="270"/>
      <c r="F357" s="278">
        <f>F360+F371+F380+F389+F398+F407+F416</f>
        <v>30406518</v>
      </c>
      <c r="G357" s="278">
        <f>G360+G371+G380+G389+G398+G407+G416</f>
        <v>30406518</v>
      </c>
    </row>
    <row r="358" spans="1:7" ht="33.75" customHeight="1">
      <c r="A358" s="285"/>
      <c r="B358" s="286" t="s">
        <v>399</v>
      </c>
      <c r="C358" s="286"/>
      <c r="D358" s="286"/>
      <c r="E358" s="286"/>
      <c r="F358" s="287"/>
      <c r="G358" s="287"/>
    </row>
    <row r="359" spans="1:7" s="268" customFormat="1" ht="15" customHeight="1">
      <c r="A359" s="288">
        <v>1</v>
      </c>
      <c r="B359" s="289" t="s">
        <v>27</v>
      </c>
      <c r="C359" s="140"/>
      <c r="D359" s="140"/>
      <c r="E359" s="287"/>
      <c r="F359" s="287"/>
      <c r="G359" s="287"/>
    </row>
    <row r="360" spans="1:7" ht="44.25" customHeight="1">
      <c r="A360" s="285"/>
      <c r="B360" s="284" t="s">
        <v>400</v>
      </c>
      <c r="C360" s="140" t="s">
        <v>89</v>
      </c>
      <c r="D360" s="270" t="s">
        <v>370</v>
      </c>
      <c r="E360" s="287"/>
      <c r="F360" s="290">
        <f>5000000</f>
        <v>5000000</v>
      </c>
      <c r="G360" s="290">
        <f>F360</f>
        <v>5000000</v>
      </c>
    </row>
    <row r="361" spans="1:7" s="268" customFormat="1" ht="15" customHeight="1">
      <c r="A361" s="288">
        <v>2</v>
      </c>
      <c r="B361" s="291" t="s">
        <v>28</v>
      </c>
      <c r="C361" s="140"/>
      <c r="D361" s="140"/>
      <c r="E361" s="287"/>
      <c r="F361" s="290"/>
      <c r="G361" s="290"/>
    </row>
    <row r="362" spans="1:7" ht="68.25" customHeight="1">
      <c r="A362" s="285"/>
      <c r="B362" s="284" t="s">
        <v>401</v>
      </c>
      <c r="C362" s="140" t="s">
        <v>180</v>
      </c>
      <c r="D362" s="140" t="s">
        <v>181</v>
      </c>
      <c r="E362" s="140"/>
      <c r="F362" s="292">
        <v>1</v>
      </c>
      <c r="G362" s="292">
        <f>F362</f>
        <v>1</v>
      </c>
    </row>
    <row r="363" spans="1:7" ht="49.5" customHeight="1">
      <c r="A363" s="285"/>
      <c r="B363" s="284" t="s">
        <v>402</v>
      </c>
      <c r="C363" s="140" t="s">
        <v>180</v>
      </c>
      <c r="D363" s="140" t="s">
        <v>181</v>
      </c>
      <c r="E363" s="140"/>
      <c r="F363" s="292">
        <v>1</v>
      </c>
      <c r="G363" s="292">
        <f>F363</f>
        <v>1</v>
      </c>
    </row>
    <row r="364" spans="1:7" s="268" customFormat="1" ht="15" customHeight="1">
      <c r="A364" s="288">
        <v>3</v>
      </c>
      <c r="B364" s="291" t="s">
        <v>29</v>
      </c>
      <c r="C364" s="140"/>
      <c r="D364" s="140"/>
      <c r="E364" s="140"/>
      <c r="F364" s="290"/>
      <c r="G364" s="292"/>
    </row>
    <row r="365" spans="1:7" ht="74.25" customHeight="1">
      <c r="A365" s="285"/>
      <c r="B365" s="284" t="s">
        <v>403</v>
      </c>
      <c r="C365" s="140" t="s">
        <v>89</v>
      </c>
      <c r="D365" s="140" t="s">
        <v>87</v>
      </c>
      <c r="E365" s="140"/>
      <c r="F365" s="290">
        <v>100000</v>
      </c>
      <c r="G365" s="290">
        <f>F365</f>
        <v>100000</v>
      </c>
    </row>
    <row r="366" spans="1:7" ht="74.25" customHeight="1">
      <c r="A366" s="285"/>
      <c r="B366" s="284" t="s">
        <v>404</v>
      </c>
      <c r="C366" s="140" t="s">
        <v>89</v>
      </c>
      <c r="D366" s="140" t="s">
        <v>87</v>
      </c>
      <c r="E366" s="140"/>
      <c r="F366" s="290">
        <f>(F360-F365)</f>
        <v>4900000</v>
      </c>
      <c r="G366" s="290">
        <f>F366</f>
        <v>4900000</v>
      </c>
    </row>
    <row r="367" spans="1:7" s="268" customFormat="1" ht="15" customHeight="1">
      <c r="A367" s="288">
        <v>4</v>
      </c>
      <c r="B367" s="291" t="s">
        <v>30</v>
      </c>
      <c r="C367" s="140"/>
      <c r="D367" s="140"/>
      <c r="E367" s="140"/>
      <c r="F367" s="290"/>
      <c r="G367" s="292"/>
    </row>
    <row r="368" spans="1:7" ht="55.5" customHeight="1">
      <c r="A368" s="285"/>
      <c r="B368" s="284" t="s">
        <v>500</v>
      </c>
      <c r="C368" s="140" t="s">
        <v>88</v>
      </c>
      <c r="D368" s="140" t="s">
        <v>87</v>
      </c>
      <c r="E368" s="140"/>
      <c r="F368" s="290">
        <v>100</v>
      </c>
      <c r="G368" s="290">
        <v>100</v>
      </c>
    </row>
    <row r="369" spans="1:7" ht="33.75" customHeight="1">
      <c r="A369" s="285"/>
      <c r="B369" s="286" t="s">
        <v>405</v>
      </c>
      <c r="C369" s="286"/>
      <c r="D369" s="286"/>
      <c r="E369" s="286"/>
      <c r="F369" s="287"/>
      <c r="G369" s="287"/>
    </row>
    <row r="370" spans="1:7" s="268" customFormat="1" ht="15" customHeight="1">
      <c r="A370" s="288">
        <v>1</v>
      </c>
      <c r="B370" s="289" t="s">
        <v>27</v>
      </c>
      <c r="C370" s="140"/>
      <c r="D370" s="140"/>
      <c r="E370" s="287"/>
      <c r="F370" s="287"/>
      <c r="G370" s="287"/>
    </row>
    <row r="371" spans="1:7" ht="52.5" customHeight="1">
      <c r="A371" s="285"/>
      <c r="B371" s="284" t="s">
        <v>318</v>
      </c>
      <c r="C371" s="140" t="s">
        <v>89</v>
      </c>
      <c r="D371" s="270" t="s">
        <v>370</v>
      </c>
      <c r="E371" s="287"/>
      <c r="F371" s="290">
        <f>100000</f>
        <v>100000</v>
      </c>
      <c r="G371" s="290">
        <f>F371</f>
        <v>100000</v>
      </c>
    </row>
    <row r="372" spans="1:7" s="268" customFormat="1" ht="15" customHeight="1">
      <c r="A372" s="288">
        <v>2</v>
      </c>
      <c r="B372" s="291" t="s">
        <v>28</v>
      </c>
      <c r="C372" s="140"/>
      <c r="D372" s="140"/>
      <c r="E372" s="287"/>
      <c r="F372" s="290"/>
      <c r="G372" s="290"/>
    </row>
    <row r="373" spans="1:7" ht="68.25" customHeight="1">
      <c r="A373" s="285"/>
      <c r="B373" s="284" t="s">
        <v>319</v>
      </c>
      <c r="C373" s="140" t="s">
        <v>180</v>
      </c>
      <c r="D373" s="140" t="s">
        <v>181</v>
      </c>
      <c r="E373" s="140"/>
      <c r="F373" s="292">
        <v>1</v>
      </c>
      <c r="G373" s="292">
        <f>F373</f>
        <v>1</v>
      </c>
    </row>
    <row r="374" spans="1:7" s="268" customFormat="1" ht="15" customHeight="1">
      <c r="A374" s="288">
        <v>3</v>
      </c>
      <c r="B374" s="291" t="s">
        <v>29</v>
      </c>
      <c r="C374" s="140"/>
      <c r="D374" s="140"/>
      <c r="E374" s="140"/>
      <c r="F374" s="290"/>
      <c r="G374" s="292"/>
    </row>
    <row r="375" spans="1:7" ht="74.25" customHeight="1">
      <c r="A375" s="285"/>
      <c r="B375" s="284" t="s">
        <v>321</v>
      </c>
      <c r="C375" s="140" t="s">
        <v>89</v>
      </c>
      <c r="D375" s="140" t="s">
        <v>87</v>
      </c>
      <c r="E375" s="140"/>
      <c r="F375" s="290">
        <f>F371/F373</f>
        <v>100000</v>
      </c>
      <c r="G375" s="290">
        <f>F375</f>
        <v>100000</v>
      </c>
    </row>
    <row r="376" spans="1:7" s="268" customFormat="1" ht="15" customHeight="1">
      <c r="A376" s="288">
        <v>4</v>
      </c>
      <c r="B376" s="291" t="s">
        <v>30</v>
      </c>
      <c r="C376" s="140"/>
      <c r="D376" s="140"/>
      <c r="E376" s="140"/>
      <c r="F376" s="290"/>
      <c r="G376" s="292"/>
    </row>
    <row r="377" spans="1:7" ht="55.5" customHeight="1">
      <c r="A377" s="285"/>
      <c r="B377" s="284" t="s">
        <v>320</v>
      </c>
      <c r="C377" s="140" t="s">
        <v>88</v>
      </c>
      <c r="D377" s="140" t="s">
        <v>87</v>
      </c>
      <c r="E377" s="140"/>
      <c r="F377" s="290">
        <v>100</v>
      </c>
      <c r="G377" s="290">
        <v>100</v>
      </c>
    </row>
    <row r="378" spans="1:7" ht="13.5" customHeight="1">
      <c r="A378" s="285"/>
      <c r="B378" s="286" t="s">
        <v>406</v>
      </c>
      <c r="C378" s="286"/>
      <c r="D378" s="286"/>
      <c r="E378" s="286"/>
      <c r="F378" s="287"/>
      <c r="G378" s="287"/>
    </row>
    <row r="379" spans="1:7" s="268" customFormat="1" ht="15" customHeight="1">
      <c r="A379" s="288">
        <v>1</v>
      </c>
      <c r="B379" s="289" t="s">
        <v>27</v>
      </c>
      <c r="C379" s="140"/>
      <c r="D379" s="140"/>
      <c r="E379" s="287"/>
      <c r="F379" s="287"/>
      <c r="G379" s="287"/>
    </row>
    <row r="380" spans="1:7" ht="42" customHeight="1">
      <c r="A380" s="285"/>
      <c r="B380" s="284" t="s">
        <v>350</v>
      </c>
      <c r="C380" s="140" t="s">
        <v>89</v>
      </c>
      <c r="D380" s="270" t="s">
        <v>370</v>
      </c>
      <c r="E380" s="287"/>
      <c r="F380" s="290">
        <v>15000000</v>
      </c>
      <c r="G380" s="290">
        <f>F380</f>
        <v>15000000</v>
      </c>
    </row>
    <row r="381" spans="1:7" s="268" customFormat="1" ht="15" customHeight="1">
      <c r="A381" s="288">
        <v>2</v>
      </c>
      <c r="B381" s="291" t="s">
        <v>28</v>
      </c>
      <c r="C381" s="140"/>
      <c r="D381" s="140"/>
      <c r="E381" s="287"/>
      <c r="F381" s="290"/>
      <c r="G381" s="290"/>
    </row>
    <row r="382" spans="1:7" ht="57" customHeight="1">
      <c r="A382" s="285"/>
      <c r="B382" s="284" t="s">
        <v>407</v>
      </c>
      <c r="C382" s="140" t="s">
        <v>180</v>
      </c>
      <c r="D382" s="140" t="s">
        <v>181</v>
      </c>
      <c r="E382" s="140"/>
      <c r="F382" s="292">
        <v>1</v>
      </c>
      <c r="G382" s="292">
        <f>F382</f>
        <v>1</v>
      </c>
    </row>
    <row r="383" spans="1:7" s="268" customFormat="1" ht="15" customHeight="1">
      <c r="A383" s="288">
        <v>3</v>
      </c>
      <c r="B383" s="291" t="s">
        <v>29</v>
      </c>
      <c r="C383" s="140"/>
      <c r="D383" s="140"/>
      <c r="E383" s="140"/>
      <c r="F383" s="290"/>
      <c r="G383" s="292"/>
    </row>
    <row r="384" spans="1:7" ht="59.25" customHeight="1">
      <c r="A384" s="285"/>
      <c r="B384" s="284" t="s">
        <v>408</v>
      </c>
      <c r="C384" s="140" t="s">
        <v>89</v>
      </c>
      <c r="D384" s="140" t="s">
        <v>87</v>
      </c>
      <c r="E384" s="140"/>
      <c r="F384" s="290">
        <f>F380/F382</f>
        <v>15000000</v>
      </c>
      <c r="G384" s="290">
        <f>F384</f>
        <v>15000000</v>
      </c>
    </row>
    <row r="385" spans="1:7" s="268" customFormat="1" ht="15" customHeight="1">
      <c r="A385" s="288">
        <v>4</v>
      </c>
      <c r="B385" s="291" t="s">
        <v>30</v>
      </c>
      <c r="C385" s="140"/>
      <c r="D385" s="140"/>
      <c r="E385" s="140"/>
      <c r="F385" s="290"/>
      <c r="G385" s="292"/>
    </row>
    <row r="386" spans="1:7" ht="57" customHeight="1">
      <c r="A386" s="285"/>
      <c r="B386" s="284" t="s">
        <v>351</v>
      </c>
      <c r="C386" s="140" t="s">
        <v>88</v>
      </c>
      <c r="D386" s="140" t="s">
        <v>87</v>
      </c>
      <c r="E386" s="140"/>
      <c r="F386" s="290">
        <v>100</v>
      </c>
      <c r="G386" s="290">
        <v>100</v>
      </c>
    </row>
    <row r="387" spans="1:7" ht="32.25" customHeight="1">
      <c r="A387" s="285"/>
      <c r="B387" s="293" t="s">
        <v>409</v>
      </c>
      <c r="C387" s="294"/>
      <c r="D387" s="294"/>
      <c r="E387" s="294"/>
      <c r="F387" s="295"/>
      <c r="G387" s="287"/>
    </row>
    <row r="388" spans="1:7" s="268" customFormat="1" ht="15" customHeight="1">
      <c r="A388" s="288">
        <v>1</v>
      </c>
      <c r="B388" s="289" t="s">
        <v>27</v>
      </c>
      <c r="C388" s="140"/>
      <c r="D388" s="140"/>
      <c r="E388" s="287"/>
      <c r="F388" s="287"/>
      <c r="G388" s="287"/>
    </row>
    <row r="389" spans="1:7" ht="58.5" customHeight="1">
      <c r="A389" s="285"/>
      <c r="B389" s="284" t="s">
        <v>410</v>
      </c>
      <c r="C389" s="140" t="s">
        <v>89</v>
      </c>
      <c r="D389" s="270" t="s">
        <v>370</v>
      </c>
      <c r="E389" s="287"/>
      <c r="F389" s="290">
        <v>500000</v>
      </c>
      <c r="G389" s="290">
        <f>F389</f>
        <v>500000</v>
      </c>
    </row>
    <row r="390" spans="1:7" s="268" customFormat="1" ht="15" customHeight="1">
      <c r="A390" s="288">
        <v>2</v>
      </c>
      <c r="B390" s="291" t="s">
        <v>28</v>
      </c>
      <c r="C390" s="140"/>
      <c r="D390" s="140"/>
      <c r="E390" s="287"/>
      <c r="F390" s="290"/>
      <c r="G390" s="290"/>
    </row>
    <row r="391" spans="1:7" ht="68.25" customHeight="1">
      <c r="A391" s="285"/>
      <c r="B391" s="284" t="s">
        <v>412</v>
      </c>
      <c r="C391" s="140" t="s">
        <v>180</v>
      </c>
      <c r="D391" s="140" t="s">
        <v>181</v>
      </c>
      <c r="E391" s="140"/>
      <c r="F391" s="292">
        <v>1</v>
      </c>
      <c r="G391" s="292">
        <f>F391</f>
        <v>1</v>
      </c>
    </row>
    <row r="392" spans="1:7" s="268" customFormat="1" ht="15" customHeight="1">
      <c r="A392" s="288">
        <v>3</v>
      </c>
      <c r="B392" s="291" t="s">
        <v>29</v>
      </c>
      <c r="C392" s="140"/>
      <c r="D392" s="140"/>
      <c r="E392" s="140"/>
      <c r="F392" s="290"/>
      <c r="G392" s="292"/>
    </row>
    <row r="393" spans="1:7" ht="69" customHeight="1">
      <c r="A393" s="285"/>
      <c r="B393" s="284" t="s">
        <v>413</v>
      </c>
      <c r="C393" s="140" t="s">
        <v>89</v>
      </c>
      <c r="D393" s="140" t="s">
        <v>87</v>
      </c>
      <c r="E393" s="140"/>
      <c r="F393" s="290">
        <f>F389/F391</f>
        <v>500000</v>
      </c>
      <c r="G393" s="290">
        <f>F393</f>
        <v>500000</v>
      </c>
    </row>
    <row r="394" spans="1:7" s="268" customFormat="1" ht="15" customHeight="1">
      <c r="A394" s="288">
        <v>4</v>
      </c>
      <c r="B394" s="291" t="s">
        <v>30</v>
      </c>
      <c r="C394" s="140"/>
      <c r="D394" s="140"/>
      <c r="E394" s="140"/>
      <c r="F394" s="290"/>
      <c r="G394" s="292"/>
    </row>
    <row r="395" spans="1:7" ht="63" customHeight="1">
      <c r="A395" s="285"/>
      <c r="B395" s="284" t="s">
        <v>411</v>
      </c>
      <c r="C395" s="140" t="s">
        <v>88</v>
      </c>
      <c r="D395" s="140" t="s">
        <v>87</v>
      </c>
      <c r="E395" s="140"/>
      <c r="F395" s="290">
        <v>100</v>
      </c>
      <c r="G395" s="290">
        <v>100</v>
      </c>
    </row>
    <row r="396" spans="1:7" ht="30.75" customHeight="1">
      <c r="A396" s="285"/>
      <c r="B396" s="293" t="s">
        <v>414</v>
      </c>
      <c r="C396" s="294"/>
      <c r="D396" s="294"/>
      <c r="E396" s="294"/>
      <c r="F396" s="295"/>
      <c r="G396" s="287"/>
    </row>
    <row r="397" spans="1:7" s="268" customFormat="1" ht="15" customHeight="1">
      <c r="A397" s="288">
        <v>1</v>
      </c>
      <c r="B397" s="289" t="s">
        <v>27</v>
      </c>
      <c r="C397" s="140"/>
      <c r="D397" s="140"/>
      <c r="E397" s="287"/>
      <c r="F397" s="287"/>
      <c r="G397" s="287"/>
    </row>
    <row r="398" spans="1:7" ht="57.75" customHeight="1">
      <c r="A398" s="285"/>
      <c r="B398" s="284" t="s">
        <v>415</v>
      </c>
      <c r="C398" s="140" t="s">
        <v>89</v>
      </c>
      <c r="D398" s="270" t="s">
        <v>370</v>
      </c>
      <c r="E398" s="287"/>
      <c r="F398" s="290">
        <v>500000</v>
      </c>
      <c r="G398" s="290">
        <f>F398</f>
        <v>500000</v>
      </c>
    </row>
    <row r="399" spans="1:7" s="268" customFormat="1" ht="15" customHeight="1">
      <c r="A399" s="288">
        <v>2</v>
      </c>
      <c r="B399" s="291" t="s">
        <v>28</v>
      </c>
      <c r="C399" s="140"/>
      <c r="D399" s="140"/>
      <c r="E399" s="287"/>
      <c r="F399" s="290"/>
      <c r="G399" s="290"/>
    </row>
    <row r="400" spans="1:7" ht="68.25" customHeight="1">
      <c r="A400" s="285"/>
      <c r="B400" s="284" t="s">
        <v>416</v>
      </c>
      <c r="C400" s="140" t="s">
        <v>180</v>
      </c>
      <c r="D400" s="140" t="s">
        <v>181</v>
      </c>
      <c r="E400" s="140"/>
      <c r="F400" s="292">
        <v>1</v>
      </c>
      <c r="G400" s="292">
        <f>F400</f>
        <v>1</v>
      </c>
    </row>
    <row r="401" spans="1:7" s="268" customFormat="1" ht="15" customHeight="1">
      <c r="A401" s="288">
        <v>3</v>
      </c>
      <c r="B401" s="291" t="s">
        <v>29</v>
      </c>
      <c r="C401" s="140"/>
      <c r="D401" s="140"/>
      <c r="E401" s="140"/>
      <c r="F401" s="290"/>
      <c r="G401" s="292"/>
    </row>
    <row r="402" spans="1:7" ht="69" customHeight="1">
      <c r="A402" s="285"/>
      <c r="B402" s="284" t="s">
        <v>417</v>
      </c>
      <c r="C402" s="140" t="s">
        <v>89</v>
      </c>
      <c r="D402" s="140" t="s">
        <v>87</v>
      </c>
      <c r="E402" s="140"/>
      <c r="F402" s="290">
        <f>F398/F400</f>
        <v>500000</v>
      </c>
      <c r="G402" s="290">
        <f>F402</f>
        <v>500000</v>
      </c>
    </row>
    <row r="403" spans="1:7" s="268" customFormat="1" ht="15" customHeight="1">
      <c r="A403" s="288">
        <v>4</v>
      </c>
      <c r="B403" s="291" t="s">
        <v>30</v>
      </c>
      <c r="C403" s="140"/>
      <c r="D403" s="140"/>
      <c r="E403" s="140"/>
      <c r="F403" s="290"/>
      <c r="G403" s="292"/>
    </row>
    <row r="404" spans="1:7" ht="57" customHeight="1">
      <c r="A404" s="285"/>
      <c r="B404" s="284" t="s">
        <v>418</v>
      </c>
      <c r="C404" s="140" t="s">
        <v>88</v>
      </c>
      <c r="D404" s="140" t="s">
        <v>87</v>
      </c>
      <c r="E404" s="140"/>
      <c r="F404" s="290">
        <v>100</v>
      </c>
      <c r="G404" s="290">
        <v>100</v>
      </c>
    </row>
    <row r="405" spans="1:7" ht="26.25" customHeight="1">
      <c r="A405" s="285"/>
      <c r="B405" s="293" t="s">
        <v>419</v>
      </c>
      <c r="C405" s="294"/>
      <c r="D405" s="294"/>
      <c r="E405" s="294"/>
      <c r="F405" s="295"/>
      <c r="G405" s="287"/>
    </row>
    <row r="406" spans="1:7" s="268" customFormat="1" ht="15" customHeight="1">
      <c r="A406" s="288">
        <v>1</v>
      </c>
      <c r="B406" s="289" t="s">
        <v>27</v>
      </c>
      <c r="C406" s="140"/>
      <c r="D406" s="140"/>
      <c r="E406" s="287"/>
      <c r="F406" s="287"/>
      <c r="G406" s="287"/>
    </row>
    <row r="407" spans="1:7" ht="49.5" customHeight="1">
      <c r="A407" s="285"/>
      <c r="B407" s="284" t="s">
        <v>420</v>
      </c>
      <c r="C407" s="140" t="s">
        <v>89</v>
      </c>
      <c r="D407" s="270" t="s">
        <v>370</v>
      </c>
      <c r="E407" s="287"/>
      <c r="F407" s="290">
        <v>500000</v>
      </c>
      <c r="G407" s="290">
        <f>F407</f>
        <v>500000</v>
      </c>
    </row>
    <row r="408" spans="1:7" s="268" customFormat="1" ht="15" customHeight="1">
      <c r="A408" s="288">
        <v>2</v>
      </c>
      <c r="B408" s="291" t="s">
        <v>28</v>
      </c>
      <c r="C408" s="140"/>
      <c r="D408" s="140"/>
      <c r="E408" s="287"/>
      <c r="F408" s="290"/>
      <c r="G408" s="290"/>
    </row>
    <row r="409" spans="1:7" ht="68.25" customHeight="1">
      <c r="A409" s="285"/>
      <c r="B409" s="284" t="s">
        <v>421</v>
      </c>
      <c r="C409" s="140" t="s">
        <v>180</v>
      </c>
      <c r="D409" s="140" t="s">
        <v>181</v>
      </c>
      <c r="E409" s="140"/>
      <c r="F409" s="292">
        <v>1</v>
      </c>
      <c r="G409" s="292">
        <f>F409</f>
        <v>1</v>
      </c>
    </row>
    <row r="410" spans="1:7" s="268" customFormat="1" ht="15" customHeight="1">
      <c r="A410" s="288">
        <v>3</v>
      </c>
      <c r="B410" s="291" t="s">
        <v>29</v>
      </c>
      <c r="C410" s="140"/>
      <c r="D410" s="140"/>
      <c r="E410" s="140"/>
      <c r="F410" s="290"/>
      <c r="G410" s="292"/>
    </row>
    <row r="411" spans="1:7" ht="69" customHeight="1">
      <c r="A411" s="285"/>
      <c r="B411" s="284" t="s">
        <v>422</v>
      </c>
      <c r="C411" s="140" t="s">
        <v>89</v>
      </c>
      <c r="D411" s="140" t="s">
        <v>87</v>
      </c>
      <c r="E411" s="140"/>
      <c r="F411" s="290">
        <f>F407/F409</f>
        <v>500000</v>
      </c>
      <c r="G411" s="290">
        <f>F411</f>
        <v>500000</v>
      </c>
    </row>
    <row r="412" spans="1:7" s="268" customFormat="1" ht="15" customHeight="1">
      <c r="A412" s="288">
        <v>4</v>
      </c>
      <c r="B412" s="291" t="s">
        <v>30</v>
      </c>
      <c r="C412" s="140"/>
      <c r="D412" s="140"/>
      <c r="E412" s="140"/>
      <c r="F412" s="290"/>
      <c r="G412" s="292"/>
    </row>
    <row r="413" spans="1:7" ht="57" customHeight="1">
      <c r="A413" s="285"/>
      <c r="B413" s="284" t="s">
        <v>423</v>
      </c>
      <c r="C413" s="140" t="s">
        <v>88</v>
      </c>
      <c r="D413" s="140" t="s">
        <v>87</v>
      </c>
      <c r="E413" s="140"/>
      <c r="F413" s="290">
        <v>100</v>
      </c>
      <c r="G413" s="290">
        <v>100</v>
      </c>
    </row>
    <row r="414" spans="1:7" ht="48.75" customHeight="1">
      <c r="A414" s="285"/>
      <c r="B414" s="293" t="s">
        <v>424</v>
      </c>
      <c r="C414" s="294"/>
      <c r="D414" s="294"/>
      <c r="E414" s="294"/>
      <c r="F414" s="295"/>
      <c r="G414" s="287"/>
    </row>
    <row r="415" spans="1:7" s="268" customFormat="1" ht="15" customHeight="1">
      <c r="A415" s="288">
        <v>1</v>
      </c>
      <c r="B415" s="289" t="s">
        <v>27</v>
      </c>
      <c r="C415" s="140"/>
      <c r="D415" s="140"/>
      <c r="E415" s="287"/>
      <c r="F415" s="287"/>
      <c r="G415" s="287"/>
    </row>
    <row r="416" spans="1:7" ht="82.5" customHeight="1">
      <c r="A416" s="285"/>
      <c r="B416" s="284" t="s">
        <v>359</v>
      </c>
      <c r="C416" s="140" t="s">
        <v>89</v>
      </c>
      <c r="D416" s="270" t="s">
        <v>370</v>
      </c>
      <c r="E416" s="287"/>
      <c r="F416" s="290">
        <v>8806518</v>
      </c>
      <c r="G416" s="290">
        <f>F416</f>
        <v>8806518</v>
      </c>
    </row>
    <row r="417" spans="1:8" s="268" customFormat="1" ht="15" customHeight="1">
      <c r="A417" s="288">
        <v>2</v>
      </c>
      <c r="B417" s="291" t="s">
        <v>28</v>
      </c>
      <c r="C417" s="140"/>
      <c r="D417" s="140"/>
      <c r="E417" s="287"/>
      <c r="F417" s="290"/>
      <c r="G417" s="290"/>
    </row>
    <row r="418" spans="1:8" ht="95.25" customHeight="1">
      <c r="A418" s="285"/>
      <c r="B418" s="284" t="s">
        <v>360</v>
      </c>
      <c r="C418" s="140" t="s">
        <v>180</v>
      </c>
      <c r="D418" s="140" t="s">
        <v>181</v>
      </c>
      <c r="E418" s="140"/>
      <c r="F418" s="292">
        <v>1</v>
      </c>
      <c r="G418" s="292">
        <f>F418</f>
        <v>1</v>
      </c>
    </row>
    <row r="419" spans="1:8" s="268" customFormat="1" ht="15" customHeight="1">
      <c r="A419" s="288">
        <v>3</v>
      </c>
      <c r="B419" s="291" t="s">
        <v>29</v>
      </c>
      <c r="C419" s="140"/>
      <c r="D419" s="140"/>
      <c r="E419" s="140"/>
      <c r="F419" s="290"/>
      <c r="G419" s="292"/>
    </row>
    <row r="420" spans="1:8" ht="94.5" customHeight="1">
      <c r="A420" s="285"/>
      <c r="B420" s="284" t="s">
        <v>361</v>
      </c>
      <c r="C420" s="140" t="s">
        <v>89</v>
      </c>
      <c r="D420" s="140" t="s">
        <v>87</v>
      </c>
      <c r="E420" s="140"/>
      <c r="F420" s="290">
        <f>F416/F418</f>
        <v>8806518</v>
      </c>
      <c r="G420" s="290">
        <f>F420</f>
        <v>8806518</v>
      </c>
    </row>
    <row r="421" spans="1:8" s="268" customFormat="1" ht="15" customHeight="1">
      <c r="A421" s="288">
        <v>4</v>
      </c>
      <c r="B421" s="291" t="s">
        <v>30</v>
      </c>
      <c r="C421" s="140"/>
      <c r="D421" s="140"/>
      <c r="E421" s="140"/>
      <c r="F421" s="290"/>
      <c r="G421" s="292"/>
    </row>
    <row r="422" spans="1:8" ht="88.5" customHeight="1">
      <c r="A422" s="285"/>
      <c r="B422" s="284" t="s">
        <v>362</v>
      </c>
      <c r="C422" s="140" t="s">
        <v>88</v>
      </c>
      <c r="D422" s="140" t="s">
        <v>87</v>
      </c>
      <c r="E422" s="140"/>
      <c r="F422" s="290">
        <v>100</v>
      </c>
      <c r="G422" s="290">
        <v>100</v>
      </c>
    </row>
    <row r="423" spans="1:8" ht="19.5" customHeight="1">
      <c r="A423" s="296"/>
      <c r="B423" s="297"/>
      <c r="C423" s="298"/>
      <c r="D423" s="298"/>
      <c r="E423" s="298"/>
      <c r="F423" s="299"/>
      <c r="G423" s="299"/>
    </row>
    <row r="424" spans="1:8" ht="6" customHeight="1">
      <c r="A424" s="300"/>
      <c r="B424" s="300"/>
      <c r="C424" s="300"/>
      <c r="D424" s="100"/>
    </row>
    <row r="425" spans="1:8" ht="33" customHeight="1">
      <c r="A425" s="155" t="s">
        <v>315</v>
      </c>
      <c r="B425" s="155"/>
      <c r="C425" s="155"/>
      <c r="D425" s="97"/>
      <c r="E425" s="98"/>
      <c r="F425" s="156" t="s">
        <v>316</v>
      </c>
      <c r="G425" s="156"/>
    </row>
    <row r="426" spans="1:8" ht="3" customHeight="1">
      <c r="A426" s="99"/>
      <c r="B426" s="100"/>
      <c r="D426" s="143" t="s">
        <v>31</v>
      </c>
      <c r="F426" s="153" t="s">
        <v>302</v>
      </c>
      <c r="G426" s="153"/>
    </row>
    <row r="427" spans="1:8" ht="15.75" customHeight="1">
      <c r="A427" s="157" t="s">
        <v>32</v>
      </c>
      <c r="B427" s="157"/>
      <c r="C427" s="100"/>
      <c r="D427" s="100"/>
    </row>
    <row r="428" spans="1:8" ht="18" customHeight="1">
      <c r="A428" s="141" t="s">
        <v>303</v>
      </c>
      <c r="B428" s="141"/>
      <c r="C428" s="141"/>
      <c r="D428" s="100"/>
    </row>
    <row r="429" spans="1:8" ht="33" customHeight="1">
      <c r="A429" s="158" t="s">
        <v>304</v>
      </c>
      <c r="B429" s="157"/>
      <c r="C429" s="157"/>
      <c r="D429" s="97"/>
      <c r="E429" s="98"/>
      <c r="F429" s="159" t="s">
        <v>305</v>
      </c>
      <c r="G429" s="159"/>
    </row>
    <row r="430" spans="1:8" ht="2.25" customHeight="1">
      <c r="B430" s="100"/>
      <c r="C430" s="100"/>
      <c r="D430" s="143" t="s">
        <v>31</v>
      </c>
      <c r="F430" s="153" t="s">
        <v>52</v>
      </c>
      <c r="G430" s="153"/>
    </row>
    <row r="431" spans="1:8" ht="11.25" customHeight="1">
      <c r="A431" s="101" t="s">
        <v>306</v>
      </c>
      <c r="B431" s="101"/>
      <c r="C431" s="101"/>
      <c r="D431" s="101"/>
      <c r="E431" s="101"/>
      <c r="F431" s="101"/>
      <c r="G431" s="101"/>
      <c r="H431" s="101"/>
    </row>
    <row r="432" spans="1:8" ht="3" hidden="1" customHeight="1">
      <c r="A432" s="102"/>
      <c r="B432" s="58" t="s">
        <v>83</v>
      </c>
    </row>
    <row r="433" spans="1:1" ht="12" customHeight="1">
      <c r="A433" s="301" t="s">
        <v>51</v>
      </c>
    </row>
  </sheetData>
  <mergeCells count="110">
    <mergeCell ref="F1:G3"/>
    <mergeCell ref="E5:G5"/>
    <mergeCell ref="E6:G6"/>
    <mergeCell ref="E7:G7"/>
    <mergeCell ref="E8:G8"/>
    <mergeCell ref="E9:G9"/>
    <mergeCell ref="B50:C50"/>
    <mergeCell ref="B72:C72"/>
    <mergeCell ref="B299:E29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6:G36"/>
    <mergeCell ref="B37:G37"/>
    <mergeCell ref="E39:E40"/>
    <mergeCell ref="B41:C41"/>
    <mergeCell ref="B42:C42"/>
    <mergeCell ref="B43:C43"/>
    <mergeCell ref="B24:G26"/>
    <mergeCell ref="B27:G27"/>
    <mergeCell ref="B29:G29"/>
    <mergeCell ref="B30:G30"/>
    <mergeCell ref="C33:G33"/>
    <mergeCell ref="B34:G34"/>
    <mergeCell ref="B54:C54"/>
    <mergeCell ref="B55:C55"/>
    <mergeCell ref="B56:C56"/>
    <mergeCell ref="B57:C57"/>
    <mergeCell ref="B59:C59"/>
    <mergeCell ref="B65:C65"/>
    <mergeCell ref="B67:C67"/>
    <mergeCell ref="B68:C68"/>
    <mergeCell ref="B44:C44"/>
    <mergeCell ref="B45:C45"/>
    <mergeCell ref="B86:E86"/>
    <mergeCell ref="B87:E87"/>
    <mergeCell ref="B96:D96"/>
    <mergeCell ref="A73:C73"/>
    <mergeCell ref="B75:G75"/>
    <mergeCell ref="B107:D107"/>
    <mergeCell ref="B116:D116"/>
    <mergeCell ref="B125:D125"/>
    <mergeCell ref="B58:C58"/>
    <mergeCell ref="B317:E317"/>
    <mergeCell ref="B328:E328"/>
    <mergeCell ref="B337:E337"/>
    <mergeCell ref="B348:E348"/>
    <mergeCell ref="B182:E182"/>
    <mergeCell ref="B227:E227"/>
    <mergeCell ref="B236:E236"/>
    <mergeCell ref="B281:E281"/>
    <mergeCell ref="B308:E308"/>
    <mergeCell ref="B191:E191"/>
    <mergeCell ref="B200:E200"/>
    <mergeCell ref="B209:E209"/>
    <mergeCell ref="B218:E218"/>
    <mergeCell ref="B245:E245"/>
    <mergeCell ref="B254:E254"/>
    <mergeCell ref="B263:E263"/>
    <mergeCell ref="B272:E272"/>
    <mergeCell ref="B290:E290"/>
    <mergeCell ref="F430:G430"/>
    <mergeCell ref="A424:C424"/>
    <mergeCell ref="A425:C425"/>
    <mergeCell ref="F425:G425"/>
    <mergeCell ref="F426:G426"/>
    <mergeCell ref="A427:B427"/>
    <mergeCell ref="A429:C429"/>
    <mergeCell ref="F429:G429"/>
    <mergeCell ref="B357:D357"/>
    <mergeCell ref="B369:E369"/>
    <mergeCell ref="B378:E378"/>
    <mergeCell ref="B387:F387"/>
    <mergeCell ref="B414:F414"/>
    <mergeCell ref="B358:E358"/>
    <mergeCell ref="B396:F396"/>
    <mergeCell ref="B405:F405"/>
    <mergeCell ref="B181:C181"/>
    <mergeCell ref="B46:C46"/>
    <mergeCell ref="B47:C47"/>
    <mergeCell ref="B48:C48"/>
    <mergeCell ref="B49:C49"/>
    <mergeCell ref="B51:C51"/>
    <mergeCell ref="B52:C52"/>
    <mergeCell ref="B53:C53"/>
    <mergeCell ref="B60:C60"/>
    <mergeCell ref="B61:C61"/>
    <mergeCell ref="B62:C62"/>
    <mergeCell ref="B63:C63"/>
    <mergeCell ref="B64:C64"/>
    <mergeCell ref="B66:C66"/>
    <mergeCell ref="B69:C69"/>
    <mergeCell ref="B70:C70"/>
    <mergeCell ref="B71:C71"/>
    <mergeCell ref="B163:D163"/>
    <mergeCell ref="B172:D172"/>
    <mergeCell ref="B136:D136"/>
    <mergeCell ref="B145:D145"/>
    <mergeCell ref="B154:D154"/>
    <mergeCell ref="A80:B80"/>
    <mergeCell ref="B82:G82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view="pageBreakPreview" topLeftCell="A22" zoomScaleNormal="120" zoomScaleSheetLayoutView="100" workbookViewId="0">
      <selection activeCell="B24" sqref="B24:G26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74" t="s">
        <v>72</v>
      </c>
      <c r="G1" s="175"/>
    </row>
    <row r="2" spans="1:10">
      <c r="F2" s="175"/>
      <c r="G2" s="175"/>
    </row>
    <row r="3" spans="1:10" ht="32.25" customHeight="1">
      <c r="F3" s="175"/>
      <c r="G3" s="175"/>
    </row>
    <row r="4" spans="1:10" ht="15.75">
      <c r="A4" s="15"/>
      <c r="E4" s="15" t="s">
        <v>0</v>
      </c>
    </row>
    <row r="5" spans="1:10" ht="15.75">
      <c r="A5" s="15"/>
      <c r="E5" s="176" t="s">
        <v>100</v>
      </c>
      <c r="F5" s="176"/>
      <c r="G5" s="176"/>
    </row>
    <row r="6" spans="1:10" ht="15.75">
      <c r="A6" s="15"/>
      <c r="B6" s="15"/>
      <c r="E6" s="177" t="s">
        <v>85</v>
      </c>
      <c r="F6" s="177"/>
      <c r="G6" s="177"/>
    </row>
    <row r="7" spans="1:10" ht="15" customHeight="1">
      <c r="A7" s="15"/>
      <c r="E7" s="178" t="s">
        <v>1</v>
      </c>
      <c r="F7" s="178"/>
      <c r="G7" s="178"/>
    </row>
    <row r="8" spans="1:10" ht="9.75" customHeight="1">
      <c r="A8" s="15"/>
      <c r="B8" s="15"/>
      <c r="E8" s="179"/>
      <c r="F8" s="179"/>
      <c r="G8" s="179"/>
    </row>
    <row r="9" spans="1:10" ht="9" customHeight="1">
      <c r="A9" s="15"/>
      <c r="E9" s="178"/>
      <c r="F9" s="178"/>
      <c r="G9" s="178"/>
    </row>
    <row r="10" spans="1:10" ht="15.75">
      <c r="A10" s="15"/>
      <c r="E10" s="152" t="s">
        <v>101</v>
      </c>
      <c r="F10" s="152"/>
      <c r="G10" s="152"/>
    </row>
    <row r="11" spans="1:10" ht="12" customHeight="1"/>
    <row r="12" spans="1:10" ht="10.5" customHeight="1">
      <c r="J12" s="16" t="s">
        <v>83</v>
      </c>
    </row>
    <row r="13" spans="1:10" ht="15.75">
      <c r="A13" s="183" t="s">
        <v>2</v>
      </c>
      <c r="B13" s="183"/>
      <c r="C13" s="183"/>
      <c r="D13" s="183"/>
      <c r="E13" s="183"/>
      <c r="F13" s="183"/>
      <c r="G13" s="183"/>
    </row>
    <row r="14" spans="1:10" ht="15.75">
      <c r="A14" s="183" t="s">
        <v>126</v>
      </c>
      <c r="B14" s="183"/>
      <c r="C14" s="183"/>
      <c r="D14" s="183"/>
      <c r="E14" s="183"/>
      <c r="F14" s="183"/>
      <c r="G14" s="183"/>
    </row>
    <row r="15" spans="1:10" ht="9.75" customHeight="1"/>
    <row r="16" spans="1:10" ht="9" customHeight="1"/>
    <row r="17" spans="1:7" ht="41.45" customHeight="1">
      <c r="A17" s="50" t="s">
        <v>73</v>
      </c>
      <c r="B17" s="50">
        <v>3100000</v>
      </c>
      <c r="C17" s="50"/>
      <c r="D17" s="184" t="s">
        <v>84</v>
      </c>
      <c r="E17" s="184"/>
      <c r="F17" s="184"/>
      <c r="G17" s="51">
        <v>31692820</v>
      </c>
    </row>
    <row r="18" spans="1:7" ht="28.5" customHeight="1">
      <c r="A18" s="153" t="s">
        <v>81</v>
      </c>
      <c r="B18" s="153"/>
      <c r="C18" s="153"/>
      <c r="D18" s="185" t="s">
        <v>1</v>
      </c>
      <c r="E18" s="185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80" t="s">
        <v>85</v>
      </c>
      <c r="E19" s="180"/>
      <c r="F19" s="180"/>
      <c r="G19" s="51">
        <v>31692820</v>
      </c>
    </row>
    <row r="20" spans="1:7" ht="15.75" customHeight="1">
      <c r="A20" s="153" t="s">
        <v>77</v>
      </c>
      <c r="B20" s="153"/>
      <c r="C20" s="153"/>
      <c r="D20" s="181" t="s">
        <v>33</v>
      </c>
      <c r="E20" s="181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57" t="s">
        <v>90</v>
      </c>
      <c r="E21" s="182" t="s">
        <v>91</v>
      </c>
      <c r="F21" s="182"/>
      <c r="G21" s="57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153" t="s">
        <v>82</v>
      </c>
      <c r="F22" s="153"/>
      <c r="G22" s="60" t="s">
        <v>80</v>
      </c>
    </row>
    <row r="23" spans="1:7" ht="40.5" customHeight="1">
      <c r="A23" s="61" t="s">
        <v>7</v>
      </c>
      <c r="B23" s="157" t="s">
        <v>307</v>
      </c>
      <c r="C23" s="157"/>
      <c r="D23" s="157"/>
      <c r="E23" s="157"/>
      <c r="F23" s="157"/>
      <c r="G23" s="157"/>
    </row>
    <row r="24" spans="1:7" ht="110.25" customHeight="1">
      <c r="A24" s="61" t="s">
        <v>8</v>
      </c>
      <c r="B24" s="200" t="s">
        <v>311</v>
      </c>
      <c r="C24" s="200"/>
      <c r="D24" s="200"/>
      <c r="E24" s="200"/>
      <c r="F24" s="200"/>
      <c r="G24" s="200"/>
    </row>
    <row r="25" spans="1:7" ht="54.75" customHeight="1">
      <c r="A25" s="61"/>
      <c r="B25" s="200"/>
      <c r="C25" s="200"/>
      <c r="D25" s="200"/>
      <c r="E25" s="200"/>
      <c r="F25" s="200"/>
      <c r="G25" s="200"/>
    </row>
    <row r="26" spans="1:7" ht="82.5" customHeight="1">
      <c r="B26" s="200"/>
      <c r="C26" s="200"/>
      <c r="D26" s="200"/>
      <c r="E26" s="200"/>
      <c r="F26" s="200"/>
      <c r="G26" s="200"/>
    </row>
    <row r="27" spans="1:7" ht="19.5" customHeight="1">
      <c r="A27" s="18" t="s">
        <v>9</v>
      </c>
      <c r="B27" s="152" t="s">
        <v>46</v>
      </c>
      <c r="C27" s="152"/>
      <c r="D27" s="152"/>
      <c r="E27" s="152"/>
      <c r="F27" s="152"/>
      <c r="G27" s="152"/>
    </row>
    <row r="28" spans="1:7" ht="4.5" customHeight="1">
      <c r="A28" s="19"/>
    </row>
    <row r="29" spans="1:7" ht="19.5" customHeight="1">
      <c r="A29" s="48" t="s">
        <v>11</v>
      </c>
      <c r="B29" s="168" t="s">
        <v>47</v>
      </c>
      <c r="C29" s="168"/>
      <c r="D29" s="168"/>
      <c r="E29" s="168"/>
      <c r="F29" s="168"/>
      <c r="G29" s="168"/>
    </row>
    <row r="30" spans="1:7" ht="24" customHeight="1">
      <c r="A30" s="48">
        <v>1</v>
      </c>
      <c r="B30" s="169" t="s">
        <v>93</v>
      </c>
      <c r="C30" s="170"/>
      <c r="D30" s="170"/>
      <c r="E30" s="170"/>
      <c r="F30" s="170"/>
      <c r="G30" s="171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172" t="s">
        <v>92</v>
      </c>
      <c r="D32" s="173"/>
      <c r="E32" s="173"/>
      <c r="F32" s="173"/>
      <c r="G32" s="173"/>
    </row>
    <row r="33" spans="1:9" ht="19.5" customHeight="1">
      <c r="A33" s="18" t="s">
        <v>13</v>
      </c>
      <c r="B33" s="152" t="s">
        <v>48</v>
      </c>
      <c r="C33" s="152"/>
      <c r="D33" s="152"/>
      <c r="E33" s="152"/>
      <c r="F33" s="152"/>
      <c r="G33" s="152"/>
    </row>
    <row r="34" spans="1:9" ht="4.5" customHeight="1">
      <c r="A34" s="18"/>
      <c r="B34" s="47"/>
      <c r="C34" s="47"/>
      <c r="D34" s="47"/>
      <c r="E34" s="47"/>
      <c r="F34" s="47"/>
      <c r="G34" s="47"/>
    </row>
    <row r="35" spans="1:9" ht="18.75" customHeight="1">
      <c r="A35" s="48" t="s">
        <v>11</v>
      </c>
      <c r="B35" s="168" t="s">
        <v>12</v>
      </c>
      <c r="C35" s="168"/>
      <c r="D35" s="168"/>
      <c r="E35" s="168"/>
      <c r="F35" s="168"/>
      <c r="G35" s="168"/>
    </row>
    <row r="36" spans="1:9" ht="19.5" customHeight="1">
      <c r="A36" s="91">
        <v>1</v>
      </c>
      <c r="B36" s="148" t="s">
        <v>94</v>
      </c>
      <c r="C36" s="148"/>
      <c r="D36" s="148"/>
      <c r="E36" s="148"/>
      <c r="F36" s="148"/>
      <c r="G36" s="148"/>
    </row>
    <row r="37" spans="1:9" ht="12.75" customHeight="1">
      <c r="A37" s="18"/>
      <c r="B37" s="47"/>
      <c r="C37" s="47"/>
      <c r="D37" s="47"/>
      <c r="E37" s="47"/>
      <c r="F37" s="47"/>
      <c r="G37" s="47"/>
    </row>
    <row r="38" spans="1:9" ht="15.75">
      <c r="A38" s="18" t="s">
        <v>19</v>
      </c>
      <c r="B38" s="22" t="s">
        <v>15</v>
      </c>
      <c r="C38" s="47"/>
      <c r="D38" s="47"/>
      <c r="E38" s="186" t="s">
        <v>49</v>
      </c>
      <c r="F38" s="47"/>
      <c r="G38" s="47"/>
    </row>
    <row r="39" spans="1:9" ht="8.25" customHeight="1">
      <c r="A39" s="19"/>
      <c r="E39" s="187"/>
    </row>
    <row r="40" spans="1:9" ht="23.25" customHeight="1">
      <c r="A40" s="48" t="s">
        <v>11</v>
      </c>
      <c r="B40" s="165" t="s">
        <v>15</v>
      </c>
      <c r="C40" s="149"/>
      <c r="D40" s="48" t="s">
        <v>16</v>
      </c>
      <c r="E40" s="48" t="s">
        <v>17</v>
      </c>
      <c r="F40" s="48" t="s">
        <v>18</v>
      </c>
    </row>
    <row r="41" spans="1:9" ht="12" customHeight="1">
      <c r="A41" s="90">
        <v>1</v>
      </c>
      <c r="B41" s="166">
        <v>2</v>
      </c>
      <c r="C41" s="163"/>
      <c r="D41" s="90">
        <v>3</v>
      </c>
      <c r="E41" s="90">
        <v>4</v>
      </c>
      <c r="F41" s="90">
        <v>5</v>
      </c>
    </row>
    <row r="42" spans="1:9" ht="18" customHeight="1">
      <c r="A42" s="48"/>
      <c r="B42" s="201" t="s">
        <v>95</v>
      </c>
      <c r="C42" s="202"/>
      <c r="E42" s="43">
        <f>E43+E44+E45+E46+E47+E48+E49+E50+E51+E52+E53</f>
        <v>2010000</v>
      </c>
      <c r="F42" s="26">
        <f>E42</f>
        <v>2010000</v>
      </c>
    </row>
    <row r="43" spans="1:9" ht="26.25" customHeight="1">
      <c r="A43" s="23" t="s">
        <v>102</v>
      </c>
      <c r="B43" s="204" t="s">
        <v>114</v>
      </c>
      <c r="C43" s="163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189" t="s">
        <v>110</v>
      </c>
      <c r="C44" s="163"/>
      <c r="D44" s="24"/>
      <c r="E44" s="25">
        <v>1150000</v>
      </c>
      <c r="F44" s="25">
        <f t="shared" ref="F44" si="1">E44</f>
        <v>1150000</v>
      </c>
    </row>
    <row r="45" spans="1:9" ht="30.75" hidden="1" customHeight="1">
      <c r="A45" s="23" t="s">
        <v>104</v>
      </c>
      <c r="B45" s="194" t="s">
        <v>121</v>
      </c>
      <c r="C45" s="195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194" t="s">
        <v>135</v>
      </c>
      <c r="C46" s="195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194" t="s">
        <v>127</v>
      </c>
      <c r="C47" s="195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194" t="s">
        <v>128</v>
      </c>
      <c r="C48" s="195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194" t="s">
        <v>129</v>
      </c>
      <c r="C49" s="195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194" t="s">
        <v>156</v>
      </c>
      <c r="C50" s="195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194" t="s">
        <v>168</v>
      </c>
      <c r="C51" s="195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194" t="s">
        <v>176</v>
      </c>
      <c r="C52" s="195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194" t="s">
        <v>274</v>
      </c>
      <c r="C53" s="195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164" t="s">
        <v>188</v>
      </c>
      <c r="C54" s="163"/>
      <c r="D54" s="24"/>
      <c r="E54" s="26">
        <f>E55+E56+E57+E58+E59+E60+E61+E62+E63+E64+E65+E66+E67+E69+E68</f>
        <v>4510000</v>
      </c>
      <c r="F54" s="26">
        <f>E54</f>
        <v>4510000</v>
      </c>
    </row>
    <row r="55" spans="1:6" ht="37.5" customHeight="1">
      <c r="A55" s="23" t="s">
        <v>248</v>
      </c>
      <c r="B55" s="189" t="s">
        <v>259</v>
      </c>
      <c r="C55" s="163"/>
      <c r="D55" s="24"/>
      <c r="E55" s="25">
        <f>F193</f>
        <v>500000</v>
      </c>
      <c r="F55" s="25">
        <f t="shared" si="0"/>
        <v>500000</v>
      </c>
    </row>
    <row r="56" spans="1:6" ht="38.25" customHeight="1">
      <c r="A56" s="23" t="s">
        <v>249</v>
      </c>
      <c r="B56" s="189" t="s">
        <v>260</v>
      </c>
      <c r="C56" s="163"/>
      <c r="D56" s="24"/>
      <c r="E56" s="25">
        <f>F202</f>
        <v>500000</v>
      </c>
      <c r="F56" s="25">
        <f t="shared" si="0"/>
        <v>500000</v>
      </c>
    </row>
    <row r="57" spans="1:6" ht="38.25" hidden="1" customHeight="1">
      <c r="A57" s="23" t="s">
        <v>250</v>
      </c>
      <c r="B57" s="194" t="s">
        <v>261</v>
      </c>
      <c r="C57" s="195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194" t="s">
        <v>262</v>
      </c>
      <c r="C58" s="195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194" t="s">
        <v>263</v>
      </c>
      <c r="C59" s="195"/>
      <c r="D59" s="24"/>
      <c r="E59" s="105">
        <f>F229</f>
        <v>0</v>
      </c>
      <c r="F59" s="25">
        <f t="shared" si="0"/>
        <v>0</v>
      </c>
    </row>
    <row r="60" spans="1:6" ht="29.25" customHeight="1">
      <c r="A60" s="23" t="s">
        <v>250</v>
      </c>
      <c r="B60" s="189" t="s">
        <v>264</v>
      </c>
      <c r="C60" s="163"/>
      <c r="D60" s="24"/>
      <c r="E60" s="25">
        <f>F238</f>
        <v>1500000</v>
      </c>
      <c r="F60" s="25">
        <f t="shared" si="0"/>
        <v>1500000</v>
      </c>
    </row>
    <row r="61" spans="1:6" ht="41.25" hidden="1" customHeight="1">
      <c r="A61" s="23" t="s">
        <v>254</v>
      </c>
      <c r="B61" s="194" t="s">
        <v>265</v>
      </c>
      <c r="C61" s="195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194" t="s">
        <v>266</v>
      </c>
      <c r="C62" s="195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189" t="s">
        <v>267</v>
      </c>
      <c r="C63" s="163"/>
      <c r="D63" s="24"/>
      <c r="E63" s="25">
        <f>F265</f>
        <v>100000</v>
      </c>
      <c r="F63" s="25">
        <f t="shared" si="0"/>
        <v>100000</v>
      </c>
    </row>
    <row r="64" spans="1:6" ht="30.75" customHeight="1">
      <c r="A64" s="23" t="s">
        <v>252</v>
      </c>
      <c r="B64" s="189" t="s">
        <v>268</v>
      </c>
      <c r="C64" s="163"/>
      <c r="D64" s="24"/>
      <c r="E64" s="25">
        <f>F274</f>
        <v>110000</v>
      </c>
      <c r="F64" s="25">
        <f t="shared" si="0"/>
        <v>110000</v>
      </c>
    </row>
    <row r="65" spans="1:7" ht="29.25" customHeight="1">
      <c r="A65" s="23" t="s">
        <v>253</v>
      </c>
      <c r="B65" s="189" t="s">
        <v>269</v>
      </c>
      <c r="C65" s="163"/>
      <c r="D65" s="24"/>
      <c r="E65" s="25">
        <f>F283</f>
        <v>1500000</v>
      </c>
      <c r="F65" s="25">
        <f t="shared" si="0"/>
        <v>1500000</v>
      </c>
    </row>
    <row r="66" spans="1:7" ht="28.5" hidden="1" customHeight="1">
      <c r="A66" s="23" t="s">
        <v>256</v>
      </c>
      <c r="B66" s="194" t="s">
        <v>270</v>
      </c>
      <c r="C66" s="195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194" t="s">
        <v>271</v>
      </c>
      <c r="C67" s="195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189" t="s">
        <v>272</v>
      </c>
      <c r="C68" s="163"/>
      <c r="D68" s="24"/>
      <c r="E68" s="25">
        <f>F310</f>
        <v>0</v>
      </c>
      <c r="F68" s="25">
        <f t="shared" ref="F68" si="2">E68</f>
        <v>0</v>
      </c>
    </row>
    <row r="69" spans="1:7" ht="35.25" customHeight="1">
      <c r="A69" s="23" t="s">
        <v>254</v>
      </c>
      <c r="B69" s="189" t="s">
        <v>284</v>
      </c>
      <c r="C69" s="163"/>
      <c r="D69" s="24"/>
      <c r="E69" s="25">
        <f>F319</f>
        <v>300000</v>
      </c>
      <c r="F69" s="25">
        <f t="shared" si="0"/>
        <v>300000</v>
      </c>
    </row>
    <row r="70" spans="1:7" ht="21.75" customHeight="1">
      <c r="A70" s="23"/>
      <c r="B70" s="164" t="s">
        <v>242</v>
      </c>
      <c r="C70" s="163"/>
      <c r="D70" s="24"/>
      <c r="E70" s="26">
        <f>E71+E72</f>
        <v>549000</v>
      </c>
      <c r="F70" s="26">
        <f>E70</f>
        <v>549000</v>
      </c>
    </row>
    <row r="71" spans="1:7" ht="23.25" customHeight="1">
      <c r="A71" s="23" t="s">
        <v>258</v>
      </c>
      <c r="B71" s="189" t="s">
        <v>273</v>
      </c>
      <c r="C71" s="163"/>
      <c r="D71" s="24"/>
      <c r="E71" s="25">
        <f>F329</f>
        <v>500000</v>
      </c>
      <c r="F71" s="25">
        <f t="shared" si="0"/>
        <v>500000</v>
      </c>
    </row>
    <row r="72" spans="1:7" ht="23.25" customHeight="1">
      <c r="A72" s="23" t="s">
        <v>301</v>
      </c>
      <c r="B72" s="189" t="s">
        <v>295</v>
      </c>
      <c r="C72" s="163"/>
      <c r="D72" s="24"/>
      <c r="E72" s="25">
        <f>F338</f>
        <v>49000</v>
      </c>
      <c r="F72" s="25">
        <f t="shared" si="0"/>
        <v>49000</v>
      </c>
    </row>
    <row r="73" spans="1:7" ht="20.25" customHeight="1">
      <c r="A73" s="151" t="s">
        <v>18</v>
      </c>
      <c r="B73" s="151"/>
      <c r="C73" s="163"/>
      <c r="D73" s="26"/>
      <c r="E73" s="26">
        <f>SUM(E43:E72)-E70-E54</f>
        <v>7069000</v>
      </c>
      <c r="F73" s="26">
        <f>D73+E73</f>
        <v>7069000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152" t="s">
        <v>20</v>
      </c>
      <c r="C75" s="152"/>
      <c r="D75" s="152"/>
      <c r="E75" s="152"/>
      <c r="F75" s="152"/>
      <c r="G75" s="152"/>
    </row>
    <row r="76" spans="1:7" ht="11.25" customHeight="1">
      <c r="A76" s="19"/>
      <c r="E76" s="27" t="s">
        <v>14</v>
      </c>
    </row>
    <row r="77" spans="1:7" ht="25.5">
      <c r="A77" s="48" t="s">
        <v>11</v>
      </c>
      <c r="B77" s="90" t="s">
        <v>21</v>
      </c>
      <c r="C77" s="48" t="s">
        <v>16</v>
      </c>
      <c r="D77" s="48" t="s">
        <v>17</v>
      </c>
      <c r="E77" s="48" t="s">
        <v>18</v>
      </c>
    </row>
    <row r="78" spans="1:7" ht="11.25" customHeight="1">
      <c r="A78" s="90">
        <v>1</v>
      </c>
      <c r="B78" s="90">
        <v>2</v>
      </c>
      <c r="C78" s="90">
        <v>3</v>
      </c>
      <c r="D78" s="90">
        <v>4</v>
      </c>
      <c r="E78" s="90">
        <v>5</v>
      </c>
    </row>
    <row r="79" spans="1:7" ht="23.25" customHeight="1">
      <c r="A79" s="48"/>
      <c r="B79" s="28"/>
      <c r="C79" s="29"/>
      <c r="D79" s="48"/>
      <c r="E79" s="29"/>
    </row>
    <row r="80" spans="1:7" ht="19.5" customHeight="1">
      <c r="A80" s="151" t="s">
        <v>18</v>
      </c>
      <c r="B80" s="151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52" t="s">
        <v>23</v>
      </c>
      <c r="C82" s="152"/>
      <c r="D82" s="152"/>
      <c r="E82" s="152"/>
      <c r="F82" s="152"/>
      <c r="G82" s="152"/>
    </row>
    <row r="83" spans="1:7" ht="9.75" customHeight="1">
      <c r="A83" s="19"/>
    </row>
    <row r="84" spans="1:7" ht="25.5" customHeight="1">
      <c r="A84" s="48" t="s">
        <v>11</v>
      </c>
      <c r="B84" s="48" t="s">
        <v>24</v>
      </c>
      <c r="C84" s="91" t="s">
        <v>25</v>
      </c>
      <c r="D84" s="91" t="s">
        <v>26</v>
      </c>
      <c r="E84" s="48" t="s">
        <v>16</v>
      </c>
      <c r="F84" s="48" t="s">
        <v>17</v>
      </c>
      <c r="G84" s="48" t="s">
        <v>18</v>
      </c>
    </row>
    <row r="85" spans="1:7">
      <c r="A85" s="90">
        <v>1</v>
      </c>
      <c r="B85" s="90">
        <v>2</v>
      </c>
      <c r="C85" s="90">
        <v>3</v>
      </c>
      <c r="D85" s="90">
        <v>4</v>
      </c>
      <c r="E85" s="90">
        <v>5</v>
      </c>
      <c r="F85" s="90">
        <v>6</v>
      </c>
      <c r="G85" s="90">
        <v>7</v>
      </c>
    </row>
    <row r="86" spans="1:7" ht="17.25" customHeight="1">
      <c r="A86" s="48"/>
      <c r="B86" s="164" t="s">
        <v>95</v>
      </c>
      <c r="C86" s="164"/>
      <c r="D86" s="203"/>
      <c r="E86" s="48"/>
      <c r="F86" s="48"/>
      <c r="G86" s="48"/>
    </row>
    <row r="87" spans="1:7" ht="29.25" customHeight="1">
      <c r="A87" s="49"/>
      <c r="B87" s="150" t="s">
        <v>130</v>
      </c>
      <c r="C87" s="150"/>
      <c r="D87" s="150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34.5" customHeight="1">
      <c r="A89" s="49"/>
      <c r="B89" s="45" t="s">
        <v>115</v>
      </c>
      <c r="C89" s="17" t="s">
        <v>96</v>
      </c>
      <c r="D89" s="34" t="s">
        <v>154</v>
      </c>
      <c r="E89" s="31"/>
      <c r="F89" s="32">
        <f>E43</f>
        <v>860000</v>
      </c>
      <c r="G89" s="32">
        <f>F89</f>
        <v>860000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49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49"/>
      <c r="B93" s="46" t="s">
        <v>117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49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49"/>
      <c r="B96" s="150" t="s">
        <v>131</v>
      </c>
      <c r="C96" s="150"/>
      <c r="D96" s="150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31.5" customHeight="1">
      <c r="A98" s="49"/>
      <c r="B98" s="46" t="s">
        <v>111</v>
      </c>
      <c r="C98" s="17" t="s">
        <v>96</v>
      </c>
      <c r="D98" s="34" t="s">
        <v>154</v>
      </c>
      <c r="E98" s="31"/>
      <c r="F98" s="32">
        <f>E44</f>
        <v>1150000</v>
      </c>
      <c r="G98" s="32">
        <f>F98</f>
        <v>1150000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49"/>
      <c r="B100" s="46" t="s">
        <v>119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49"/>
      <c r="B102" s="46" t="s">
        <v>120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49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193" t="s">
        <v>132</v>
      </c>
      <c r="C105" s="193"/>
      <c r="D105" s="193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193" t="s">
        <v>155</v>
      </c>
      <c r="C116" s="193"/>
      <c r="D116" s="193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193" t="s">
        <v>286</v>
      </c>
      <c r="C125" s="193"/>
      <c r="D125" s="193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193" t="s">
        <v>143</v>
      </c>
      <c r="C134" s="193"/>
      <c r="D134" s="193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193" t="s">
        <v>151</v>
      </c>
      <c r="C145" s="193"/>
      <c r="D145" s="193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193" t="s">
        <v>288</v>
      </c>
      <c r="C154" s="193"/>
      <c r="D154" s="193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193" t="s">
        <v>287</v>
      </c>
      <c r="C163" s="193"/>
      <c r="D163" s="193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193" t="s">
        <v>171</v>
      </c>
      <c r="C172" s="193"/>
      <c r="D172" s="193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193" t="s">
        <v>275</v>
      </c>
      <c r="C181" s="193"/>
      <c r="D181" s="193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96"/>
      <c r="B190" s="196" t="s">
        <v>188</v>
      </c>
      <c r="C190" s="196"/>
      <c r="D190" s="196"/>
      <c r="E190" s="31"/>
      <c r="F190" s="62">
        <f>F193+F202+F211+F220+F229+F238+F247+F256+F265+F274+F283+F292+F301+F310+F319</f>
        <v>4510000</v>
      </c>
      <c r="G190" s="62">
        <f>F190</f>
        <v>4510000</v>
      </c>
    </row>
    <row r="191" spans="1:7" ht="33.75" customHeight="1">
      <c r="A191" s="63"/>
      <c r="B191" s="160" t="s">
        <v>190</v>
      </c>
      <c r="C191" s="160"/>
      <c r="D191" s="160"/>
      <c r="E191" s="160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f>500000</f>
        <v>500000</v>
      </c>
      <c r="G193" s="64">
        <f>F193</f>
        <v>500000</v>
      </c>
    </row>
    <row r="194" spans="1:7" s="76" customFormat="1" ht="15" customHeight="1">
      <c r="A194" s="79">
        <v>2</v>
      </c>
      <c r="B194" s="95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191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95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192</v>
      </c>
      <c r="C197" s="68" t="s">
        <v>89</v>
      </c>
      <c r="D197" s="68" t="s">
        <v>87</v>
      </c>
      <c r="E197" s="66"/>
      <c r="F197" s="64">
        <f>F193/F195</f>
        <v>500000</v>
      </c>
      <c r="G197" s="70">
        <f>F197</f>
        <v>500000</v>
      </c>
    </row>
    <row r="198" spans="1:7" s="76" customFormat="1" ht="15" customHeight="1">
      <c r="A198" s="79">
        <v>4</v>
      </c>
      <c r="B198" s="95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193</v>
      </c>
      <c r="C199" s="68" t="s">
        <v>88</v>
      </c>
      <c r="D199" s="68"/>
      <c r="E199" s="66"/>
      <c r="F199" s="64">
        <v>100</v>
      </c>
      <c r="G199" s="70">
        <f>F199</f>
        <v>100</v>
      </c>
    </row>
    <row r="200" spans="1:7" ht="45" customHeight="1">
      <c r="A200" s="63"/>
      <c r="B200" s="160" t="s">
        <v>225</v>
      </c>
      <c r="C200" s="160"/>
      <c r="D200" s="160"/>
      <c r="E200" s="160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f>500000</f>
        <v>500000</v>
      </c>
      <c r="G202" s="64">
        <f>F202</f>
        <v>500000</v>
      </c>
    </row>
    <row r="203" spans="1:7" s="76" customFormat="1" ht="15" customHeight="1">
      <c r="A203" s="79">
        <v>2</v>
      </c>
      <c r="B203" s="92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227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92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228</v>
      </c>
      <c r="C206" s="68" t="s">
        <v>89</v>
      </c>
      <c r="D206" s="68" t="s">
        <v>87</v>
      </c>
      <c r="E206" s="66"/>
      <c r="F206" s="64">
        <f>F202/F204</f>
        <v>500000</v>
      </c>
      <c r="G206" s="70">
        <f>F206</f>
        <v>500000</v>
      </c>
    </row>
    <row r="207" spans="1:7" s="76" customFormat="1" ht="15" customHeight="1">
      <c r="A207" s="79">
        <v>4</v>
      </c>
      <c r="B207" s="92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229</v>
      </c>
      <c r="C208" s="68" t="s">
        <v>88</v>
      </c>
      <c r="D208" s="68"/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191" t="s">
        <v>194</v>
      </c>
      <c r="C209" s="191"/>
      <c r="D209" s="191"/>
      <c r="E209" s="191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33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33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33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191" t="s">
        <v>195</v>
      </c>
      <c r="C218" s="191"/>
      <c r="D218" s="191"/>
      <c r="E218" s="191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33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33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33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191" t="s">
        <v>196</v>
      </c>
      <c r="C227" s="191"/>
      <c r="D227" s="191"/>
      <c r="E227" s="191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33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33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33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ht="37.5" customHeight="1">
      <c r="A236" s="63"/>
      <c r="B236" s="160" t="s">
        <v>308</v>
      </c>
      <c r="C236" s="160"/>
      <c r="D236" s="160"/>
      <c r="E236" s="160"/>
      <c r="F236" s="64"/>
      <c r="G236" s="70"/>
    </row>
    <row r="237" spans="1:7" s="76" customFormat="1" ht="15.75" customHeight="1">
      <c r="A237" s="79">
        <v>1</v>
      </c>
      <c r="B237" s="82" t="s">
        <v>27</v>
      </c>
      <c r="C237" s="69"/>
      <c r="D237" s="69"/>
      <c r="E237" s="80"/>
      <c r="F237" s="80"/>
      <c r="G237" s="80"/>
    </row>
    <row r="238" spans="1:7" ht="39.75" customHeight="1">
      <c r="A238" s="63"/>
      <c r="B238" s="88" t="s">
        <v>201</v>
      </c>
      <c r="C238" s="68" t="s">
        <v>89</v>
      </c>
      <c r="D238" s="69" t="s">
        <v>178</v>
      </c>
      <c r="E238" s="67"/>
      <c r="F238" s="64">
        <f>1500000</f>
        <v>1500000</v>
      </c>
      <c r="G238" s="64">
        <f>F238</f>
        <v>1500000</v>
      </c>
    </row>
    <row r="239" spans="1:7" s="76" customFormat="1" ht="15" customHeight="1">
      <c r="A239" s="79">
        <v>2</v>
      </c>
      <c r="B239" s="92" t="s">
        <v>28</v>
      </c>
      <c r="C239" s="69"/>
      <c r="D239" s="69"/>
      <c r="E239" s="80"/>
      <c r="F239" s="80"/>
      <c r="G239" s="80"/>
    </row>
    <row r="240" spans="1:7" ht="54" customHeight="1">
      <c r="A240" s="63"/>
      <c r="B240" s="88" t="s">
        <v>202</v>
      </c>
      <c r="C240" s="68" t="s">
        <v>180</v>
      </c>
      <c r="D240" s="68" t="s">
        <v>181</v>
      </c>
      <c r="E240" s="66"/>
      <c r="F240" s="64">
        <v>1</v>
      </c>
      <c r="G240" s="70">
        <f>F240</f>
        <v>1</v>
      </c>
    </row>
    <row r="241" spans="1:7" s="76" customFormat="1" ht="15" customHeight="1">
      <c r="A241" s="79">
        <v>3</v>
      </c>
      <c r="B241" s="92" t="s">
        <v>29</v>
      </c>
      <c r="C241" s="69"/>
      <c r="D241" s="69"/>
      <c r="E241" s="69"/>
      <c r="F241" s="80"/>
      <c r="G241" s="81"/>
    </row>
    <row r="242" spans="1:7" ht="51.75" customHeight="1">
      <c r="A242" s="63"/>
      <c r="B242" s="88" t="s">
        <v>203</v>
      </c>
      <c r="C242" s="68" t="s">
        <v>89</v>
      </c>
      <c r="D242" s="68" t="s">
        <v>87</v>
      </c>
      <c r="E242" s="66"/>
      <c r="F242" s="64">
        <f>F238/F240</f>
        <v>1500000</v>
      </c>
      <c r="G242" s="70">
        <f>F242</f>
        <v>1500000</v>
      </c>
    </row>
    <row r="243" spans="1:7" s="76" customFormat="1" ht="15" customHeight="1">
      <c r="A243" s="79">
        <v>4</v>
      </c>
      <c r="B243" s="92" t="s">
        <v>30</v>
      </c>
      <c r="C243" s="69"/>
      <c r="D243" s="69"/>
      <c r="E243" s="69"/>
      <c r="F243" s="80"/>
      <c r="G243" s="81"/>
    </row>
    <row r="244" spans="1:7" ht="42.75" customHeight="1">
      <c r="A244" s="63"/>
      <c r="B244" s="88" t="s">
        <v>204</v>
      </c>
      <c r="C244" s="68" t="s">
        <v>88</v>
      </c>
      <c r="D244" s="68"/>
      <c r="E244" s="66"/>
      <c r="F244" s="64">
        <v>100</v>
      </c>
      <c r="G244" s="70">
        <f>F244</f>
        <v>100</v>
      </c>
    </row>
    <row r="245" spans="1:7" s="136" customFormat="1" ht="30.75" hidden="1" customHeight="1">
      <c r="A245" s="124"/>
      <c r="B245" s="191" t="s">
        <v>289</v>
      </c>
      <c r="C245" s="191"/>
      <c r="D245" s="191"/>
      <c r="E245" s="191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33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33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33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191" t="s">
        <v>290</v>
      </c>
      <c r="C254" s="191"/>
      <c r="D254" s="191"/>
      <c r="E254" s="191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33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33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33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160" t="s">
        <v>312</v>
      </c>
      <c r="C263" s="160"/>
      <c r="D263" s="160"/>
      <c r="E263" s="160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100000</v>
      </c>
      <c r="G265" s="64">
        <f>F265</f>
        <v>100000</v>
      </c>
    </row>
    <row r="266" spans="1:7" s="137" customFormat="1" ht="15" customHeight="1">
      <c r="A266" s="79">
        <v>2</v>
      </c>
      <c r="B266" s="103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214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03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215</v>
      </c>
      <c r="C269" s="68" t="s">
        <v>89</v>
      </c>
      <c r="D269" s="68" t="s">
        <v>87</v>
      </c>
      <c r="E269" s="66"/>
      <c r="F269" s="64">
        <v>100000</v>
      </c>
      <c r="G269" s="70">
        <f>F269</f>
        <v>100000</v>
      </c>
    </row>
    <row r="270" spans="1:7" s="137" customFormat="1" ht="15" customHeight="1">
      <c r="A270" s="79">
        <v>4</v>
      </c>
      <c r="B270" s="103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216</v>
      </c>
      <c r="C271" s="68" t="s">
        <v>88</v>
      </c>
      <c r="D271" s="68"/>
      <c r="E271" s="66"/>
      <c r="F271" s="64">
        <v>100</v>
      </c>
      <c r="G271" s="70">
        <f>F271</f>
        <v>100</v>
      </c>
    </row>
    <row r="272" spans="1:7" ht="33" customHeight="1">
      <c r="A272" s="63"/>
      <c r="B272" s="160" t="s">
        <v>313</v>
      </c>
      <c r="C272" s="160"/>
      <c r="D272" s="160"/>
      <c r="E272" s="160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f>60000+50000</f>
        <v>110000</v>
      </c>
      <c r="G274" s="64">
        <f>F274</f>
        <v>110000</v>
      </c>
    </row>
    <row r="275" spans="1:7" s="76" customFormat="1" ht="15" customHeight="1">
      <c r="A275" s="79">
        <v>2</v>
      </c>
      <c r="B275" s="92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92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110000</v>
      </c>
      <c r="G278" s="70">
        <f>F278</f>
        <v>110000</v>
      </c>
    </row>
    <row r="279" spans="1:7" s="76" customFormat="1" ht="15" customHeight="1">
      <c r="A279" s="79">
        <v>4</v>
      </c>
      <c r="B279" s="92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ht="33.75" customHeight="1">
      <c r="A281" s="63"/>
      <c r="B281" s="160" t="s">
        <v>314</v>
      </c>
      <c r="C281" s="160"/>
      <c r="D281" s="160"/>
      <c r="E281" s="160"/>
      <c r="F281" s="64"/>
      <c r="G281" s="70"/>
    </row>
    <row r="282" spans="1:7" s="76" customFormat="1" ht="15" customHeight="1">
      <c r="A282" s="79">
        <v>1</v>
      </c>
      <c r="B282" s="82" t="s">
        <v>27</v>
      </c>
      <c r="C282" s="69"/>
      <c r="D282" s="69"/>
      <c r="E282" s="80"/>
      <c r="F282" s="80"/>
      <c r="G282" s="80"/>
    </row>
    <row r="283" spans="1:7" ht="39.75" customHeight="1">
      <c r="A283" s="63"/>
      <c r="B283" s="88" t="s">
        <v>221</v>
      </c>
      <c r="C283" s="68" t="s">
        <v>89</v>
      </c>
      <c r="D283" s="69" t="s">
        <v>178</v>
      </c>
      <c r="E283" s="67"/>
      <c r="F283" s="64">
        <f>1500000</f>
        <v>1500000</v>
      </c>
      <c r="G283" s="64">
        <f>F283</f>
        <v>1500000</v>
      </c>
    </row>
    <row r="284" spans="1:7" s="76" customFormat="1" ht="15" customHeight="1">
      <c r="A284" s="79">
        <v>2</v>
      </c>
      <c r="B284" s="92" t="s">
        <v>28</v>
      </c>
      <c r="C284" s="69"/>
      <c r="D284" s="69"/>
      <c r="E284" s="80"/>
      <c r="F284" s="80"/>
      <c r="G284" s="80"/>
    </row>
    <row r="285" spans="1:7" ht="51" customHeight="1">
      <c r="A285" s="63"/>
      <c r="B285" s="88" t="s">
        <v>222</v>
      </c>
      <c r="C285" s="68" t="s">
        <v>180</v>
      </c>
      <c r="D285" s="68" t="s">
        <v>181</v>
      </c>
      <c r="E285" s="66"/>
      <c r="F285" s="64">
        <v>1</v>
      </c>
      <c r="G285" s="70">
        <f>F285</f>
        <v>1</v>
      </c>
    </row>
    <row r="286" spans="1:7" s="76" customFormat="1" ht="15" customHeight="1">
      <c r="A286" s="79">
        <v>3</v>
      </c>
      <c r="B286" s="92" t="s">
        <v>29</v>
      </c>
      <c r="C286" s="69"/>
      <c r="D286" s="69"/>
      <c r="E286" s="69"/>
      <c r="F286" s="80"/>
      <c r="G286" s="81"/>
    </row>
    <row r="287" spans="1:7" ht="48.75" customHeight="1">
      <c r="A287" s="63"/>
      <c r="B287" s="88" t="s">
        <v>223</v>
      </c>
      <c r="C287" s="68" t="s">
        <v>89</v>
      </c>
      <c r="D287" s="68" t="s">
        <v>87</v>
      </c>
      <c r="E287" s="66"/>
      <c r="F287" s="64">
        <f>F283/F285</f>
        <v>1500000</v>
      </c>
      <c r="G287" s="70">
        <f>F287</f>
        <v>1500000</v>
      </c>
    </row>
    <row r="288" spans="1:7" s="76" customFormat="1" ht="15" customHeight="1">
      <c r="A288" s="79">
        <v>4</v>
      </c>
      <c r="B288" s="92" t="s">
        <v>30</v>
      </c>
      <c r="C288" s="69"/>
      <c r="D288" s="69"/>
      <c r="E288" s="69"/>
      <c r="F288" s="80"/>
      <c r="G288" s="81"/>
    </row>
    <row r="289" spans="1:7" ht="45" customHeight="1">
      <c r="A289" s="63"/>
      <c r="B289" s="88" t="s">
        <v>224</v>
      </c>
      <c r="C289" s="68" t="s">
        <v>88</v>
      </c>
      <c r="D289" s="68"/>
      <c r="E289" s="66"/>
      <c r="F289" s="64">
        <v>100</v>
      </c>
      <c r="G289" s="70">
        <f>F289</f>
        <v>100</v>
      </c>
    </row>
    <row r="290" spans="1:7" s="136" customFormat="1" ht="33.75" hidden="1" customHeight="1">
      <c r="A290" s="124"/>
      <c r="B290" s="191" t="s">
        <v>291</v>
      </c>
      <c r="C290" s="191"/>
      <c r="D290" s="191"/>
      <c r="E290" s="191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33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33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33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191" t="s">
        <v>292</v>
      </c>
      <c r="C299" s="191"/>
      <c r="D299" s="191"/>
      <c r="E299" s="191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33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33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33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192" t="s">
        <v>309</v>
      </c>
      <c r="C308" s="192"/>
      <c r="D308" s="192"/>
      <c r="E308" s="192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92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92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92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160" t="s">
        <v>310</v>
      </c>
      <c r="C317" s="160"/>
      <c r="D317" s="160"/>
      <c r="E317" s="160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f>300000</f>
        <v>300000</v>
      </c>
      <c r="G319" s="64">
        <f>F319</f>
        <v>300000</v>
      </c>
    </row>
    <row r="320" spans="1:7" s="76" customFormat="1" ht="15" customHeight="1">
      <c r="A320" s="79">
        <v>2</v>
      </c>
      <c r="B320" s="92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281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92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300000</v>
      </c>
      <c r="G323" s="70">
        <f>F323</f>
        <v>300000</v>
      </c>
    </row>
    <row r="324" spans="1:7" s="76" customFormat="1" ht="15" customHeight="1">
      <c r="A324" s="79">
        <v>4</v>
      </c>
      <c r="B324" s="92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283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customHeight="1">
      <c r="A326" s="63"/>
      <c r="B326" s="188" t="s">
        <v>242</v>
      </c>
      <c r="C326" s="188"/>
      <c r="D326" s="188"/>
      <c r="E326" s="66"/>
      <c r="F326" s="65">
        <f>F333+F338</f>
        <v>549000</v>
      </c>
      <c r="G326" s="65">
        <f>G333+G338</f>
        <v>549000</v>
      </c>
    </row>
    <row r="327" spans="1:7" ht="21" customHeight="1">
      <c r="A327" s="35"/>
      <c r="B327" s="161" t="s">
        <v>243</v>
      </c>
      <c r="C327" s="161"/>
      <c r="D327" s="161"/>
      <c r="E327" s="161"/>
      <c r="F327" s="36"/>
      <c r="G327" s="36"/>
    </row>
    <row r="328" spans="1:7" s="76" customFormat="1" ht="15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>
        <f>500000</f>
        <v>500000</v>
      </c>
      <c r="G329" s="36">
        <f>F329</f>
        <v>500000</v>
      </c>
    </row>
    <row r="330" spans="1:7" s="76" customFormat="1" ht="15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>
        <v>1</v>
      </c>
      <c r="G331" s="41">
        <f>F331</f>
        <v>1</v>
      </c>
    </row>
    <row r="332" spans="1:7" s="76" customFormat="1" ht="15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>
        <f>F329/F331</f>
        <v>500000</v>
      </c>
      <c r="G333" s="41">
        <f>F333</f>
        <v>500000</v>
      </c>
    </row>
    <row r="334" spans="1:7" s="76" customFormat="1" ht="15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>
        <v>100</v>
      </c>
      <c r="G335" s="41">
        <f>F335</f>
        <v>100</v>
      </c>
    </row>
    <row r="336" spans="1:7" ht="26.25" customHeight="1">
      <c r="A336" s="35"/>
      <c r="B336" s="197" t="s">
        <v>300</v>
      </c>
      <c r="C336" s="198"/>
      <c r="D336" s="198"/>
      <c r="E336" s="198"/>
      <c r="F336" s="199"/>
      <c r="G336" s="36"/>
    </row>
    <row r="337" spans="1:8" ht="14.25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>
        <v>49000</v>
      </c>
      <c r="G338" s="36">
        <f>F338</f>
        <v>49000</v>
      </c>
    </row>
    <row r="339" spans="1:8" ht="20.25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>
        <v>1</v>
      </c>
      <c r="G340" s="41">
        <f>F340</f>
        <v>1</v>
      </c>
    </row>
    <row r="341" spans="1:8" ht="20.25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>
        <f>F338/F340</f>
        <v>49000</v>
      </c>
      <c r="G342" s="41">
        <f>F342</f>
        <v>49000</v>
      </c>
    </row>
    <row r="343" spans="1:8" ht="16.5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>
        <v>100</v>
      </c>
      <c r="G344" s="41">
        <f>F344</f>
        <v>100</v>
      </c>
    </row>
    <row r="345" spans="1:8" ht="22.5" customHeight="1">
      <c r="A345" s="154"/>
      <c r="B345" s="154"/>
      <c r="C345" s="154"/>
      <c r="D345" s="18"/>
    </row>
    <row r="346" spans="1:8" s="58" customFormat="1" ht="33" customHeight="1">
      <c r="A346" s="155" t="s">
        <v>315</v>
      </c>
      <c r="B346" s="155"/>
      <c r="C346" s="155"/>
      <c r="D346" s="97"/>
      <c r="E346" s="98"/>
      <c r="F346" s="156" t="s">
        <v>316</v>
      </c>
      <c r="G346" s="156"/>
    </row>
    <row r="347" spans="1:8" s="58" customFormat="1" ht="12.75" customHeight="1">
      <c r="A347" s="99"/>
      <c r="B347" s="100"/>
      <c r="D347" s="94" t="s">
        <v>31</v>
      </c>
      <c r="F347" s="153" t="s">
        <v>302</v>
      </c>
      <c r="G347" s="153"/>
    </row>
    <row r="348" spans="1:8" s="58" customFormat="1" ht="15.75" customHeight="1">
      <c r="A348" s="157" t="s">
        <v>32</v>
      </c>
      <c r="B348" s="157"/>
      <c r="C348" s="100"/>
      <c r="D348" s="100"/>
    </row>
    <row r="349" spans="1:8" s="58" customFormat="1" ht="34.5" customHeight="1">
      <c r="A349" s="190" t="s">
        <v>303</v>
      </c>
      <c r="B349" s="190"/>
      <c r="C349" s="190"/>
      <c r="D349" s="100"/>
    </row>
    <row r="350" spans="1:8" s="58" customFormat="1" ht="33" customHeight="1">
      <c r="A350" s="158" t="s">
        <v>304</v>
      </c>
      <c r="B350" s="157"/>
      <c r="C350" s="157"/>
      <c r="D350" s="97"/>
      <c r="E350" s="98"/>
      <c r="F350" s="159" t="s">
        <v>305</v>
      </c>
      <c r="G350" s="159"/>
    </row>
    <row r="351" spans="1:8" s="58" customFormat="1" ht="9.75" customHeight="1">
      <c r="B351" s="100"/>
      <c r="C351" s="100"/>
      <c r="D351" s="94" t="s">
        <v>31</v>
      </c>
      <c r="F351" s="153" t="s">
        <v>52</v>
      </c>
      <c r="G351" s="153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B35:G35"/>
    <mergeCell ref="C32:G32"/>
    <mergeCell ref="A18:C18"/>
    <mergeCell ref="D18:E18"/>
    <mergeCell ref="B44:C44"/>
    <mergeCell ref="B45:C45"/>
    <mergeCell ref="B46:C46"/>
    <mergeCell ref="B47:C47"/>
    <mergeCell ref="D20:E20"/>
    <mergeCell ref="B200:E200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87:D87"/>
    <mergeCell ref="B116:D116"/>
    <mergeCell ref="B125:D125"/>
    <mergeCell ref="B134:D134"/>
    <mergeCell ref="B145:D145"/>
    <mergeCell ref="B218:E218"/>
    <mergeCell ref="B190:D190"/>
    <mergeCell ref="B191:E191"/>
    <mergeCell ref="B336:F336"/>
    <mergeCell ref="A20:C20"/>
    <mergeCell ref="B327:E327"/>
    <mergeCell ref="B254:E254"/>
    <mergeCell ref="B263:E263"/>
    <mergeCell ref="B272:E272"/>
    <mergeCell ref="B281:E281"/>
    <mergeCell ref="B290:E290"/>
    <mergeCell ref="E21:F21"/>
    <mergeCell ref="B24:G26"/>
    <mergeCell ref="B42:C42"/>
    <mergeCell ref="B36:G36"/>
    <mergeCell ref="B86:D86"/>
    <mergeCell ref="B48:C48"/>
    <mergeCell ref="B49:C49"/>
    <mergeCell ref="B50:C50"/>
    <mergeCell ref="B51:C51"/>
    <mergeCell ref="B52:C52"/>
    <mergeCell ref="B40:C40"/>
    <mergeCell ref="B41:C41"/>
    <mergeCell ref="B43:C43"/>
    <mergeCell ref="B154:D154"/>
    <mergeCell ref="B163:D163"/>
    <mergeCell ref="B172:D172"/>
    <mergeCell ref="B181:D181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68:C68"/>
    <mergeCell ref="F351:G351"/>
    <mergeCell ref="B72:C72"/>
    <mergeCell ref="A346:C346"/>
    <mergeCell ref="F346:G346"/>
    <mergeCell ref="F347:G347"/>
    <mergeCell ref="A348:B348"/>
    <mergeCell ref="A349:C349"/>
    <mergeCell ref="A350:C350"/>
    <mergeCell ref="F350:G350"/>
    <mergeCell ref="A73:C73"/>
    <mergeCell ref="B227:E227"/>
    <mergeCell ref="B236:E236"/>
    <mergeCell ref="B245:E245"/>
    <mergeCell ref="B308:E308"/>
    <mergeCell ref="B75:G75"/>
    <mergeCell ref="B82:G82"/>
    <mergeCell ref="A80:B80"/>
    <mergeCell ref="B96:D96"/>
    <mergeCell ref="B105:D105"/>
    <mergeCell ref="B209:E209"/>
    <mergeCell ref="B299:E299"/>
    <mergeCell ref="B317:E317"/>
    <mergeCell ref="B326:D326"/>
    <mergeCell ref="A345:C345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205" t="s">
        <v>71</v>
      </c>
      <c r="K1" s="205"/>
      <c r="L1" s="205"/>
      <c r="M1" s="205"/>
    </row>
    <row r="2" spans="1:13">
      <c r="J2" s="205"/>
      <c r="K2" s="205"/>
      <c r="L2" s="205"/>
      <c r="M2" s="205"/>
    </row>
    <row r="3" spans="1:13">
      <c r="J3" s="205"/>
      <c r="K3" s="205"/>
      <c r="L3" s="205"/>
      <c r="M3" s="205"/>
    </row>
    <row r="4" spans="1:13">
      <c r="J4" s="205"/>
      <c r="K4" s="205"/>
      <c r="L4" s="205"/>
      <c r="M4" s="205"/>
    </row>
    <row r="5" spans="1:13">
      <c r="A5" s="211" t="s">
        <v>36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>
      <c r="A6" s="211" t="s">
        <v>53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>
      <c r="A7" s="206" t="s">
        <v>3</v>
      </c>
      <c r="B7" s="5"/>
      <c r="C7" s="3"/>
      <c r="E7" s="208"/>
      <c r="F7" s="208"/>
      <c r="G7" s="208"/>
      <c r="H7" s="208"/>
      <c r="I7" s="208"/>
      <c r="J7" s="208"/>
      <c r="K7" s="208"/>
      <c r="L7" s="208"/>
      <c r="M7" s="208"/>
    </row>
    <row r="8" spans="1:13" ht="15" customHeight="1">
      <c r="A8" s="206"/>
      <c r="B8" s="11" t="s">
        <v>45</v>
      </c>
      <c r="C8" s="13"/>
      <c r="D8" s="14"/>
      <c r="E8" s="209" t="s">
        <v>34</v>
      </c>
      <c r="F8" s="209"/>
      <c r="G8" s="209"/>
      <c r="H8" s="209"/>
      <c r="I8" s="209"/>
      <c r="J8" s="209"/>
      <c r="K8" s="209"/>
      <c r="L8" s="209"/>
      <c r="M8" s="209"/>
    </row>
    <row r="9" spans="1:13">
      <c r="A9" s="206" t="s">
        <v>4</v>
      </c>
      <c r="B9" s="5"/>
      <c r="C9" s="3"/>
      <c r="E9" s="208"/>
      <c r="F9" s="208"/>
      <c r="G9" s="208"/>
      <c r="H9" s="208"/>
      <c r="I9" s="208"/>
      <c r="J9" s="208"/>
      <c r="K9" s="208"/>
      <c r="L9" s="208"/>
      <c r="M9" s="208"/>
    </row>
    <row r="10" spans="1:13" ht="15" customHeight="1">
      <c r="A10" s="206"/>
      <c r="B10" s="11" t="s">
        <v>45</v>
      </c>
      <c r="C10" s="13"/>
      <c r="D10" s="14"/>
      <c r="E10" s="212" t="s">
        <v>33</v>
      </c>
      <c r="F10" s="212"/>
      <c r="G10" s="212"/>
      <c r="H10" s="212"/>
      <c r="I10" s="212"/>
      <c r="J10" s="212"/>
      <c r="K10" s="212"/>
      <c r="L10" s="212"/>
      <c r="M10" s="212"/>
    </row>
    <row r="11" spans="1:13">
      <c r="A11" s="206" t="s">
        <v>5</v>
      </c>
      <c r="B11" s="5"/>
      <c r="C11" s="5"/>
      <c r="E11" s="208"/>
      <c r="F11" s="208"/>
      <c r="G11" s="208"/>
      <c r="H11" s="208"/>
      <c r="I11" s="208"/>
      <c r="J11" s="208"/>
      <c r="K11" s="208"/>
      <c r="L11" s="208"/>
      <c r="M11" s="208"/>
    </row>
    <row r="12" spans="1:13" ht="15" customHeight="1">
      <c r="A12" s="206"/>
      <c r="B12" s="11" t="s">
        <v>45</v>
      </c>
      <c r="C12" s="2" t="s">
        <v>6</v>
      </c>
      <c r="D12" s="14"/>
      <c r="E12" s="209" t="s">
        <v>35</v>
      </c>
      <c r="F12" s="209"/>
      <c r="G12" s="209"/>
      <c r="H12" s="209"/>
      <c r="I12" s="209"/>
      <c r="J12" s="209"/>
      <c r="K12" s="209"/>
      <c r="L12" s="209"/>
      <c r="M12" s="209"/>
    </row>
    <row r="13" spans="1:13" ht="19.5" customHeight="1">
      <c r="A13" s="213" t="s">
        <v>54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spans="1:13">
      <c r="A14" s="1"/>
    </row>
    <row r="15" spans="1:13" ht="31.5">
      <c r="A15" s="4" t="s">
        <v>44</v>
      </c>
      <c r="B15" s="210" t="s">
        <v>47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</row>
    <row r="16" spans="1:13">
      <c r="A16" s="4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</row>
    <row r="17" spans="1:26">
      <c r="A17" s="4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210" t="s">
        <v>12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</row>
    <row r="24" spans="1:26">
      <c r="A24" s="4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26">
      <c r="A25" s="4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210" t="s">
        <v>44</v>
      </c>
      <c r="B30" s="210" t="s">
        <v>58</v>
      </c>
      <c r="C30" s="210"/>
      <c r="D30" s="210"/>
      <c r="E30" s="210" t="s">
        <v>37</v>
      </c>
      <c r="F30" s="210"/>
      <c r="G30" s="210"/>
      <c r="H30" s="210" t="s">
        <v>59</v>
      </c>
      <c r="I30" s="210"/>
      <c r="J30" s="210"/>
      <c r="K30" s="210" t="s">
        <v>38</v>
      </c>
      <c r="L30" s="210"/>
      <c r="M30" s="210"/>
      <c r="R30" s="207"/>
      <c r="S30" s="207"/>
      <c r="T30" s="207"/>
      <c r="U30" s="207"/>
      <c r="V30" s="207"/>
      <c r="W30" s="207"/>
      <c r="X30" s="207"/>
      <c r="Y30" s="207"/>
      <c r="Z30" s="207"/>
    </row>
    <row r="31" spans="1:26" ht="33" customHeight="1">
      <c r="A31" s="210"/>
      <c r="B31" s="210"/>
      <c r="C31" s="210"/>
      <c r="D31" s="210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210">
        <v>2</v>
      </c>
      <c r="C32" s="210"/>
      <c r="D32" s="210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210" t="s">
        <v>18</v>
      </c>
      <c r="C33" s="210"/>
      <c r="D33" s="210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210"/>
      <c r="C34" s="210"/>
      <c r="D34" s="210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215" t="s">
        <v>60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26">
      <c r="A36" s="1"/>
    </row>
    <row r="37" spans="1:26" ht="33" customHeight="1">
      <c r="A37" s="217" t="s">
        <v>61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26">
      <c r="K38" s="3" t="s">
        <v>49</v>
      </c>
    </row>
    <row r="39" spans="1:26">
      <c r="A39" s="1"/>
    </row>
    <row r="40" spans="1:26" ht="31.5" customHeight="1">
      <c r="A40" s="210" t="s">
        <v>11</v>
      </c>
      <c r="B40" s="210" t="s">
        <v>62</v>
      </c>
      <c r="C40" s="210"/>
      <c r="D40" s="210"/>
      <c r="E40" s="210" t="s">
        <v>37</v>
      </c>
      <c r="F40" s="210"/>
      <c r="G40" s="210"/>
      <c r="H40" s="210" t="s">
        <v>59</v>
      </c>
      <c r="I40" s="210"/>
      <c r="J40" s="210"/>
      <c r="K40" s="210" t="s">
        <v>38</v>
      </c>
      <c r="L40" s="210"/>
      <c r="M40" s="210"/>
    </row>
    <row r="41" spans="1:26" ht="33.75" customHeight="1">
      <c r="A41" s="210"/>
      <c r="B41" s="210"/>
      <c r="C41" s="210"/>
      <c r="D41" s="210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210">
        <v>2</v>
      </c>
      <c r="C42" s="210"/>
      <c r="D42" s="210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210"/>
      <c r="C43" s="210"/>
      <c r="D43" s="210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210" t="s">
        <v>11</v>
      </c>
      <c r="B47" s="210" t="s">
        <v>42</v>
      </c>
      <c r="C47" s="210" t="s">
        <v>25</v>
      </c>
      <c r="D47" s="210" t="s">
        <v>26</v>
      </c>
      <c r="E47" s="210" t="s">
        <v>37</v>
      </c>
      <c r="F47" s="210"/>
      <c r="G47" s="210"/>
      <c r="H47" s="210" t="s">
        <v>64</v>
      </c>
      <c r="I47" s="210"/>
      <c r="J47" s="210"/>
      <c r="K47" s="210" t="s">
        <v>38</v>
      </c>
      <c r="L47" s="210"/>
      <c r="M47" s="210"/>
    </row>
    <row r="48" spans="1:26" ht="30.75" customHeight="1">
      <c r="A48" s="210"/>
      <c r="B48" s="210"/>
      <c r="C48" s="210"/>
      <c r="D48" s="210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210" t="s">
        <v>65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210" t="s">
        <v>65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210" t="s">
        <v>65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210" t="s">
        <v>65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</row>
    <row r="66" spans="1:13">
      <c r="A66" s="210" t="s">
        <v>43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213" t="s">
        <v>67</v>
      </c>
      <c r="B69" s="213"/>
      <c r="C69" s="213"/>
      <c r="D69" s="213"/>
    </row>
    <row r="70" spans="1:13" ht="19.5" customHeight="1">
      <c r="A70" s="9" t="s">
        <v>68</v>
      </c>
      <c r="B70" s="9"/>
      <c r="C70" s="9"/>
      <c r="D70" s="9"/>
    </row>
    <row r="71" spans="1:13">
      <c r="A71" s="219" t="s">
        <v>70</v>
      </c>
      <c r="B71" s="219"/>
      <c r="C71" s="219"/>
      <c r="D71" s="219"/>
      <c r="E71" s="219"/>
    </row>
    <row r="72" spans="1:13">
      <c r="A72" s="219"/>
      <c r="B72" s="219"/>
      <c r="C72" s="219"/>
      <c r="D72" s="219"/>
      <c r="E72" s="219"/>
      <c r="G72" s="214"/>
      <c r="H72" s="214"/>
      <c r="J72" s="214"/>
      <c r="K72" s="214"/>
      <c r="L72" s="214"/>
      <c r="M72" s="214"/>
    </row>
    <row r="73" spans="1:13" ht="15.75" customHeight="1">
      <c r="A73" s="10"/>
      <c r="B73" s="10"/>
      <c r="C73" s="10"/>
      <c r="D73" s="10"/>
      <c r="E73" s="10"/>
      <c r="G73" s="218" t="s">
        <v>31</v>
      </c>
      <c r="H73" s="218"/>
      <c r="J73" s="212" t="s">
        <v>52</v>
      </c>
      <c r="K73" s="212"/>
      <c r="L73" s="212"/>
      <c r="M73" s="212"/>
    </row>
    <row r="74" spans="1:13" ht="43.5" customHeight="1">
      <c r="A74" s="219" t="s">
        <v>69</v>
      </c>
      <c r="B74" s="219"/>
      <c r="C74" s="219"/>
      <c r="D74" s="219"/>
      <c r="E74" s="219"/>
      <c r="G74" s="214"/>
      <c r="H74" s="214"/>
      <c r="J74" s="214"/>
      <c r="K74" s="214"/>
      <c r="L74" s="214"/>
      <c r="M74" s="214"/>
    </row>
    <row r="75" spans="1:13" ht="15.75" customHeight="1">
      <c r="A75" s="219"/>
      <c r="B75" s="219"/>
      <c r="C75" s="219"/>
      <c r="D75" s="219"/>
      <c r="E75" s="219"/>
      <c r="G75" s="218" t="s">
        <v>31</v>
      </c>
      <c r="H75" s="218"/>
      <c r="J75" s="212" t="s">
        <v>52</v>
      </c>
      <c r="K75" s="212"/>
      <c r="L75" s="212"/>
      <c r="M75" s="212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08.02</vt:lpstr>
      <vt:lpstr>паспорт з 13.10.2022</vt:lpstr>
      <vt:lpstr>звіт з 01.01.2020</vt:lpstr>
      <vt:lpstr>'звіт з 01.01.2020'!Область_печати</vt:lpstr>
      <vt:lpstr>'паспорт 08.02'!Область_печати</vt:lpstr>
      <vt:lpstr>'паспорт з 13.10.2022'!Область_печати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2024-02-07T10:05:27Z</cp:lastPrinted>
  <dcterms:created xsi:type="dcterms:W3CDTF">2018-12-28T08:43:53Z</dcterms:created>
  <dcterms:modified xsi:type="dcterms:W3CDTF">2024-02-09T09:23:33Z</dcterms:modified>
</cp:coreProperties>
</file>