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аспорт 01.04" sheetId="19" r:id="rId1"/>
    <sheet name="Лист3 (2)" sheetId="15" state="hidden" r:id="rId2"/>
    <sheet name="паспорт з 13.10.2022" sheetId="4" state="hidden" r:id="rId3"/>
    <sheet name="звіт з 01.01.2020" sheetId="3" state="hidden" r:id="rId4"/>
  </sheets>
  <definedNames>
    <definedName name="_xlnm.Print_Area" localSheetId="3">'звіт з 01.01.2020'!$A$1:$M$75</definedName>
    <definedName name="_xlnm.Print_Area" localSheetId="0">'паспорт 01.04'!$A$1:$G$402</definedName>
    <definedName name="_xlnm.Print_Area" localSheetId="2">'паспорт з 13.10.2022'!$A$1:$G$354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7" i="19"/>
  <c r="F319" l="1"/>
  <c r="K115" i="15"/>
  <c r="L115" s="1"/>
  <c r="L113"/>
  <c r="L111"/>
  <c r="K106"/>
  <c r="L106" s="1"/>
  <c r="L104"/>
  <c r="L102"/>
  <c r="F389" i="19"/>
  <c r="G389" s="1"/>
  <c r="G387"/>
  <c r="G385"/>
  <c r="F380"/>
  <c r="G380" s="1"/>
  <c r="G378"/>
  <c r="G376"/>
  <c r="K97" i="15"/>
  <c r="L97" s="1"/>
  <c r="L95"/>
  <c r="L93"/>
  <c r="K93"/>
  <c r="E97"/>
  <c r="F97" s="1"/>
  <c r="F95"/>
  <c r="F93"/>
  <c r="G249" i="19"/>
  <c r="F96"/>
  <c r="K88" i="15"/>
  <c r="L88" s="1"/>
  <c r="L86"/>
  <c r="L84"/>
  <c r="K79"/>
  <c r="L79" s="1"/>
  <c r="L77"/>
  <c r="L75"/>
  <c r="K70"/>
  <c r="L70" s="1"/>
  <c r="L68"/>
  <c r="L66"/>
  <c r="K61"/>
  <c r="L61" s="1"/>
  <c r="L59"/>
  <c r="L57"/>
  <c r="F309" i="19"/>
  <c r="F318"/>
  <c r="F316"/>
  <c r="G316" s="1"/>
  <c r="G314"/>
  <c r="G312"/>
  <c r="F291"/>
  <c r="F307"/>
  <c r="G307" s="1"/>
  <c r="G305"/>
  <c r="G303"/>
  <c r="F289"/>
  <c r="G291" s="1"/>
  <c r="G287"/>
  <c r="G285"/>
  <c r="K25" i="15"/>
  <c r="K27" s="1"/>
  <c r="L27" s="1"/>
  <c r="L23"/>
  <c r="L21"/>
  <c r="E16"/>
  <c r="F16" s="1"/>
  <c r="F14"/>
  <c r="F12"/>
  <c r="K52"/>
  <c r="L52" s="1"/>
  <c r="L50"/>
  <c r="L48"/>
  <c r="G207" i="19"/>
  <c r="G209"/>
  <c r="F211"/>
  <c r="G211" s="1"/>
  <c r="E43" i="15"/>
  <c r="F43" s="1"/>
  <c r="F41"/>
  <c r="F39"/>
  <c r="K34"/>
  <c r="L34" s="1"/>
  <c r="L32"/>
  <c r="L30"/>
  <c r="E34"/>
  <c r="E36" s="1"/>
  <c r="F36" s="1"/>
  <c r="F32"/>
  <c r="F30"/>
  <c r="F9"/>
  <c r="E7"/>
  <c r="F7" s="1"/>
  <c r="F5"/>
  <c r="F3"/>
  <c r="K63" l="1"/>
  <c r="L63" s="1"/>
  <c r="K72"/>
  <c r="L72" s="1"/>
  <c r="K81"/>
  <c r="L81" s="1"/>
  <c r="K90"/>
  <c r="L90" s="1"/>
  <c r="G318" i="19"/>
  <c r="G309"/>
  <c r="F213"/>
  <c r="G213" s="1"/>
  <c r="G289"/>
  <c r="L25" i="15"/>
  <c r="E18"/>
  <c r="F18" s="1"/>
  <c r="K54"/>
  <c r="L54" s="1"/>
  <c r="E45"/>
  <c r="F45" s="1"/>
  <c r="K36"/>
  <c r="L36" s="1"/>
  <c r="F34"/>
  <c r="F371" i="19"/>
  <c r="G371" s="1"/>
  <c r="G369"/>
  <c r="G367"/>
  <c r="F72" s="1"/>
  <c r="F362"/>
  <c r="G362" s="1"/>
  <c r="G360"/>
  <c r="G358"/>
  <c r="F353"/>
  <c r="G353" s="1"/>
  <c r="G351"/>
  <c r="G349"/>
  <c r="F344"/>
  <c r="G344" s="1"/>
  <c r="G342"/>
  <c r="G340"/>
  <c r="F335"/>
  <c r="G335" s="1"/>
  <c r="G333"/>
  <c r="G331"/>
  <c r="F68" s="1"/>
  <c r="G324"/>
  <c r="F322"/>
  <c r="G279"/>
  <c r="G277"/>
  <c r="G276"/>
  <c r="F274"/>
  <c r="F280" s="1"/>
  <c r="G280" s="1"/>
  <c r="G271"/>
  <c r="G269"/>
  <c r="G267"/>
  <c r="G265"/>
  <c r="F260"/>
  <c r="F262" s="1"/>
  <c r="G262" s="1"/>
  <c r="G259"/>
  <c r="G257"/>
  <c r="G256"/>
  <c r="G254"/>
  <c r="G251"/>
  <c r="F249"/>
  <c r="G247"/>
  <c r="G245"/>
  <c r="F239"/>
  <c r="F242" s="1"/>
  <c r="G242" s="1"/>
  <c r="G236"/>
  <c r="G234"/>
  <c r="F229"/>
  <c r="F231" s="1"/>
  <c r="G231" s="1"/>
  <c r="G227"/>
  <c r="G225"/>
  <c r="F220"/>
  <c r="F222" s="1"/>
  <c r="G222" s="1"/>
  <c r="G218"/>
  <c r="G216"/>
  <c r="F202"/>
  <c r="F204" s="1"/>
  <c r="G204" s="1"/>
  <c r="G200"/>
  <c r="G198"/>
  <c r="F193"/>
  <c r="F195" s="1"/>
  <c r="G195" s="1"/>
  <c r="G191"/>
  <c r="G189"/>
  <c r="F184"/>
  <c r="F186" s="1"/>
  <c r="G186" s="1"/>
  <c r="G182"/>
  <c r="G180"/>
  <c r="F175"/>
  <c r="F177" s="1"/>
  <c r="G177" s="1"/>
  <c r="G173"/>
  <c r="G171"/>
  <c r="F166"/>
  <c r="F168" s="1"/>
  <c r="G168" s="1"/>
  <c r="G164"/>
  <c r="G162"/>
  <c r="G96" s="1"/>
  <c r="F157"/>
  <c r="F159" s="1"/>
  <c r="G159" s="1"/>
  <c r="G155"/>
  <c r="G153"/>
  <c r="F148"/>
  <c r="F150" s="1"/>
  <c r="G150" s="1"/>
  <c r="G146"/>
  <c r="G144"/>
  <c r="F139"/>
  <c r="F141" s="1"/>
  <c r="G141" s="1"/>
  <c r="G137"/>
  <c r="G135"/>
  <c r="F130"/>
  <c r="F132" s="1"/>
  <c r="G132" s="1"/>
  <c r="G128"/>
  <c r="G126"/>
  <c r="F121"/>
  <c r="F123" s="1"/>
  <c r="G123" s="1"/>
  <c r="G119"/>
  <c r="G117"/>
  <c r="F112"/>
  <c r="F114" s="1"/>
  <c r="G114" s="1"/>
  <c r="G110"/>
  <c r="G108"/>
  <c r="F103"/>
  <c r="F105" s="1"/>
  <c r="G105" s="1"/>
  <c r="G101"/>
  <c r="G99"/>
  <c r="G95"/>
  <c r="G91"/>
  <c r="F89"/>
  <c r="H74"/>
  <c r="E72"/>
  <c r="F71"/>
  <c r="F70"/>
  <c r="F69"/>
  <c r="F67"/>
  <c r="H71" s="1"/>
  <c r="F66"/>
  <c r="F64"/>
  <c r="F63"/>
  <c r="F62"/>
  <c r="F61"/>
  <c r="E60"/>
  <c r="F60" s="1"/>
  <c r="F59"/>
  <c r="F58"/>
  <c r="F57"/>
  <c r="H57" s="1"/>
  <c r="F56"/>
  <c r="H56" s="1"/>
  <c r="F55"/>
  <c r="H55" s="1"/>
  <c r="F54"/>
  <c r="H54" s="1"/>
  <c r="F53"/>
  <c r="H53" s="1"/>
  <c r="F52"/>
  <c r="H52" s="1"/>
  <c r="F51"/>
  <c r="H51" s="1"/>
  <c r="F50"/>
  <c r="F49"/>
  <c r="H49" s="1"/>
  <c r="F48"/>
  <c r="H48" s="1"/>
  <c r="F47"/>
  <c r="H47" s="1"/>
  <c r="F46"/>
  <c r="H46" s="1"/>
  <c r="F44"/>
  <c r="H44" s="1"/>
  <c r="F326" l="1"/>
  <c r="G326" s="1"/>
  <c r="E65"/>
  <c r="F65" s="1"/>
  <c r="H65" s="1"/>
  <c r="E45"/>
  <c r="F45" s="1"/>
  <c r="H45" s="1"/>
  <c r="F93"/>
  <c r="G93" s="1"/>
  <c r="F86"/>
  <c r="G86" s="1"/>
  <c r="G274"/>
  <c r="G103"/>
  <c r="G112"/>
  <c r="G121"/>
  <c r="G130"/>
  <c r="G139"/>
  <c r="G148"/>
  <c r="G157"/>
  <c r="G166"/>
  <c r="G175"/>
  <c r="G184"/>
  <c r="G193"/>
  <c r="G202"/>
  <c r="G220"/>
  <c r="G229"/>
  <c r="G239"/>
  <c r="E43"/>
  <c r="F43" s="1"/>
  <c r="H43" s="1"/>
  <c r="G89"/>
  <c r="G322"/>
  <c r="G319" s="1"/>
  <c r="E73" l="1"/>
  <c r="F73"/>
  <c r="H73" s="1"/>
  <c r="F193" i="4" l="1"/>
  <c r="F197"/>
  <c r="F46" l="1"/>
  <c r="E72" l="1"/>
  <c r="F72" s="1"/>
  <c r="G344"/>
  <c r="F342"/>
  <c r="G342" s="1"/>
  <c r="G340"/>
  <c r="G338"/>
  <c r="F319"/>
  <c r="E69" s="1"/>
  <c r="G316"/>
  <c r="G312"/>
  <c r="G314"/>
  <c r="F274"/>
  <c r="E68" l="1"/>
  <c r="F68" s="1"/>
  <c r="G310"/>
  <c r="E64"/>
  <c r="F64" s="1"/>
  <c r="E62"/>
  <c r="E57"/>
  <c r="F57" s="1"/>
  <c r="F329"/>
  <c r="G335"/>
  <c r="G331"/>
  <c r="F333" l="1"/>
  <c r="E71"/>
  <c r="E70" s="1"/>
  <c r="F62"/>
  <c r="G329"/>
  <c r="G333" l="1"/>
  <c r="G326" s="1"/>
  <c r="F326"/>
  <c r="F70"/>
  <c r="F71"/>
  <c r="G325"/>
  <c r="G321"/>
  <c r="E67"/>
  <c r="F67" s="1"/>
  <c r="E66"/>
  <c r="F66" s="1"/>
  <c r="G307"/>
  <c r="G303"/>
  <c r="G305"/>
  <c r="G298"/>
  <c r="G294"/>
  <c r="G296"/>
  <c r="F283"/>
  <c r="E65" s="1"/>
  <c r="F65" s="1"/>
  <c r="G289"/>
  <c r="G285"/>
  <c r="F278"/>
  <c r="G278" s="1"/>
  <c r="E63"/>
  <c r="F63" s="1"/>
  <c r="G280"/>
  <c r="G276"/>
  <c r="G274"/>
  <c r="G271"/>
  <c r="G267"/>
  <c r="G265"/>
  <c r="G262"/>
  <c r="G258"/>
  <c r="G256"/>
  <c r="G260"/>
  <c r="G253"/>
  <c r="G249"/>
  <c r="F238"/>
  <c r="E60" s="1"/>
  <c r="F60" s="1"/>
  <c r="G244"/>
  <c r="G240"/>
  <c r="E59"/>
  <c r="F59" s="1"/>
  <c r="G235"/>
  <c r="G231"/>
  <c r="F202"/>
  <c r="E56" l="1"/>
  <c r="F56" s="1"/>
  <c r="F190"/>
  <c r="F242"/>
  <c r="G242" s="1"/>
  <c r="F287"/>
  <c r="G287" s="1"/>
  <c r="E55"/>
  <c r="G233"/>
  <c r="G251"/>
  <c r="E61"/>
  <c r="F61" s="1"/>
  <c r="F323"/>
  <c r="G323" s="1"/>
  <c r="F69"/>
  <c r="G269"/>
  <c r="G283"/>
  <c r="G319"/>
  <c r="G301"/>
  <c r="G292"/>
  <c r="G247"/>
  <c r="G238"/>
  <c r="G229"/>
  <c r="G208"/>
  <c r="F206"/>
  <c r="G206" s="1"/>
  <c r="G204"/>
  <c r="G202"/>
  <c r="G199"/>
  <c r="G197"/>
  <c r="G195"/>
  <c r="G193"/>
  <c r="G226"/>
  <c r="G222"/>
  <c r="G217"/>
  <c r="G215"/>
  <c r="G213"/>
  <c r="G211"/>
  <c r="G189"/>
  <c r="G187"/>
  <c r="G180"/>
  <c r="G176"/>
  <c r="G171"/>
  <c r="G167"/>
  <c r="G162"/>
  <c r="G158"/>
  <c r="F55" l="1"/>
  <c r="G160"/>
  <c r="E50"/>
  <c r="G178"/>
  <c r="E52"/>
  <c r="F52" s="1"/>
  <c r="G224"/>
  <c r="E58"/>
  <c r="E54" s="1"/>
  <c r="E73" s="1"/>
  <c r="G169"/>
  <c r="E51"/>
  <c r="F51" s="1"/>
  <c r="G185"/>
  <c r="E53"/>
  <c r="F53" s="1"/>
  <c r="G190"/>
  <c r="G220"/>
  <c r="G165"/>
  <c r="G183"/>
  <c r="G174"/>
  <c r="G156"/>
  <c r="F58" l="1"/>
  <c r="F54"/>
  <c r="E42"/>
  <c r="F42" s="1"/>
  <c r="F50"/>
  <c r="G153"/>
  <c r="G151"/>
  <c r="G149"/>
  <c r="G141"/>
  <c r="G138"/>
  <c r="G112"/>
  <c r="G109"/>
  <c r="G113"/>
  <c r="G115"/>
  <c r="G110"/>
  <c r="F98"/>
  <c r="F100" s="1"/>
  <c r="F89"/>
  <c r="F93" s="1"/>
  <c r="G104"/>
  <c r="G102"/>
  <c r="F44"/>
  <c r="G118" l="1"/>
  <c r="G107"/>
  <c r="G100"/>
  <c r="G98"/>
  <c r="F45" l="1"/>
  <c r="F49"/>
  <c r="F48"/>
  <c r="F47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<sst xmlns="http://schemas.openxmlformats.org/spreadsheetml/2006/main" count="1707" uniqueCount="557">
  <si>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</si>
  <si>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</si>
  <si>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</si>
  <si>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</si>
  <si>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</si>
  <si>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</si>
  <si>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</si>
  <si>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</si>
  <si>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</si>
  <si>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</si>
  <si>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</si>
  <si>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</si>
  <si>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</si>
  <si>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</si>
  <si>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</si>
  <si>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</si>
  <si>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</si>
  <si>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</si>
  <si>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</si>
  <si>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</si>
  <si>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</si>
  <si>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</si>
  <si>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</si>
  <si>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</si>
  <si>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</si>
  <si>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</si>
  <si>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</si>
  <si>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</si>
  <si>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</si>
  <si>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</si>
  <si>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</si>
  <si>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</si>
  <si>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</si>
  <si>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</si>
  <si>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</si>
  <si>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</si>
  <si>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</si>
  <si>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</si>
  <si>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</si>
  <si>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</si>
  <si>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</si>
  <si>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</si>
  <si>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</si>
  <si>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</si>
  <si>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</si>
  <si>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</si>
  <si>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</si>
  <si>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</si>
  <si>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</si>
  <si>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</si>
  <si>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</si>
  <si>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</si>
  <si>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</si>
  <si>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</si>
  <si>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</si>
  <si>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</si>
  <si>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</si>
  <si>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</si>
  <si>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</si>
  <si>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</si>
  <si>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</si>
  <si>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</si>
  <si>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</si>
  <si>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</si>
  <si>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</si>
  <si>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</si>
  <si>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</si>
  <si>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</si>
  <si>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</si>
  <si>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</si>
  <si>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</si>
  <si>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</si>
  <si>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</si>
  <si>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</si>
  <si>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</si>
  <si>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</si>
  <si>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</si>
  <si>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</si>
  <si>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</si>
  <si>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</si>
  <si>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</si>
  <si>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</si>
  <si>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</si>
  <si>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</si>
  <si>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</si>
  <si>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</si>
  <si>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</si>
  <si>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</si>
  <si>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</si>
  <si>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</si>
  <si>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</si>
  <si>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</si>
  <si>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</si>
  <si>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</si>
  <si>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</si>
  <si>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</si>
  <si>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</si>
  <si>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</si>
  <si>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</si>
  <si>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</si>
  <si>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</si>
  <si>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</si>
  <si>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</si>
  <si>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</si>
  <si>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</si>
  <si>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</si>
  <si>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</si>
  <si>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</si>
  <si>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</si>
  <si>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</si>
  <si>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</si>
  <si>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</si>
  <si>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</si>
  <si>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</si>
  <si>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</si>
  <si>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</si>
  <si>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</si>
  <si>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</si>
  <si>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</si>
  <si>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</si>
  <si>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</si>
  <si>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</si>
  <si>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</si>
  <si>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</si>
  <si>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</si>
  <si>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</si>
  <si>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</si>
  <si>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</si>
  <si>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</si>
  <si>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</si>
  <si>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</si>
  <si>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</si>
  <si>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</si>
  <si>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</si>
  <si>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</si>
  <si>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</si>
  <si>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</si>
  <si>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</si>
  <si>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</si>
  <si>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</si>
  <si>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</si>
  <si>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</si>
  <si>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</si>
  <si>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</si>
  <si>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</si>
  <si>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</si>
  <si>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</si>
  <si>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</si>
  <si>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</si>
  <si>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</si>
  <si>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</si>
  <si>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</si>
  <si>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</si>
  <si>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</si>
  <si>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</si>
  <si>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</si>
  <si>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</si>
  <si>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</si>
  <si>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</si>
  <si>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</si>
  <si>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</si>
  <si>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</si>
  <si>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</si>
  <si>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</si>
  <si>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</si>
  <si>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</si>
  <si>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</si>
  <si>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</si>
  <si>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</si>
  <si>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</si>
  <si>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</si>
  <si>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</si>
  <si>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</si>
  <si>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</si>
  <si>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</si>
  <si>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</si>
  <si>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</si>
  <si>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</si>
  <si>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</si>
  <si>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</si>
  <si>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</si>
  <si>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</si>
  <si>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</si>
  <si>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</si>
  <si>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</si>
  <si>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</si>
  <si>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</si>
  <si>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</si>
  <si>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</si>
  <si>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</si>
  <si>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</si>
  <si>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</si>
  <si>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</si>
  <si>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</si>
  <si>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</si>
  <si>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</si>
  <si>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</si>
  <si>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</si>
  <si>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</si>
  <si>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</si>
  <si>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</si>
  <si>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</si>
  <si>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</si>
  <si>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</si>
  <si>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</si>
  <si>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</si>
  <si>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</si>
  <si>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</si>
  <si>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</si>
  <si>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</si>
  <si>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</si>
  <si>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</si>
  <si>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</si>
  <si>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</si>
  <si>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</si>
  <si>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</si>
  <si>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</si>
  <si>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</si>
  <si>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</si>
  <si>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</si>
  <si>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</si>
  <si>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</si>
  <si>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</si>
  <si>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</si>
  <si>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</si>
  <si>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</si>
  <si>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</si>
  <si>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</si>
  <si>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</si>
  <si>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</si>
  <si>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</si>
  <si>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</si>
  <si>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</si>
  <si>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</si>
  <si>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</si>
  <si>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</si>
  <si>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</si>
  <si>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</si>
  <si>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</si>
  <si>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</si>
  <si>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</si>
  <si>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</si>
  <si>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</si>
  <si>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</si>
  <si>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</si>
  <si>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</si>
  <si>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</si>
  <si>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</si>
  <si>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</si>
  <si>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</si>
  <si>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</si>
  <si>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</si>
  <si>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</si>
  <si>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</si>
  <si>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</si>
  <si>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</si>
  <si>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2.13.</t>
  </si>
  <si>
    <t>2.14.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</si>
  <si>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</si>
  <si>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</si>
  <si>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</si>
  <si>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</si>
  <si>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</si>
  <si>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</si>
  <si>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</si>
  <si>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</si>
  <si>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</si>
  <si>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</si>
  <si>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</si>
  <si>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</si>
  <si>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</si>
  <si>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</si>
  <si>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</si>
  <si>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</si>
  <si>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</si>
  <si>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</si>
  <si>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</si>
  <si>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</si>
  <si>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</si>
  <si>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</si>
  <si>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</si>
  <si>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</si>
  <si>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</si>
  <si>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</si>
  <si>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</si>
  <si>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</si>
  <si>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</si>
  <si>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</si>
  <si>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</si>
  <si>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</si>
  <si>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</si>
  <si>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</si>
  <si>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</si>
  <si>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</si>
  <si>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</si>
  <si>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</si>
  <si>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</si>
  <si>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</si>
  <si>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</si>
  <si>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</si>
  <si>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</si>
  <si>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</si>
  <si>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</si>
  <si>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</si>
  <si>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</si>
  <si>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</si>
  <si>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</si>
  <si>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7 069 000,00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  7 </t>
    </r>
    <r>
      <rPr>
        <b/>
        <sz val="12"/>
        <rFont val="Times New Roman"/>
        <family val="1"/>
        <charset val="204"/>
      </rPr>
      <t>069 000,00</t>
    </r>
    <r>
      <rPr>
        <sz val="12"/>
        <rFont val="Times New Roman"/>
        <family val="1"/>
        <charset val="204"/>
      </rPr>
      <t xml:space="preserve"> гривень.</t>
    </r>
  </si>
  <si>
    <t>2.3.Капітальний ремонт нежитлової будівлі на вулиці С.Петлюри,85А  в місті Коломиї Івано-Франківської області</t>
  </si>
  <si>
    <t>2.6.Капітальний ремонт нежитлового приміщення  на  вулиці Театральній, 21А у місті Коломиї  Івано-Франківської області</t>
  </si>
  <si>
    <t>2.7.Капітальний ремонт площі Відродження у м. Коломиї 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</si>
  <si>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</t>
  </si>
  <si>
    <t>2.4.Капітальний ремонт фасаду будівлі на вулиці Українській, 68Б у селі Саджавка Надвірнянського району Івано-Франківської області</t>
  </si>
  <si>
    <t>2.5.Капітальний ремонт нежитлового приміщення центру надання адміністративних послуг по площі Привокзальній, 2А/1 в місті Коломиї</t>
  </si>
  <si>
    <t>2.6.Капітальний ремонт горища будівлі на проспекті М.Грушевського,1 у місті Коломиї Івано-Франківської області</t>
  </si>
  <si>
    <t>Начальник управління 
коммунального господарства</t>
  </si>
  <si>
    <t>Андрій РАДОВЕЦЬ</t>
  </si>
  <si>
    <t>3.Реконструкція об'єктів</t>
  </si>
  <si>
    <t>Обсяг видатків на реконструкцію площі в межах вулиць Симона Петлюри, Івана Франка та Січових Стрільців у місті Коломиї</t>
  </si>
  <si>
    <t>Кількість проектно-кошторисної документації, яку планується виготовити для реконструкції площі в межах вулиць Симона Петлюри, Івана Франка та Січових Стрільців у місті Коломиї</t>
  </si>
  <si>
    <t>Відсоток виконання завдання по: "Реконструкція площі в межах вулиць Симона Петлюри, Івана Франка та Січових Стрільців у місті Коломиї"</t>
  </si>
  <si>
    <t>Середня вартість виготовлення 1 проектно-кошторисної документації: "Реконструкція площі в межах вулиць Симона Петлюри, Івана Франка та Січових Стрільців у місті Коломиї"</t>
  </si>
  <si>
    <t>Реконструкція площі в межах вулиць Симона Петлюри, Івана Франка та Січових Стрільців у місті Коломиї</t>
  </si>
  <si>
    <t>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</si>
  <si>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Капітальний ремонт фасаду Коломийського ліцею №5 імені Т.Шевченка, по проспекту Грушевського,64 в м.Коломия Івано-Франківської області</t>
  </si>
  <si>
    <t>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</si>
  <si>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Капітальний ремонт споруди цивільного захисту Коломийського ліцею №9 Коломийської міської ради Івано-Франківської області</t>
  </si>
  <si>
    <t>3.3.</t>
  </si>
  <si>
    <t>3.4.</t>
  </si>
  <si>
    <t>3.5.</t>
  </si>
  <si>
    <t>3.6.</t>
  </si>
  <si>
    <t>3.7.</t>
  </si>
  <si>
    <t>Обсяг видатків на: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</si>
  <si>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Кількість об'єктів, на яких планується провести капітальний ремонт: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</si>
  <si>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капітального ремонту по об'єкту: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</si>
  <si>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Рівень готовності об'єкта: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</si>
  <si>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виготовлення 1 проектно-кошторисної документації 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</si>
  <si>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фасаду Коломийського ліцею №5 імені Т.Шевченка, по проспекту Грушевського,64 в м.Коломия Івано-Франківської області</t>
  </si>
  <si>
    <t>відсоток виконання завдання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</si>
  <si>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</si>
  <si>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</si>
  <si>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Середня вартість виготовлення 1 проектно-кошторисної документації 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</si>
  <si>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</si>
  <si>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Обсяг видатків на: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</si>
  <si>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відсоток виконання завдання по об'єкту: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</si>
  <si>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Обсяг видатків на: Капітальний ремонт споруди цивільного захисту Коломийського ліцею №9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</si>
  <si>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Коломийського ліцею №9 Коломийської міської ради Івано-Франківської області</t>
  </si>
  <si>
    <t>Реконструкція тиру під укриття- тир по вул.Міцкевича №3 у м. Коломия</t>
  </si>
  <si>
    <t>Кількість проектно-кошторисної документації, яку планується виготовити для проведення робіт: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</si>
  <si>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 реконструкцію тиру під укриття- тир по вул.Міцкевича №3 у м. Коломия</t>
  </si>
  <si>
    <t>Відсоток виконання завдання по: "Реконструкція тиру під укриття- тир по вул.Міцкевича № 3 у м. Коломия"</t>
  </si>
  <si>
    <t>Середня вартість виготовлення 1 проектно-кошторисної документації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</si>
  <si>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Середня вартість проведення капітального ремонту 1 споруди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</si>
  <si>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Кількість проектно-кошторисної документації, яку планується виготовити для проведення робіт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</si>
  <si>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Коломия, Коломийського р-ну, Івано - Франківської обл.</t>
  </si>
  <si>
    <t>Кількість споруд, де планується провести капітальний ремонт  фасаду Коломийської гімназії №7 філії Коломийського ліцею №5 імені Т.Шевченка на вул.Карпатська,74 в м.Коломиї ІваноФранківської області</t>
  </si>
  <si>
    <t>Середня вартість проведення капітального ремонту 1 споруди  по об'єкту: "Капітальний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області"</t>
  </si>
  <si>
    <t>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</si>
  <si>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Кількість об`єктів і планується реконсрюювати: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</si>
  <si>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Середня вартість проведення реконструкції по об`єкту: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</si>
  <si>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Відсоток виконання завдання по: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</si>
  <si>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2.Капітальний ремонт об'єктів</t>
  </si>
  <si>
    <t>1.Будівництво об'єктів</t>
  </si>
  <si>
    <t>Обсяг видатків на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</si>
  <si>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Середня вартість виготовлення 1 проектно-кошторисної документації 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</si>
  <si>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відсоток виконання завдання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</si>
  <si>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Кількість проектно-кошторисної документації, яку планується виготовити для проведення робіт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</si>
  <si>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 xml:space="preserve">1.Будівництво об'єктів </t>
  </si>
  <si>
    <t>рішення міської ради від 18.01.2024 №3360-52/2024</t>
  </si>
  <si>
    <t>2.9.</t>
  </si>
  <si>
    <t>2.10.</t>
  </si>
  <si>
    <t>2.11.</t>
  </si>
  <si>
    <t>2.12.</t>
  </si>
  <si>
    <t>2.15.</t>
  </si>
  <si>
    <t>2.16.</t>
  </si>
  <si>
    <t>2.17.</t>
  </si>
  <si>
    <t>2.18.</t>
  </si>
  <si>
    <t>2.19.</t>
  </si>
  <si>
    <t>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</si>
  <si>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</si>
  <si>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</si>
  <si>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</si>
  <si>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</si>
  <si>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</si>
  <si>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Саджавка.</t>
  </si>
  <si>
    <t>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</si>
  <si>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</si>
  <si>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</si>
  <si>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</si>
  <si>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Капітальний ремонт нежитлового приміщення на вулиці Січових Стрільців, 4 в місті Коломиї</t>
  </si>
  <si>
    <t>Капітальний ремонт нежитлового приміщення на вулиці Мазепи, 4 в місті Коломиї</t>
  </si>
  <si>
    <t>Капітальний ремонт фасаду Коломийської гімназії №7 філії Коломийського ліцею №5 імені Т.Шевченка на вул.Карпатська,74 в м.Коломиї Івано - Франківської області</t>
  </si>
  <si>
    <t>Капітальний ремонт частини будівлі та території по вулиці Шкільна, 34а, в с. Товмачик, Коломийського району, Івано-Франківської області</t>
  </si>
  <si>
    <t>Реконструкція системи водовідведення на кладовищі по вул. Довбуша, 420</t>
  </si>
  <si>
    <t>Реконструкція нежитлового приміщення на вулиці Лесі Українки, 37 в місті Коломиї Івано-Франківської області</t>
  </si>
  <si>
    <t>Реконструкція нежитлового приміщення на вулиці Мазепи,262 в місті Коломиї Івано-Франківської області</t>
  </si>
  <si>
    <t xml:space="preserve">Реконструкція нежитлової будівлі по проспекту М.Грушевського,1б в місті Коломиї </t>
  </si>
  <si>
    <t>Кількість об`єктів і планується реконсрюювати: "Реконструкція тиру під укриття- тир по вул.Міцкевича №3 у м. Коломия"</t>
  </si>
  <si>
    <t>Середня вартість проведення реконструкції по об`єкту: "Реконструкція тиру під укриття- тир по вул.Міцкевича №3 у м. Коломия"</t>
  </si>
  <si>
    <t>Обсяг видатків на реконструкцію нежитлового приміщення на вулиці Лесі Українки, 37 в місті Коломиї Івано-Франківської області</t>
  </si>
  <si>
    <t>Відсоток виконання завдання по: "Реконструкція нежитлового приміщення на вулиці Лесі Українки, 37 в місті Коломиї Івано-Франківської області"</t>
  </si>
  <si>
    <t>Кількість проектно-кошторисної документації, яку планується виготовити для реконструкції  нежитлового приміщення на вулиці Лесі Українки, 37 в місті Коломиї Івано-Франківської області</t>
  </si>
  <si>
    <t>Середня вартість виготовлення 1 проектно-кошторисної документації:"Реконструкція нежитлового приміщення на вулиці Лесі Українки, 37 в місті Коломиї Івано-Франківської області"</t>
  </si>
  <si>
    <t xml:space="preserve">Обсяг видатків на реконструкцію нежитлової будівлі по проспекту М.Грушевського,1б в місті Коломиї </t>
  </si>
  <si>
    <t xml:space="preserve">Кількість проектно-кошторисної документації, яку планується виготовити для реконструкції   нежитлової будівлі по проспекту М.Грушевського,1б в місті Коломиї </t>
  </si>
  <si>
    <t>Середня вартість виготовлення 1 проектно-кошторисної документації: "Реконструкція нежитлової будівлі по проспекту М.Грушевського,1б в місті Коломиї"</t>
  </si>
  <si>
    <t>Відсоток виконання завдання по: "Реконструкція нежитлової будівлі по проспекту М.Грушевського,1б в місті Коломиї "</t>
  </si>
  <si>
    <t>2.1.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</si>
  <si>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Обсяг видатків на: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</si>
  <si>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Кількість проектно-кошторисної документації, яку планується виготовити для:"Капітальний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</si>
  <si>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</si>
  <si>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Відсоток виконання завдання по об'єкту:"Капітальний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</si>
  <si>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2.2.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</si>
  <si>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Обсяг видатків на: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</si>
  <si>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</si>
  <si>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Відсоток виконання завдання по об'єкту:"Капітальний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</si>
  <si>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2.3.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</si>
  <si>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</si>
  <si>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</si>
  <si>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</si>
  <si>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</si>
  <si>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</si>
  <si>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</si>
  <si>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Обсяг видатків на: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</si>
  <si>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</si>
  <si>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2.6.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</si>
  <si>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Обсяг видатків на: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</si>
  <si>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Кількість об'єктів, на яких планується провести капітальний ремонт:Капітальний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</si>
  <si>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Середня вартість капітального ремонту по об'єкту: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</si>
  <si>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Рівень готовності об'єкта: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</si>
  <si>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Обсяг видатків на: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</si>
  <si>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2.5.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</si>
  <si>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2.4.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</si>
  <si>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Обсяг видатків на: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</si>
  <si>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</si>
  <si>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</si>
  <si>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Відсоток виконання завдання по об'єкту:"Капітальний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</si>
  <si>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2.7. 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</t>
  </si>
  <si>
    <t>Обсяг видатків на: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</si>
  <si>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Кількість об'єктів, на яких планується провести капітальний ремонт: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</si>
  <si>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Середня вартість капітального ремонту по об'єкту: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</si>
  <si>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Рівень готовності об'єкта: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</si>
  <si>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2.8.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</si>
  <si>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Обсяг видатків на: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</si>
  <si>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Відсоток виконання завдання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</si>
  <si>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</si>
  <si>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</si>
  <si>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2.9.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</si>
  <si>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Обсяг видатків на: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</si>
  <si>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Кількість об'єктів, на яких планується провести капітальний ремонт: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</si>
  <si>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Середня вартість капітального ремонту по об'єкту: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</si>
  <si>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Рівень готовності об'єкта: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</si>
  <si>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2.10.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</si>
  <si>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Обсяг видатків на: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</si>
  <si>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</si>
  <si>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</si>
  <si>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відсоток виконання завдання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</si>
  <si>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2.11.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</si>
  <si>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Обсяг видатків на: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</si>
  <si>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</si>
  <si>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</si>
  <si>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відсоток виконання завдання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</si>
  <si>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2.13. Капітальний ремонт нежитлового приміщення на вулиці Мазепи, 4 в місті Коломиї</t>
  </si>
  <si>
    <t>Обсяг видатків на: Капітальний ремонт нежитлового приміщення на вулиці Мазепи, 4 в місті Коломиї</t>
  </si>
  <si>
    <t>Кількість об'єктів, на яких планується провести капітальний ремонт: "Капітальний ремонт нежитлового приміщення на вулиці Мазепи, 4 в місті Коломиї"</t>
  </si>
  <si>
    <t>Середня вартість капітального ремонту по об'єкту: "Капітальний ремонт нежитлового приміщення на вулиці Мазепи, 4 в місті Коломиї"</t>
  </si>
  <si>
    <t>відсоток виконання завдання по об'єкту: "Капітальний ремонт нежитлового приміщення на вулиці Мазепи, 4 в місті Коломиї"</t>
  </si>
  <si>
    <t>2.14.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</si>
  <si>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2.15. Капітальний ремонт фасаду Коломийського ліцею №5 імені Т.Шевченка, по проспекту Грушевського,64 в м.Коломия Івано-Франківської області</t>
  </si>
  <si>
    <t>2.16.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</si>
  <si>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2.18. Капітальний ремонт споруди цивільного захисту Коломийського ліцею № 9 Коломийської міської ради Івано-Франківської області</t>
  </si>
  <si>
    <t>2.19. Капітальний ремонт частини будівлі та території по вулиці Шкільна, 34а, в с. Товмачик, Коломийського району, Івано-Франківської області</t>
  </si>
  <si>
    <t>Обсяг видатків на: Капітальний ремонт частини будівлі та території по вулиці Шкільна, 34а, в с. Товмачик, Коломийського району, Івано-Франківської області</t>
  </si>
  <si>
    <t>Кількість об'єктів, на яких планується провести капітальний ремонт: "Капітальний ремонт частини будівлі та території по вулиці Шкільна, 34а, в с. Товмачик, Коломийського району, Івано-Франківської області"</t>
  </si>
  <si>
    <t>Рівень готовності об'єкта: "Капітальний ремонт частини будівлі та території по вулиці Шкільна, 34а, в с. Товмачик, Коломийського району, Івано-Франківської області"</t>
  </si>
  <si>
    <t>Середня вартість капітального ремонту по об'єкту: "Капітальний ремонт частини будівлі та території по вулиці Шкільна, 34а, в с. Товмачик, Коломийського району, Івано-Франківської області"</t>
  </si>
  <si>
    <t>Кількість споруд, де планується провести капітальний ремонт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</si>
  <si>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2.17.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</si>
  <si>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</si>
  <si>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t>1.1. 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</si>
  <si>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t>1.3.Провести нове будівництво укриття на вулиці Карпатській,74 у місті Коломиї</t>
  </si>
  <si>
    <t>Обсяг видатків на нове будівництво укриття на вулиці Карпатській,74 у місті Коломиї</t>
  </si>
  <si>
    <t>кількість робочих проектів, необхідних для нового будівництва укриття на вулиці Карпатській,74 у місті Коломиї</t>
  </si>
  <si>
    <t>середня вартість виготовлення 1 проекту на нове будівництво укриття на вулиці Карпатській,74 у місті Коломиї</t>
  </si>
  <si>
    <t>відсоток виконання завдання по новому будівництву укриття на вулиці Карпатській,74 у місті Коломиї</t>
  </si>
  <si>
    <t>рішення міської ради від 27.02.2024 №3402-53/2024</t>
  </si>
  <si>
    <t>вилучити</t>
  </si>
  <si>
    <t>2.12. Капітальний ремонт нежитлового приміщення з заміною віконних та дверних блоків на вулиці Січових Стрільців, 4 в місті Коломиї</t>
  </si>
  <si>
    <t>Обсяг видатків на: Капітальний ремонт нежитлового приміщення з заміною віконних та дверних блоків на вулиці Січових Стрільців, 4 в місті Коломиї</t>
  </si>
  <si>
    <t>Кількість об'єктів, на яких планується провести капітальний ремонт: "Капітальний ремонт нежитлового приміщення з заміною віконних та дверних блоків на вулиці Січових Стрільців, 4 в місті Коломиї"</t>
  </si>
  <si>
    <t>Середня вартість капітального ремонту по об'єкту: "Капітальний ремонт нежитлового приміщення з заміною віконних та дверних блоків на вулиці Січових Стрільців, 4 в місті Коломиї"</t>
  </si>
  <si>
    <t>Рівень готовності об'єкта: "Капітальний ремонт нежитлового приміщення з заміною віконних та дверних блоків на вулиці Січових Стрільців, 4 в місті Коломиї"</t>
  </si>
  <si>
    <t>Середня вартість виготовлення 1 проєктно-кошторисної документації  по об'єкту: "Капітальний ремонт доріжок та системи водовідведення на кладовищі по вул. Довбуша, 420 в м. Коломиї"</t>
  </si>
  <si>
    <t xml:space="preserve">3.1.Реконструкція  площі в межах вулиць Симона Петлюри, Івана Франка та Січових Стрільців у місті Коломиї </t>
  </si>
  <si>
    <t>3.2. Реконструкція тиру під укриття- тир по вул.Міцкевича №3 у м. Коломия</t>
  </si>
  <si>
    <t>3.3. Реконструкція нежитлового приміщення на вулиці Лесі Українки, 37 в місті Коломиї Івано-Франківської області</t>
  </si>
  <si>
    <t xml:space="preserve">3.5. Реконструкція нежитлової будівлі по проспекту М.Грушевського,1б в місті Коломиї </t>
  </si>
  <si>
    <t>3.6. 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</si>
  <si>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3.4. 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</t>
  </si>
  <si>
    <t>Середня вартість виготовлення 1 проектно-кошторисної документації: "Реконструкція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області"</t>
  </si>
  <si>
    <t>Відсоток виконання завдання по: "Реконструкція нежитлового будинку з надбудовою без зміни зовнішніх геометричних розмірів їхніх фундаментів у плані під багатоквартирний житловий будинок по вул. Гетьмана Івана Мазепи, 262 в м. Коломия, Івано-Франківської області"</t>
  </si>
  <si>
    <t>Обсяг видатків на капітальний ремонт доріжок та системи водовідведення на кладовищі по вул. Довбуша,420 в м.Коломиї</t>
  </si>
  <si>
    <t>2.20. Капітальний ремонт доріжок та системи водовідведення на кладовищі по вул. Довбуша, 420 в м.Коломиї</t>
  </si>
  <si>
    <t>Площа об'єкта, на якому планується провести капітальний ремонт: " Капітальний ремонт доріжок та системи водовідведення на кладовищі по вул. Довбуша, 420 в м. Коломиї"</t>
  </si>
  <si>
    <t>Середня вартість проведення капітального ремонту 1 м.кв. по об'єкту: "Капітальний ремонт доріжок та системи водовідведення на кладовищі по вул. Довбуша, 420 в м. Коломиї"</t>
  </si>
  <si>
    <t>Кількість проектно-кошторисної документації, яку планується виготовити для реконструкції   нежитлового будинку з надбудовою без зміни зовнішніх геометричних розмірів їхніх фундаментів у плані під багатоквартирний житловий будинок по вул.Гетьмана Івана Мазепи,262 в м.Коломия, Івано-Франківської області</t>
  </si>
  <si>
    <t>Обсяг видатків на реконструкцію нежитлового будинку з надбудовою без зміни зовнішніх геометричних розмірів їхніх фундаментів у плані під багатоквартирний житловий будинок по вул.Гетьмана Івана Мазепи,262 в м.Коломия, Івано-Франківської області</t>
  </si>
  <si>
    <t xml:space="preserve"> м.кв.</t>
  </si>
  <si>
    <t>Відсоток виконання завдання по: "Капітальний ремонт доріжок та системи водовідведення на кладовищі по вул. Довбуша, 420 в м. Коломиї"</t>
  </si>
  <si>
    <t>Кількість проектно-кошторисної документації, яку планується виготовити для проведення робіт по об'єкту "Капітальний ремонт доріжок та системи водовідведення на кладовищі по вул. Довбуша,420 в м.Коломиї"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</si>
  <si>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47 009 876,00 </t>
    </r>
    <r>
      <rPr>
        <sz val="12"/>
        <rFont val="Times New Roman"/>
        <family val="1"/>
        <charset val="204"/>
      </rPr>
      <t xml:space="preserve">гривень, у тому числі загального фонду - _ гривень та спеціального фонду -                </t>
    </r>
    <r>
      <rPr>
        <b/>
        <sz val="12"/>
        <rFont val="Times New Roman"/>
        <family val="1"/>
        <charset val="204"/>
      </rPr>
      <t>47 009 876,00</t>
    </r>
    <r>
      <rPr>
        <sz val="12"/>
        <rFont val="Times New Roman"/>
        <family val="1"/>
        <charset val="204"/>
      </rPr>
      <t xml:space="preserve"> гривень.</t>
    </r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</si>
  <si>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2024 рік (0953000000) код бюджету", рішення міської ради від 18.01.2024 р.  № 33620-52/2024 "Про уточнення бюджету Коломийської міської територіальної громади (0953000000) код бюджету", рішення міської ради від 27.02.2024р. № 3402-53/2024 "Про уточнення бюджету Коломийської міської територіальної громади на 2024 рік (0953000000) код бюджету",  рішення міської ради від 28.03.2024р. № 3476-54/2024 "Про уточнення бюджету Коломийської міської територіальної громади на 2024 рік (0953000000) код бюджету"</t>
  </si>
  <si>
    <t>рішення міської ради від 28.03.2024 №3476-54/2024</t>
  </si>
  <si>
    <t>2.13. Капітальний ремонт нежитлової будівні на вулиці В`ячеслава Чорновола, 55 в місті Коломиї</t>
  </si>
  <si>
    <t>Кількість об'єктів, на яких планується провести капітальний ремонт: "Капітальний ремонт нежитлової будівні на вулиці В`ячеслава Чорновола, 55 в місті Коломиї"</t>
  </si>
  <si>
    <t>Середня вартість капітального ремонту по об'єкту: "Капітальний ремонт нежитлової будівні на вулиці В`ячеслава Чорновола, 55 в місті Коломиї"</t>
  </si>
  <si>
    <t>відсоток виконання завдання по об'єкту: "Капітальний ремонт нежитлової будівні на вулиці В`ячеслава Чорновола, 55 в місті Коломиї"</t>
  </si>
  <si>
    <t>2.2.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</t>
  </si>
  <si>
    <t>Обсяг видатків на: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</si>
  <si>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</si>
  <si>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</si>
  <si>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Відсоток виконання завдання по об'єкту:"Капітальний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Ковцуняка,1в"</t>
  </si>
  <si>
    <t>2.21.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</si>
  <si>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Обсяг видатків на: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</si>
  <si>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</si>
  <si>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Середня вартість виготовлення 1 проектно-кошторисної документації  по об'єкту: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</si>
  <si>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відсоток виконання завдання по об'єкту: Капітальний ремонт фасаду  Коломийського закладу дошкільної освіти (ясла-садок) №3 "Берізка" Коломийської міської ради  на вул. Гната Ковцуняка,1в  в м.Коломиї Івано-Франківської області</t>
  </si>
  <si>
    <t>2.22.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</si>
  <si>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Кількість проектно-кошторисної документації, яку планується виготовити для проведення робіт: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</si>
  <si>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Середня вартість виготовлення 1 проектно-кошторисної документації 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</si>
  <si>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відсоток виконання завдання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Заньковецької,11"</t>
  </si>
  <si>
    <t>2.23.Капітальний ремонт фасаду Коломийського ліцею  №4 імені Сергія Лисенка на вул.Заньковецької, 11 в м.Коломиї Івано-Франківської області</t>
  </si>
  <si>
    <t>Обсяг видатків на: "Капітальний ремонт фасаду Коломийського ліцею  №4 імені Сергія Лисенка на вул.Заньковецької, 11 в м.Коломиї Івано-Франківської області"</t>
  </si>
  <si>
    <t>Кількість проектно-кошторисної документації, яку планується виготовити для проведення робіт: "Капітальний ремонт фасаду Коломийського ліцею  №4 імені Сергія Лисенка на вул.Заньковецької, 11 в м.Коломиї Івано-Франківської області"</t>
  </si>
  <si>
    <t>відсоток виконання завдання по об'єкту: "Капітальний ремонт фасаду Коломийського ліцею  №4 імені Сергія Лисенка на вул.Заньковецької, 11 в м.Коломиї Івано-Франківської області"</t>
  </si>
  <si>
    <t>Середня вартість виготовлення 1 проектно-кошторисної документації  по об'єкту: "Капітальний ремонт фасаду Коломийського ліцею  №4 імені Сергія Лисенка на вул.Заньковецької, 11 в м.Коломиї Івано-Франківської області"</t>
  </si>
  <si>
    <t>2.24.Капітальний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</t>
  </si>
  <si>
    <t>Обсяг видатків на: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</si>
  <si>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Кількість проектно-кошторисної документації, яку планується виготовити для проведення робіт: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</si>
  <si>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Середня вартість виготовлення 1 проектно-кошторисної документації  по об'єкту: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</si>
  <si>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відсоток виконання завдання по об'єкту: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</si>
  <si>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3.7. Реконструкція майстерень під укриття на вулиці Карпатській,74 у місті Коломиї</t>
  </si>
  <si>
    <t>Обсяг видатків на реконструкцію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</si>
  <si>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Обсяг видатків на реконструкцію майстерень під укриття на вулиці Карпатській,74 у місті Коломиї</t>
  </si>
  <si>
    <t>Кількість об`єктів і планується реконсрюювати: "Реконструкція майстерень під укриття на вулиці Карпатській,74 у місті Коломиї"</t>
  </si>
  <si>
    <t>Середня вартість проведення реконструкції по об`єкту: "Реконструкція майстерень під укриття на вулиці Карпатській,74 у місті Коломиї"</t>
  </si>
  <si>
    <t>Обсяг видатків на реконструкцію  з надбудовою нежитлового приміщення на вулиці Мазепи, 4 в місті Коломиї</t>
  </si>
  <si>
    <t>3.8. Реконструкція з надбудовою нежитлового приміщення на вулиці Мазепи, 4 в місті Коломиї</t>
  </si>
  <si>
    <t>Кількість об`єктів і планується реконсрюювати: "Реконструкція з надбудовою нежитлового приміщення на вулиці Мазепи, 4 в місті Коломиї"</t>
  </si>
  <si>
    <t>Середня вартість проведення реконструкції по об`єкту: "Реконструкція з надбудовою нежитлового приміщення на вулиці Мазепи, 4 в місті Коломиї"</t>
  </si>
  <si>
    <t>Відсоток виконання завдання по: "Реконструкція з надбудовою нежитлового приміщення на вулиці Мазепи, 4 в місті Коломиї"</t>
  </si>
  <si>
    <t>Відсоток виконання завдання по: "Реконструкція майстерень під укриття на вулиці Карпатській,74 у місті Коломиї"</t>
  </si>
  <si>
    <t>2.22.Капітальний ремонт фасаду Коломийського ліцею  №4 імені Сергія Лисенка на вул.Заньковецької, 11 в м.Коломиї Івано-Франківської області</t>
  </si>
  <si>
    <t>2.23.Капітальний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</t>
  </si>
  <si>
    <t>Кількість об`єктів і планується реконсруювати: "Реконструкція майстерень під укриття на вулиці Карпатській,74 у місті Коломиї"</t>
  </si>
  <si>
    <r>
      <t>__</t>
    </r>
    <r>
      <rPr>
        <i/>
        <u/>
        <sz val="12"/>
        <rFont val="Times New Roman"/>
        <family val="1"/>
        <charset val="204"/>
      </rPr>
      <t>від 04 квітня 2024 року N 19-О</t>
    </r>
  </si>
  <si>
    <r>
      <t>бюджетної програми місцевого бюджету на _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>___ рік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</si>
</sst>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372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9" fillId="2" borderId="0" xfId="0" applyFont="1" applyFill="1" applyAlignment="1"/>
    <xf numFmtId="0" fontId="31" fillId="2" borderId="0" xfId="0" applyFont="1" applyFill="1" applyAlignment="1">
      <alignment vertical="top"/>
    </xf>
    <xf numFmtId="0" fontId="25" fillId="3" borderId="2" xfId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center"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17" fillId="4" borderId="0" xfId="0" applyFont="1" applyFill="1"/>
    <xf numFmtId="3" fontId="6" fillId="5" borderId="2" xfId="1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4" fontId="19" fillId="2" borderId="0" xfId="1" applyNumberFormat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8" xfId="0" applyFill="1" applyBorder="1"/>
    <xf numFmtId="4" fontId="9" fillId="3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vertical="center" wrapText="1"/>
    </xf>
    <xf numFmtId="4" fontId="9" fillId="3" borderId="8" xfId="1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9" fillId="3" borderId="1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8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horizontal="left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vertical="center" wrapText="1"/>
    </xf>
    <xf numFmtId="4" fontId="23" fillId="2" borderId="0" xfId="1" applyNumberFormat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horizontal="left" vertical="center" wrapText="1"/>
    </xf>
    <xf numFmtId="3" fontId="19" fillId="2" borderId="0" xfId="1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vertical="center" wrapText="1"/>
    </xf>
    <xf numFmtId="0" fontId="39" fillId="2" borderId="0" xfId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4" fontId="19" fillId="3" borderId="8" xfId="1" applyNumberFormat="1" applyFont="1" applyFill="1" applyBorder="1" applyAlignment="1">
      <alignment horizontal="center" vertical="center" wrapText="1"/>
    </xf>
    <xf numFmtId="4" fontId="19" fillId="2" borderId="8" xfId="1" applyNumberFormat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left" vertical="center" wrapText="1"/>
    </xf>
    <xf numFmtId="0" fontId="34" fillId="2" borderId="9" xfId="1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vertical="center" wrapText="1"/>
    </xf>
    <xf numFmtId="0" fontId="34" fillId="2" borderId="9" xfId="1" applyFont="1" applyFill="1" applyBorder="1" applyAlignment="1">
      <alignment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left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3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21" fillId="2" borderId="2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22" fillId="2" borderId="5" xfId="1" applyFont="1" applyFill="1" applyBorder="1" applyAlignment="1">
      <alignment horizontal="left" vertical="center" wrapText="1"/>
    </xf>
    <xf numFmtId="0" fontId="22" fillId="2" borderId="6" xfId="1" applyFont="1" applyFill="1" applyBorder="1" applyAlignment="1">
      <alignment horizontal="left" vertical="center" wrapText="1"/>
    </xf>
    <xf numFmtId="0" fontId="22" fillId="2" borderId="7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25" fillId="3" borderId="9" xfId="1" applyFont="1" applyFill="1" applyBorder="1" applyAlignment="1">
      <alignment horizontal="left" vertical="center" wrapText="1"/>
    </xf>
    <xf numFmtId="0" fontId="25" fillId="3" borderId="0" xfId="1" applyFont="1" applyFill="1" applyBorder="1" applyAlignment="1">
      <alignment horizontal="left" vertical="center" wrapText="1"/>
    </xf>
    <xf numFmtId="0" fontId="40" fillId="3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horizontal="left" vertical="center" wrapText="1"/>
    </xf>
    <xf numFmtId="0" fontId="25" fillId="6" borderId="2" xfId="1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justify" vertical="center"/>
    </xf>
    <xf numFmtId="0" fontId="25" fillId="5" borderId="2" xfId="1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13" fillId="2" borderId="2" xfId="0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9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31" fillId="2" borderId="1" xfId="0" applyFont="1" applyFill="1" applyBorder="1" applyAlignment="1">
      <alignment horizontal="center"/>
    </xf>
    <xf numFmtId="0" fontId="41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center"/>
    </xf>
    <xf numFmtId="0" fontId="32" fillId="2" borderId="0" xfId="0" applyFont="1" applyFill="1"/>
    <xf numFmtId="0" fontId="3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top"/>
    </xf>
    <xf numFmtId="0" fontId="31" fillId="2" borderId="0" xfId="0" applyFont="1" applyFill="1" applyAlignment="1">
      <alignment vertical="top" wrapText="1"/>
    </xf>
    <xf numFmtId="0" fontId="44" fillId="2" borderId="0" xfId="0" applyFont="1" applyFill="1" applyAlignment="1">
      <alignment vertical="top" wrapText="1"/>
    </xf>
    <xf numFmtId="0" fontId="31" fillId="2" borderId="2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right"/>
    </xf>
    <xf numFmtId="0" fontId="44" fillId="2" borderId="1" xfId="0" applyFont="1" applyFill="1" applyBorder="1" applyAlignment="1"/>
    <xf numFmtId="0" fontId="31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/>
    <xf numFmtId="0" fontId="39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/>
    <xf numFmtId="49" fontId="31" fillId="2" borderId="2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/>
    <xf numFmtId="16" fontId="32" fillId="2" borderId="2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32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4" fontId="40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0" fontId="39" fillId="2" borderId="0" xfId="0" applyFont="1" applyFill="1"/>
    <xf numFmtId="0" fontId="39" fillId="2" borderId="2" xfId="0" applyFont="1" applyFill="1" applyBorder="1" applyAlignment="1">
      <alignment horizontal="left" vertical="center" wrapText="1"/>
    </xf>
    <xf numFmtId="0" fontId="39" fillId="3" borderId="2" xfId="1" applyFont="1" applyFill="1" applyBorder="1" applyAlignment="1">
      <alignment horizontal="center" vertical="center" wrapText="1"/>
    </xf>
    <xf numFmtId="4" fontId="31" fillId="3" borderId="2" xfId="1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37" fillId="3" borderId="2" xfId="1" applyFont="1" applyFill="1" applyBorder="1" applyAlignment="1">
      <alignment horizontal="center" vertical="center" wrapText="1"/>
    </xf>
    <xf numFmtId="4" fontId="28" fillId="3" borderId="2" xfId="1" applyNumberFormat="1" applyFont="1" applyFill="1" applyBorder="1" applyAlignment="1">
      <alignment horizontal="center" vertical="center" wrapText="1"/>
    </xf>
    <xf numFmtId="4" fontId="39" fillId="3" borderId="2" xfId="1" applyNumberFormat="1" applyFont="1" applyFill="1" applyBorder="1" applyAlignment="1">
      <alignment horizontal="center" vertical="center" wrapText="1"/>
    </xf>
    <xf numFmtId="3" fontId="39" fillId="3" borderId="2" xfId="1" applyNumberFormat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vertical="center" wrapText="1"/>
    </xf>
    <xf numFmtId="0" fontId="39" fillId="3" borderId="2" xfId="1" applyFont="1" applyFill="1" applyBorder="1" applyAlignment="1">
      <alignment horizontal="left" vertical="center" wrapText="1"/>
    </xf>
    <xf numFmtId="0" fontId="39" fillId="2" borderId="2" xfId="1" applyFont="1" applyFill="1" applyBorder="1" applyAlignment="1">
      <alignment horizontal="left" vertical="center" wrapText="1"/>
    </xf>
    <xf numFmtId="0" fontId="37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4" fontId="39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vertical="center" wrapText="1"/>
    </xf>
    <xf numFmtId="0" fontId="39" fillId="2" borderId="2" xfId="1" applyFont="1" applyFill="1" applyBorder="1" applyAlignment="1">
      <alignment horizontal="center" vertical="center" wrapText="1"/>
    </xf>
    <xf numFmtId="4" fontId="31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3" fontId="31" fillId="2" borderId="2" xfId="1" applyNumberFormat="1" applyFont="1" applyFill="1" applyBorder="1" applyAlignment="1">
      <alignment horizontal="center" vertical="center" wrapText="1"/>
    </xf>
    <xf numFmtId="0" fontId="40" fillId="3" borderId="5" xfId="1" applyFont="1" applyFill="1" applyBorder="1" applyAlignment="1">
      <alignment horizontal="left" vertical="center" wrapText="1"/>
    </xf>
    <xf numFmtId="0" fontId="40" fillId="3" borderId="6" xfId="1" applyFont="1" applyFill="1" applyBorder="1" applyAlignment="1">
      <alignment horizontal="left" vertical="center" wrapText="1"/>
    </xf>
    <xf numFmtId="0" fontId="40" fillId="3" borderId="7" xfId="1" applyFont="1" applyFill="1" applyBorder="1" applyAlignment="1">
      <alignment horizontal="left" vertical="center" wrapText="1"/>
    </xf>
    <xf numFmtId="0" fontId="40" fillId="2" borderId="5" xfId="1" applyFont="1" applyFill="1" applyBorder="1" applyAlignment="1">
      <alignment horizontal="left" vertical="center" wrapText="1"/>
    </xf>
    <xf numFmtId="0" fontId="40" fillId="2" borderId="6" xfId="1" applyFont="1" applyFill="1" applyBorder="1" applyAlignment="1">
      <alignment horizontal="left" vertical="center" wrapText="1"/>
    </xf>
    <xf numFmtId="0" fontId="40" fillId="2" borderId="7" xfId="1" applyFont="1" applyFill="1" applyBorder="1" applyAlignment="1">
      <alignment horizontal="left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left" vertical="center" wrapText="1"/>
    </xf>
    <xf numFmtId="4" fontId="31" fillId="2" borderId="0" xfId="1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45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view="pageBreakPreview" zoomScaleNormal="120" zoomScaleSheetLayoutView="100" workbookViewId="0">
      <selection activeCell="A352" sqref="A1:XFD1048576"/>
    </sheetView>
  </sheetViews>
  <sheetFormatPr defaultColWidth="21.625" defaultRowHeight="15"/>
  <cols>
    <col min="1" max="1" width="6.125" style="58" customWidth="1"/>
    <col min="2" max="2" width="34.75" style="58" customWidth="1"/>
    <col min="3" max="3" width="15.375" style="58" customWidth="1"/>
    <col min="4" max="4" width="17.875" style="58" customWidth="1"/>
    <col min="5" max="5" width="20.375" style="58" customWidth="1"/>
    <col min="6" max="6" width="22.25" style="58" customWidth="1"/>
    <col min="7" max="7" width="20.75" style="58" customWidth="1"/>
    <col min="8" max="16384" width="21.625" style="58"/>
  </cols>
  <sheetData>
    <row r="1" spans="1:10">
      <c r="F1" s="289" t="s">
        <v>72</v>
      </c>
      <c r="G1" s="290"/>
    </row>
    <row r="2" spans="1:10">
      <c r="F2" s="290"/>
      <c r="G2" s="290"/>
    </row>
    <row r="3" spans="1:10" ht="32.25" customHeight="1">
      <c r="F3" s="290"/>
      <c r="G3" s="290"/>
    </row>
    <row r="4" spans="1:10" ht="15.75">
      <c r="A4" s="291"/>
      <c r="E4" s="291" t="s">
        <v>0</v>
      </c>
    </row>
    <row r="5" spans="1:10" ht="15.75">
      <c r="A5" s="291"/>
      <c r="E5" s="292" t="s">
        <v>100</v>
      </c>
      <c r="F5" s="292"/>
      <c r="G5" s="292"/>
    </row>
    <row r="6" spans="1:10" ht="15.75">
      <c r="A6" s="291"/>
      <c r="B6" s="291"/>
      <c r="E6" s="293" t="s">
        <v>85</v>
      </c>
      <c r="F6" s="293"/>
      <c r="G6" s="293"/>
    </row>
    <row r="7" spans="1:10" ht="15" customHeight="1">
      <c r="A7" s="291"/>
      <c r="E7" s="207" t="s">
        <v>1</v>
      </c>
      <c r="F7" s="207"/>
      <c r="G7" s="207"/>
    </row>
    <row r="8" spans="1:10" ht="9.75" customHeight="1">
      <c r="A8" s="291"/>
      <c r="B8" s="291"/>
      <c r="E8" s="294"/>
      <c r="F8" s="294"/>
      <c r="G8" s="294"/>
    </row>
    <row r="9" spans="1:10" ht="9" customHeight="1">
      <c r="A9" s="291"/>
      <c r="E9" s="207"/>
      <c r="F9" s="207"/>
      <c r="G9" s="207"/>
    </row>
    <row r="10" spans="1:10" ht="15.75">
      <c r="A10" s="291"/>
      <c r="E10" s="295" t="s">
        <v>555</v>
      </c>
      <c r="F10" s="210"/>
      <c r="G10" s="210"/>
    </row>
    <row r="11" spans="1:10" ht="12" customHeight="1"/>
    <row r="12" spans="1:10" ht="10.5" customHeight="1">
      <c r="J12" s="58" t="s">
        <v>83</v>
      </c>
    </row>
    <row r="13" spans="1:10" ht="15.75">
      <c r="A13" s="296" t="s">
        <v>2</v>
      </c>
      <c r="B13" s="296"/>
      <c r="C13" s="296"/>
      <c r="D13" s="296"/>
      <c r="E13" s="296"/>
      <c r="F13" s="296"/>
      <c r="G13" s="296"/>
    </row>
    <row r="14" spans="1:10" ht="15.75">
      <c r="A14" s="296" t="s">
        <v>556</v>
      </c>
      <c r="B14" s="296"/>
      <c r="C14" s="296"/>
      <c r="D14" s="296"/>
      <c r="E14" s="296"/>
      <c r="F14" s="296"/>
      <c r="G14" s="296"/>
    </row>
    <row r="15" spans="1:10" ht="7.5" customHeight="1"/>
    <row r="16" spans="1:10" ht="9" hidden="1" customHeight="1"/>
    <row r="17" spans="1:7" ht="35.25" customHeight="1">
      <c r="A17" s="50" t="s">
        <v>73</v>
      </c>
      <c r="B17" s="50">
        <v>3100000</v>
      </c>
      <c r="C17" s="50"/>
      <c r="D17" s="213" t="s">
        <v>84</v>
      </c>
      <c r="E17" s="213"/>
      <c r="F17" s="213"/>
      <c r="G17" s="199">
        <v>31692820</v>
      </c>
    </row>
    <row r="18" spans="1:7" ht="28.5" customHeight="1">
      <c r="A18" s="207" t="s">
        <v>81</v>
      </c>
      <c r="B18" s="207"/>
      <c r="C18" s="207"/>
      <c r="D18" s="214" t="s">
        <v>1</v>
      </c>
      <c r="E18" s="214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206" t="s">
        <v>85</v>
      </c>
      <c r="E19" s="206"/>
      <c r="F19" s="206"/>
      <c r="G19" s="199">
        <v>31692820</v>
      </c>
    </row>
    <row r="20" spans="1:7" ht="15.75" customHeight="1">
      <c r="A20" s="207" t="s">
        <v>77</v>
      </c>
      <c r="B20" s="207"/>
      <c r="C20" s="207"/>
      <c r="D20" s="208" t="s">
        <v>33</v>
      </c>
      <c r="E20" s="208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198" t="s">
        <v>90</v>
      </c>
      <c r="E21" s="209" t="s">
        <v>91</v>
      </c>
      <c r="F21" s="209"/>
      <c r="G21" s="198" t="s">
        <v>99</v>
      </c>
    </row>
    <row r="22" spans="1:7" ht="33" customHeight="1">
      <c r="B22" s="59" t="s">
        <v>77</v>
      </c>
      <c r="C22" s="93" t="s">
        <v>78</v>
      </c>
      <c r="D22" s="52" t="s">
        <v>79</v>
      </c>
      <c r="E22" s="207" t="s">
        <v>82</v>
      </c>
      <c r="F22" s="207"/>
      <c r="G22" s="194" t="s">
        <v>80</v>
      </c>
    </row>
    <row r="23" spans="1:7" ht="37.5" customHeight="1">
      <c r="A23" s="61" t="s">
        <v>7</v>
      </c>
      <c r="B23" s="210" t="s">
        <v>510</v>
      </c>
      <c r="C23" s="210"/>
      <c r="D23" s="210"/>
      <c r="E23" s="210"/>
      <c r="F23" s="210"/>
      <c r="G23" s="210"/>
    </row>
    <row r="24" spans="1:7" ht="126.75" customHeight="1">
      <c r="A24" s="61" t="s">
        <v>8</v>
      </c>
      <c r="B24" s="224" t="s">
        <v>511</v>
      </c>
      <c r="C24" s="224"/>
      <c r="D24" s="224"/>
      <c r="E24" s="224"/>
      <c r="F24" s="224"/>
      <c r="G24" s="224"/>
    </row>
    <row r="25" spans="1:7" ht="31.5" hidden="1" customHeight="1">
      <c r="A25" s="61"/>
      <c r="B25" s="224"/>
      <c r="C25" s="224"/>
      <c r="D25" s="224"/>
      <c r="E25" s="224"/>
      <c r="F25" s="224"/>
      <c r="G25" s="224"/>
    </row>
    <row r="26" spans="1:7" ht="12.75" customHeight="1">
      <c r="B26" s="224"/>
      <c r="C26" s="224"/>
      <c r="D26" s="224"/>
      <c r="E26" s="224"/>
      <c r="F26" s="224"/>
      <c r="G26" s="224"/>
    </row>
    <row r="27" spans="1:7" ht="19.5" customHeight="1">
      <c r="A27" s="100" t="s">
        <v>9</v>
      </c>
      <c r="B27" s="210" t="s">
        <v>46</v>
      </c>
      <c r="C27" s="210"/>
      <c r="D27" s="210"/>
      <c r="E27" s="210"/>
      <c r="F27" s="210"/>
      <c r="G27" s="210"/>
    </row>
    <row r="28" spans="1:7" ht="4.5" customHeight="1">
      <c r="A28" s="297"/>
    </row>
    <row r="29" spans="1:7" ht="19.5" customHeight="1">
      <c r="A29" s="298" t="s">
        <v>11</v>
      </c>
      <c r="B29" s="299" t="s">
        <v>47</v>
      </c>
      <c r="C29" s="299"/>
      <c r="D29" s="299"/>
      <c r="E29" s="299"/>
      <c r="F29" s="299"/>
      <c r="G29" s="299"/>
    </row>
    <row r="30" spans="1:7" ht="24" customHeight="1">
      <c r="A30" s="298">
        <v>1</v>
      </c>
      <c r="B30" s="300" t="s">
        <v>93</v>
      </c>
      <c r="C30" s="301"/>
      <c r="D30" s="301"/>
      <c r="E30" s="301"/>
      <c r="F30" s="301"/>
      <c r="G30" s="302"/>
    </row>
    <row r="32" spans="1:7" ht="3" customHeight="1">
      <c r="A32" s="297"/>
    </row>
    <row r="33" spans="1:8" ht="19.5" customHeight="1">
      <c r="A33" s="303" t="s">
        <v>10</v>
      </c>
      <c r="B33" s="102" t="s">
        <v>86</v>
      </c>
      <c r="C33" s="304" t="s">
        <v>92</v>
      </c>
      <c r="D33" s="305"/>
      <c r="E33" s="305"/>
      <c r="F33" s="305"/>
      <c r="G33" s="305"/>
    </row>
    <row r="34" spans="1:8" ht="19.5" customHeight="1">
      <c r="A34" s="100" t="s">
        <v>13</v>
      </c>
      <c r="B34" s="210" t="s">
        <v>48</v>
      </c>
      <c r="C34" s="210"/>
      <c r="D34" s="210"/>
      <c r="E34" s="210"/>
      <c r="F34" s="210"/>
      <c r="G34" s="210"/>
    </row>
    <row r="35" spans="1:8" ht="4.5" customHeight="1">
      <c r="A35" s="100"/>
      <c r="B35" s="195"/>
      <c r="C35" s="195"/>
      <c r="D35" s="195"/>
      <c r="E35" s="195"/>
      <c r="F35" s="195"/>
      <c r="G35" s="195"/>
    </row>
    <row r="36" spans="1:8" ht="18.75" customHeight="1">
      <c r="A36" s="298" t="s">
        <v>11</v>
      </c>
      <c r="B36" s="299" t="s">
        <v>12</v>
      </c>
      <c r="C36" s="299"/>
      <c r="D36" s="299"/>
      <c r="E36" s="299"/>
      <c r="F36" s="299"/>
      <c r="G36" s="299"/>
    </row>
    <row r="37" spans="1:8" ht="15.75">
      <c r="A37" s="298">
        <v>1</v>
      </c>
      <c r="B37" s="306" t="s">
        <v>94</v>
      </c>
      <c r="C37" s="306"/>
      <c r="D37" s="306"/>
      <c r="E37" s="306"/>
      <c r="F37" s="306"/>
      <c r="G37" s="306"/>
    </row>
    <row r="38" spans="1:8" ht="8.25" customHeight="1">
      <c r="A38" s="100"/>
      <c r="B38" s="195"/>
      <c r="C38" s="195"/>
      <c r="D38" s="195"/>
      <c r="E38" s="195"/>
      <c r="F38" s="195"/>
      <c r="G38" s="195"/>
    </row>
    <row r="39" spans="1:8" ht="15.75">
      <c r="A39" s="100" t="s">
        <v>19</v>
      </c>
      <c r="B39" s="307" t="s">
        <v>15</v>
      </c>
      <c r="C39" s="195"/>
      <c r="D39" s="195"/>
      <c r="E39" s="308" t="s">
        <v>49</v>
      </c>
      <c r="F39" s="195"/>
      <c r="G39" s="195"/>
    </row>
    <row r="40" spans="1:8" ht="8.25" customHeight="1">
      <c r="A40" s="297"/>
      <c r="E40" s="309"/>
    </row>
    <row r="41" spans="1:8" ht="23.25" customHeight="1">
      <c r="A41" s="298" t="s">
        <v>11</v>
      </c>
      <c r="B41" s="310" t="s">
        <v>15</v>
      </c>
      <c r="C41" s="311"/>
      <c r="D41" s="298" t="s">
        <v>16</v>
      </c>
      <c r="E41" s="298" t="s">
        <v>17</v>
      </c>
      <c r="F41" s="298" t="s">
        <v>18</v>
      </c>
    </row>
    <row r="42" spans="1:8" ht="12" customHeight="1">
      <c r="A42" s="312">
        <v>1</v>
      </c>
      <c r="B42" s="313">
        <v>2</v>
      </c>
      <c r="C42" s="311"/>
      <c r="D42" s="312">
        <v>3</v>
      </c>
      <c r="E42" s="312">
        <v>4</v>
      </c>
      <c r="F42" s="312">
        <v>5</v>
      </c>
    </row>
    <row r="43" spans="1:8" ht="34.5" customHeight="1">
      <c r="A43" s="298"/>
      <c r="B43" s="314" t="s">
        <v>362</v>
      </c>
      <c r="C43" s="311"/>
      <c r="E43" s="315">
        <f>F86</f>
        <v>300000</v>
      </c>
      <c r="F43" s="315">
        <f>E43+D43</f>
        <v>300000</v>
      </c>
      <c r="H43" s="316" t="e">
        <f>F43-#REF!</f>
        <v>#REF!</v>
      </c>
    </row>
    <row r="44" spans="1:8" ht="69.75" hidden="1" customHeight="1">
      <c r="A44" s="317" t="s">
        <v>102</v>
      </c>
      <c r="B44" s="306" t="s">
        <v>478</v>
      </c>
      <c r="C44" s="311"/>
      <c r="D44" s="318"/>
      <c r="E44" s="319">
        <v>300000</v>
      </c>
      <c r="F44" s="319">
        <f t="shared" ref="F44" si="0">E44</f>
        <v>300000</v>
      </c>
      <c r="H44" s="316" t="e">
        <f>F44-#REF!</f>
        <v>#REF!</v>
      </c>
    </row>
    <row r="45" spans="1:8" ht="34.5" customHeight="1">
      <c r="A45" s="298"/>
      <c r="B45" s="314" t="s">
        <v>361</v>
      </c>
      <c r="C45" s="311"/>
      <c r="D45" s="320"/>
      <c r="E45" s="315">
        <f>F96</f>
        <v>25303358</v>
      </c>
      <c r="F45" s="315">
        <f>E45+D45</f>
        <v>25303358</v>
      </c>
      <c r="G45" s="316"/>
      <c r="H45" s="316" t="e">
        <f>F45-#REF!</f>
        <v>#REF!</v>
      </c>
    </row>
    <row r="46" spans="1:8" ht="68.25" hidden="1" customHeight="1">
      <c r="A46" s="321" t="s">
        <v>248</v>
      </c>
      <c r="B46" s="306" t="s">
        <v>378</v>
      </c>
      <c r="C46" s="311"/>
      <c r="D46" s="320"/>
      <c r="E46" s="319">
        <v>200000</v>
      </c>
      <c r="F46" s="319">
        <f t="shared" ref="F46:F55" si="1">E46</f>
        <v>200000</v>
      </c>
      <c r="H46" s="316" t="e">
        <f>F46-#REF!</f>
        <v>#REF!</v>
      </c>
    </row>
    <row r="47" spans="1:8" ht="62.25" hidden="1" customHeight="1">
      <c r="A47" s="321" t="s">
        <v>249</v>
      </c>
      <c r="B47" s="306" t="s">
        <v>379</v>
      </c>
      <c r="C47" s="311"/>
      <c r="D47" s="320"/>
      <c r="E47" s="319">
        <v>200000</v>
      </c>
      <c r="F47" s="319">
        <f t="shared" si="1"/>
        <v>200000</v>
      </c>
      <c r="H47" s="316" t="e">
        <f>F47-#REF!</f>
        <v>#REF!</v>
      </c>
    </row>
    <row r="48" spans="1:8" ht="72.75" hidden="1" customHeight="1">
      <c r="A48" s="321" t="s">
        <v>250</v>
      </c>
      <c r="B48" s="306" t="s">
        <v>380</v>
      </c>
      <c r="C48" s="311"/>
      <c r="D48" s="320"/>
      <c r="E48" s="319">
        <v>200000</v>
      </c>
      <c r="F48" s="319">
        <f t="shared" si="1"/>
        <v>200000</v>
      </c>
      <c r="H48" s="316" t="e">
        <f>F48-#REF!</f>
        <v>#REF!</v>
      </c>
    </row>
    <row r="49" spans="1:8" ht="64.5" hidden="1" customHeight="1">
      <c r="A49" s="321" t="s">
        <v>251</v>
      </c>
      <c r="B49" s="306" t="s">
        <v>381</v>
      </c>
      <c r="C49" s="311"/>
      <c r="D49" s="320"/>
      <c r="E49" s="319">
        <v>200000</v>
      </c>
      <c r="F49" s="319">
        <f t="shared" si="1"/>
        <v>200000</v>
      </c>
      <c r="H49" s="316" t="e">
        <f>F49-#REF!</f>
        <v>#REF!</v>
      </c>
    </row>
    <row r="50" spans="1:8" ht="75" hidden="1" customHeight="1">
      <c r="A50" s="321" t="s">
        <v>252</v>
      </c>
      <c r="B50" s="306" t="s">
        <v>382</v>
      </c>
      <c r="C50" s="311"/>
      <c r="D50" s="320"/>
      <c r="E50" s="319">
        <v>200000</v>
      </c>
      <c r="F50" s="319">
        <f t="shared" si="1"/>
        <v>200000</v>
      </c>
      <c r="H50" s="316"/>
    </row>
    <row r="51" spans="1:8" ht="57.75" hidden="1" customHeight="1">
      <c r="A51" s="321" t="s">
        <v>253</v>
      </c>
      <c r="B51" s="306" t="s">
        <v>383</v>
      </c>
      <c r="C51" s="311"/>
      <c r="D51" s="320"/>
      <c r="E51" s="319">
        <v>300000</v>
      </c>
      <c r="F51" s="319">
        <f t="shared" si="1"/>
        <v>300000</v>
      </c>
      <c r="H51" s="316" t="e">
        <f>F51-#REF!</f>
        <v>#REF!</v>
      </c>
    </row>
    <row r="52" spans="1:8" ht="81.75" hidden="1" customHeight="1">
      <c r="A52" s="321" t="s">
        <v>254</v>
      </c>
      <c r="B52" s="306" t="s">
        <v>384</v>
      </c>
      <c r="C52" s="311"/>
      <c r="D52" s="318"/>
      <c r="E52" s="319">
        <v>2000000</v>
      </c>
      <c r="F52" s="319">
        <f t="shared" si="1"/>
        <v>2000000</v>
      </c>
      <c r="H52" s="316" t="e">
        <f>F52-#REF!</f>
        <v>#REF!</v>
      </c>
    </row>
    <row r="53" spans="1:8" ht="74.25" hidden="1" customHeight="1">
      <c r="A53" s="321" t="s">
        <v>255</v>
      </c>
      <c r="B53" s="306" t="s">
        <v>385</v>
      </c>
      <c r="C53" s="311"/>
      <c r="D53" s="318"/>
      <c r="E53" s="319">
        <v>200000</v>
      </c>
      <c r="F53" s="319">
        <f t="shared" si="1"/>
        <v>200000</v>
      </c>
      <c r="H53" s="316" t="e">
        <f>F53-#REF!</f>
        <v>#REF!</v>
      </c>
    </row>
    <row r="54" spans="1:8" ht="77.25" hidden="1" customHeight="1">
      <c r="A54" s="321" t="s">
        <v>369</v>
      </c>
      <c r="B54" s="306" t="s">
        <v>386</v>
      </c>
      <c r="C54" s="311"/>
      <c r="D54" s="318"/>
      <c r="E54" s="319">
        <v>6000000</v>
      </c>
      <c r="F54" s="319">
        <f t="shared" si="1"/>
        <v>6000000</v>
      </c>
      <c r="H54" s="316" t="e">
        <f>F54-#REF!</f>
        <v>#REF!</v>
      </c>
    </row>
    <row r="55" spans="1:8" ht="60" hidden="1" customHeight="1">
      <c r="A55" s="321" t="s">
        <v>370</v>
      </c>
      <c r="B55" s="306" t="s">
        <v>387</v>
      </c>
      <c r="C55" s="311"/>
      <c r="D55" s="318"/>
      <c r="E55" s="319">
        <v>200000</v>
      </c>
      <c r="F55" s="319">
        <f t="shared" si="1"/>
        <v>200000</v>
      </c>
      <c r="H55" s="316" t="e">
        <f>F55-#REF!</f>
        <v>#REF!</v>
      </c>
    </row>
    <row r="56" spans="1:8" ht="54.75" hidden="1" customHeight="1">
      <c r="A56" s="321" t="s">
        <v>371</v>
      </c>
      <c r="B56" s="306" t="s">
        <v>388</v>
      </c>
      <c r="C56" s="311"/>
      <c r="D56" s="318"/>
      <c r="E56" s="319">
        <v>200000</v>
      </c>
      <c r="F56" s="319">
        <f>E56</f>
        <v>200000</v>
      </c>
      <c r="H56" s="316" t="e">
        <f>F56-#REF!</f>
        <v>#REF!</v>
      </c>
    </row>
    <row r="57" spans="1:8" ht="41.25" hidden="1" customHeight="1">
      <c r="A57" s="321" t="s">
        <v>372</v>
      </c>
      <c r="B57" s="306" t="s">
        <v>389</v>
      </c>
      <c r="C57" s="311" t="s">
        <v>354</v>
      </c>
      <c r="D57" s="318"/>
      <c r="E57" s="319">
        <v>700000</v>
      </c>
      <c r="F57" s="319">
        <f t="shared" ref="F57:F64" si="2">E57</f>
        <v>700000</v>
      </c>
      <c r="H57" s="316" t="e">
        <f>F57-#REF!</f>
        <v>#REF!</v>
      </c>
    </row>
    <row r="58" spans="1:8" ht="48" hidden="1" customHeight="1">
      <c r="A58" s="321" t="s">
        <v>256</v>
      </c>
      <c r="B58" s="306" t="s">
        <v>390</v>
      </c>
      <c r="C58" s="311"/>
      <c r="D58" s="318"/>
      <c r="E58" s="319">
        <v>500000</v>
      </c>
      <c r="F58" s="319">
        <f t="shared" si="2"/>
        <v>500000</v>
      </c>
      <c r="H58" s="316"/>
    </row>
    <row r="59" spans="1:8" ht="61.5" hidden="1" customHeight="1">
      <c r="A59" s="321" t="s">
        <v>257</v>
      </c>
      <c r="B59" s="306" t="s">
        <v>323</v>
      </c>
      <c r="C59" s="311"/>
      <c r="D59" s="318"/>
      <c r="E59" s="319">
        <v>3118157</v>
      </c>
      <c r="F59" s="319">
        <f>E59</f>
        <v>3118157</v>
      </c>
      <c r="H59" s="316"/>
    </row>
    <row r="60" spans="1:8" ht="64.5" hidden="1" customHeight="1">
      <c r="A60" s="321" t="s">
        <v>373</v>
      </c>
      <c r="B60" s="306" t="s">
        <v>324</v>
      </c>
      <c r="C60" s="311"/>
      <c r="D60" s="318"/>
      <c r="E60" s="319">
        <f>F225</f>
        <v>100000</v>
      </c>
      <c r="F60" s="319">
        <f t="shared" si="2"/>
        <v>100000</v>
      </c>
      <c r="H60" s="316"/>
    </row>
    <row r="61" spans="1:8" ht="51" hidden="1" customHeight="1">
      <c r="A61" s="321" t="s">
        <v>374</v>
      </c>
      <c r="B61" s="306" t="s">
        <v>325</v>
      </c>
      <c r="C61" s="311"/>
      <c r="D61" s="318"/>
      <c r="E61" s="319">
        <v>230000</v>
      </c>
      <c r="F61" s="319">
        <f t="shared" si="2"/>
        <v>230000</v>
      </c>
      <c r="H61" s="316"/>
    </row>
    <row r="62" spans="1:8" ht="55.5" hidden="1" customHeight="1">
      <c r="A62" s="321" t="s">
        <v>375</v>
      </c>
      <c r="B62" s="306" t="s">
        <v>391</v>
      </c>
      <c r="C62" s="311"/>
      <c r="D62" s="318"/>
      <c r="E62" s="319">
        <v>1474663</v>
      </c>
      <c r="F62" s="319">
        <f t="shared" si="2"/>
        <v>1474663</v>
      </c>
      <c r="H62" s="316"/>
    </row>
    <row r="63" spans="1:8" ht="59.25" hidden="1" customHeight="1">
      <c r="A63" s="321" t="s">
        <v>376</v>
      </c>
      <c r="B63" s="306" t="s">
        <v>326</v>
      </c>
      <c r="C63" s="311"/>
      <c r="D63" s="318"/>
      <c r="E63" s="319">
        <v>1650000</v>
      </c>
      <c r="F63" s="319">
        <f t="shared" si="2"/>
        <v>1650000</v>
      </c>
      <c r="H63" s="316"/>
    </row>
    <row r="64" spans="1:8" ht="53.25" hidden="1" customHeight="1">
      <c r="A64" s="321" t="s">
        <v>377</v>
      </c>
      <c r="B64" s="306" t="s">
        <v>392</v>
      </c>
      <c r="C64" s="311"/>
      <c r="D64" s="318"/>
      <c r="E64" s="319">
        <v>1000000</v>
      </c>
      <c r="F64" s="319">
        <f t="shared" si="2"/>
        <v>1000000</v>
      </c>
      <c r="H64" s="316"/>
    </row>
    <row r="65" spans="1:9" ht="35.25" customHeight="1">
      <c r="A65" s="298"/>
      <c r="B65" s="322" t="s">
        <v>317</v>
      </c>
      <c r="C65" s="323"/>
      <c r="D65" s="320"/>
      <c r="E65" s="315">
        <f>F319</f>
        <v>21406518</v>
      </c>
      <c r="F65" s="315">
        <f>E65+D65</f>
        <v>21406518</v>
      </c>
      <c r="H65" s="316" t="e">
        <f>F65-#REF!</f>
        <v>#REF!</v>
      </c>
    </row>
    <row r="66" spans="1:9" ht="36.75" hidden="1" customHeight="1">
      <c r="A66" s="317" t="s">
        <v>258</v>
      </c>
      <c r="B66" s="324" t="s">
        <v>393</v>
      </c>
      <c r="C66" s="311"/>
      <c r="D66" s="318"/>
      <c r="E66" s="319">
        <v>5000000</v>
      </c>
      <c r="F66" s="319">
        <f t="shared" ref="F66:F67" si="3">E66</f>
        <v>5000000</v>
      </c>
      <c r="H66" s="316"/>
    </row>
    <row r="67" spans="1:9" ht="49.5" hidden="1" customHeight="1">
      <c r="A67" s="317" t="s">
        <v>301</v>
      </c>
      <c r="B67" s="324" t="s">
        <v>322</v>
      </c>
      <c r="C67" s="311"/>
      <c r="D67" s="318"/>
      <c r="E67" s="319">
        <v>100000</v>
      </c>
      <c r="F67" s="319">
        <f t="shared" si="3"/>
        <v>100000</v>
      </c>
      <c r="H67" s="316"/>
    </row>
    <row r="68" spans="1:9" ht="31.5" hidden="1" customHeight="1">
      <c r="A68" s="317" t="s">
        <v>327</v>
      </c>
      <c r="B68" s="324" t="s">
        <v>347</v>
      </c>
      <c r="C68" s="311"/>
      <c r="D68" s="318"/>
      <c r="E68" s="319">
        <v>15000000</v>
      </c>
      <c r="F68" s="319">
        <f>G331</f>
        <v>15000000</v>
      </c>
      <c r="H68" s="316"/>
    </row>
    <row r="69" spans="1:9" ht="47.25" hidden="1" customHeight="1">
      <c r="A69" s="317" t="s">
        <v>328</v>
      </c>
      <c r="B69" s="324" t="s">
        <v>394</v>
      </c>
      <c r="C69" s="311"/>
      <c r="D69" s="318"/>
      <c r="E69" s="319">
        <v>500000</v>
      </c>
      <c r="F69" s="319">
        <f>G340</f>
        <v>500000</v>
      </c>
      <c r="H69" s="316"/>
    </row>
    <row r="70" spans="1:9" ht="42.75" hidden="1" customHeight="1">
      <c r="A70" s="317" t="s">
        <v>329</v>
      </c>
      <c r="B70" s="324" t="s">
        <v>395</v>
      </c>
      <c r="C70" s="311"/>
      <c r="E70" s="319">
        <v>500000</v>
      </c>
      <c r="F70" s="319">
        <f>E70</f>
        <v>500000</v>
      </c>
      <c r="H70" s="316"/>
    </row>
    <row r="71" spans="1:9" ht="36" hidden="1" customHeight="1">
      <c r="A71" s="317" t="s">
        <v>330</v>
      </c>
      <c r="B71" s="324" t="s">
        <v>396</v>
      </c>
      <c r="C71" s="311"/>
      <c r="D71" s="320"/>
      <c r="E71" s="319">
        <v>500000</v>
      </c>
      <c r="F71" s="319">
        <f>E71</f>
        <v>500000</v>
      </c>
      <c r="H71" s="316" t="e">
        <f>F67-#REF!</f>
        <v>#REF!</v>
      </c>
    </row>
    <row r="72" spans="1:9" ht="69" hidden="1" customHeight="1">
      <c r="A72" s="317" t="s">
        <v>331</v>
      </c>
      <c r="B72" s="324" t="s">
        <v>357</v>
      </c>
      <c r="C72" s="311"/>
      <c r="D72" s="318"/>
      <c r="E72" s="319">
        <f>F367</f>
        <v>3806518</v>
      </c>
      <c r="F72" s="319">
        <f>G367</f>
        <v>3806518</v>
      </c>
      <c r="H72" s="316"/>
    </row>
    <row r="73" spans="1:9" ht="15" customHeight="1">
      <c r="A73" s="325" t="s">
        <v>18</v>
      </c>
      <c r="B73" s="325"/>
      <c r="C73" s="311"/>
      <c r="D73" s="326"/>
      <c r="E73" s="326">
        <f>E65+E45+E43</f>
        <v>47009876</v>
      </c>
      <c r="F73" s="326">
        <f>F65+F45+F43</f>
        <v>47009876</v>
      </c>
      <c r="G73" s="316"/>
      <c r="H73" s="316" t="e">
        <f>F73-#REF!</f>
        <v>#REF!</v>
      </c>
      <c r="I73" s="316"/>
    </row>
    <row r="74" spans="1:9" ht="10.5" customHeight="1">
      <c r="A74" s="297"/>
      <c r="H74" s="316" t="e">
        <f>F74-#REF!</f>
        <v>#REF!</v>
      </c>
    </row>
    <row r="75" spans="1:9" ht="15.75" customHeight="1">
      <c r="A75" s="297" t="s">
        <v>22</v>
      </c>
      <c r="B75" s="210" t="s">
        <v>20</v>
      </c>
      <c r="C75" s="210"/>
      <c r="D75" s="210"/>
      <c r="E75" s="210"/>
      <c r="F75" s="210"/>
      <c r="G75" s="210"/>
    </row>
    <row r="76" spans="1:9" ht="14.25" customHeight="1">
      <c r="A76" s="297"/>
      <c r="E76" s="327" t="s">
        <v>14</v>
      </c>
    </row>
    <row r="77" spans="1:9" ht="25.5">
      <c r="A77" s="298" t="s">
        <v>11</v>
      </c>
      <c r="B77" s="312" t="s">
        <v>21</v>
      </c>
      <c r="C77" s="298" t="s">
        <v>16</v>
      </c>
      <c r="D77" s="298" t="s">
        <v>17</v>
      </c>
      <c r="E77" s="298" t="s">
        <v>18</v>
      </c>
    </row>
    <row r="78" spans="1:9" ht="11.25" customHeight="1">
      <c r="A78" s="312">
        <v>1</v>
      </c>
      <c r="B78" s="312">
        <v>2</v>
      </c>
      <c r="C78" s="312">
        <v>3</v>
      </c>
      <c r="D78" s="312">
        <v>4</v>
      </c>
      <c r="E78" s="312">
        <v>5</v>
      </c>
    </row>
    <row r="79" spans="1:9" ht="14.25" customHeight="1">
      <c r="A79" s="298"/>
      <c r="B79" s="328"/>
      <c r="C79" s="329"/>
      <c r="D79" s="298"/>
      <c r="E79" s="329"/>
    </row>
    <row r="80" spans="1:9" ht="19.5" customHeight="1">
      <c r="A80" s="325" t="s">
        <v>18</v>
      </c>
      <c r="B80" s="325"/>
      <c r="C80" s="330"/>
      <c r="D80" s="330"/>
      <c r="E80" s="330"/>
    </row>
    <row r="81" spans="1:7" ht="16.5" customHeight="1">
      <c r="A81" s="297"/>
    </row>
    <row r="82" spans="1:7" ht="16.5" customHeight="1">
      <c r="A82" s="100" t="s">
        <v>50</v>
      </c>
      <c r="B82" s="210" t="s">
        <v>23</v>
      </c>
      <c r="C82" s="210"/>
      <c r="D82" s="210"/>
      <c r="E82" s="210"/>
      <c r="F82" s="210"/>
      <c r="G82" s="210"/>
    </row>
    <row r="83" spans="1:7" ht="9.75" customHeight="1">
      <c r="A83" s="297"/>
    </row>
    <row r="84" spans="1:7" ht="25.5" customHeight="1">
      <c r="A84" s="298" t="s">
        <v>11</v>
      </c>
      <c r="B84" s="298" t="s">
        <v>24</v>
      </c>
      <c r="C84" s="331" t="s">
        <v>25</v>
      </c>
      <c r="D84" s="331" t="s">
        <v>26</v>
      </c>
      <c r="E84" s="298" t="s">
        <v>16</v>
      </c>
      <c r="F84" s="298" t="s">
        <v>17</v>
      </c>
      <c r="G84" s="298" t="s">
        <v>18</v>
      </c>
    </row>
    <row r="85" spans="1:7">
      <c r="A85" s="312">
        <v>1</v>
      </c>
      <c r="B85" s="312">
        <v>2</v>
      </c>
      <c r="C85" s="312">
        <v>3</v>
      </c>
      <c r="D85" s="312">
        <v>4</v>
      </c>
      <c r="E85" s="312">
        <v>5</v>
      </c>
      <c r="F85" s="312">
        <v>6</v>
      </c>
      <c r="G85" s="312">
        <v>7</v>
      </c>
    </row>
    <row r="86" spans="1:7" ht="21.75" customHeight="1">
      <c r="A86" s="298"/>
      <c r="B86" s="322" t="s">
        <v>367</v>
      </c>
      <c r="C86" s="332"/>
      <c r="D86" s="332"/>
      <c r="E86" s="323"/>
      <c r="F86" s="333">
        <f>F89</f>
        <v>300000</v>
      </c>
      <c r="G86" s="333">
        <f>F86</f>
        <v>300000</v>
      </c>
    </row>
    <row r="87" spans="1:7" ht="62.25" customHeight="1">
      <c r="A87" s="334"/>
      <c r="B87" s="322" t="s">
        <v>479</v>
      </c>
      <c r="C87" s="332"/>
      <c r="D87" s="332"/>
      <c r="E87" s="323"/>
      <c r="F87" s="335"/>
      <c r="G87" s="335"/>
    </row>
    <row r="88" spans="1:7" s="338" customFormat="1" ht="15" customHeight="1">
      <c r="A88" s="336">
        <v>1</v>
      </c>
      <c r="B88" s="337" t="s">
        <v>27</v>
      </c>
      <c r="C88" s="312" t="s">
        <v>83</v>
      </c>
      <c r="D88" s="312" t="s">
        <v>83</v>
      </c>
      <c r="E88" s="335"/>
      <c r="F88" s="335"/>
      <c r="G88" s="335"/>
    </row>
    <row r="89" spans="1:7" ht="81.75" customHeight="1">
      <c r="A89" s="334"/>
      <c r="B89" s="339" t="s">
        <v>363</v>
      </c>
      <c r="C89" s="312" t="s">
        <v>96</v>
      </c>
      <c r="D89" s="340" t="s">
        <v>368</v>
      </c>
      <c r="E89" s="335"/>
      <c r="F89" s="341">
        <f>E44</f>
        <v>300000</v>
      </c>
      <c r="G89" s="341">
        <f>F89</f>
        <v>300000</v>
      </c>
    </row>
    <row r="90" spans="1:7" s="338" customFormat="1" ht="18" customHeight="1">
      <c r="A90" s="336">
        <v>2</v>
      </c>
      <c r="B90" s="337" t="s">
        <v>28</v>
      </c>
      <c r="C90" s="312" t="s">
        <v>83</v>
      </c>
      <c r="D90" s="312" t="s">
        <v>83</v>
      </c>
      <c r="E90" s="335"/>
      <c r="F90" s="342"/>
      <c r="G90" s="342"/>
    </row>
    <row r="91" spans="1:7" ht="111" customHeight="1">
      <c r="A91" s="334"/>
      <c r="B91" s="339" t="s">
        <v>366</v>
      </c>
      <c r="C91" s="312" t="s">
        <v>97</v>
      </c>
      <c r="D91" s="312" t="s">
        <v>181</v>
      </c>
      <c r="E91" s="335"/>
      <c r="F91" s="342">
        <v>1</v>
      </c>
      <c r="G91" s="342">
        <f>F91</f>
        <v>1</v>
      </c>
    </row>
    <row r="92" spans="1:7" s="338" customFormat="1" ht="18" customHeight="1">
      <c r="A92" s="336">
        <v>3</v>
      </c>
      <c r="B92" s="337" t="s">
        <v>29</v>
      </c>
      <c r="C92" s="312"/>
      <c r="D92" s="312"/>
      <c r="E92" s="335"/>
      <c r="F92" s="342"/>
      <c r="G92" s="342"/>
    </row>
    <row r="93" spans="1:7" ht="108.75" customHeight="1">
      <c r="A93" s="334"/>
      <c r="B93" s="343" t="s">
        <v>364</v>
      </c>
      <c r="C93" s="312" t="s">
        <v>89</v>
      </c>
      <c r="D93" s="312" t="s">
        <v>87</v>
      </c>
      <c r="E93" s="335"/>
      <c r="F93" s="341">
        <f>F89/F91</f>
        <v>300000</v>
      </c>
      <c r="G93" s="341">
        <f>F93</f>
        <v>300000</v>
      </c>
    </row>
    <row r="94" spans="1:7" s="338" customFormat="1" ht="19.5" customHeight="1">
      <c r="A94" s="336">
        <v>2</v>
      </c>
      <c r="B94" s="337" t="s">
        <v>30</v>
      </c>
      <c r="C94" s="312"/>
      <c r="D94" s="312"/>
      <c r="E94" s="335"/>
      <c r="F94" s="342"/>
      <c r="G94" s="342"/>
    </row>
    <row r="95" spans="1:7" ht="95.25" customHeight="1">
      <c r="A95" s="334"/>
      <c r="B95" s="343" t="s">
        <v>365</v>
      </c>
      <c r="C95" s="312" t="s">
        <v>88</v>
      </c>
      <c r="D95" s="312" t="s">
        <v>87</v>
      </c>
      <c r="E95" s="335"/>
      <c r="F95" s="342">
        <v>100</v>
      </c>
      <c r="G95" s="342">
        <f>F95</f>
        <v>100</v>
      </c>
    </row>
    <row r="96" spans="1:7" ht="20.25" customHeight="1">
      <c r="A96" s="344"/>
      <c r="B96" s="322" t="s">
        <v>361</v>
      </c>
      <c r="C96" s="323"/>
      <c r="D96" s="340"/>
      <c r="E96" s="340"/>
      <c r="F96" s="345">
        <f>F99+F108+F117+F126+F135+F144+F153+F162+F171+F180+F189+F198+F207+F216+F225+F234+F245+F254+F265+F274+F285+F294+F303+F312</f>
        <v>25303358</v>
      </c>
      <c r="G96" s="345">
        <f>G99+G108+G117+G126+G135+G144+G153+G162+G171+G180+G189+G198+G207+G216+G225+G234+G245+G254+G265+G274+G285+G294+G303+G312</f>
        <v>25303358</v>
      </c>
    </row>
    <row r="97" spans="1:7" ht="48" customHeight="1">
      <c r="A97" s="344"/>
      <c r="B97" s="232" t="s">
        <v>407</v>
      </c>
      <c r="C97" s="232"/>
      <c r="D97" s="232"/>
      <c r="E97" s="232"/>
      <c r="F97" s="346"/>
      <c r="G97" s="347"/>
    </row>
    <row r="98" spans="1:7" s="338" customFormat="1" ht="15" customHeight="1">
      <c r="A98" s="348">
        <v>1</v>
      </c>
      <c r="B98" s="349" t="s">
        <v>27</v>
      </c>
      <c r="C98" s="340"/>
      <c r="D98" s="340"/>
      <c r="E98" s="346"/>
      <c r="F98" s="346"/>
      <c r="G98" s="346"/>
    </row>
    <row r="99" spans="1:7" ht="100.5" customHeight="1">
      <c r="A99" s="344"/>
      <c r="B99" s="350" t="s">
        <v>408</v>
      </c>
      <c r="C99" s="340" t="s">
        <v>89</v>
      </c>
      <c r="D99" s="340" t="s">
        <v>368</v>
      </c>
      <c r="E99" s="346"/>
      <c r="F99" s="346">
        <v>200000</v>
      </c>
      <c r="G99" s="346">
        <f>F99</f>
        <v>200000</v>
      </c>
    </row>
    <row r="100" spans="1:7" s="338" customFormat="1" ht="15" customHeight="1">
      <c r="A100" s="348">
        <v>2</v>
      </c>
      <c r="B100" s="196" t="s">
        <v>28</v>
      </c>
      <c r="C100" s="340"/>
      <c r="D100" s="340"/>
      <c r="E100" s="346"/>
      <c r="F100" s="346"/>
      <c r="G100" s="346"/>
    </row>
    <row r="101" spans="1:7" ht="115.5" customHeight="1">
      <c r="A101" s="344"/>
      <c r="B101" s="350" t="s">
        <v>409</v>
      </c>
      <c r="C101" s="340" t="s">
        <v>180</v>
      </c>
      <c r="D101" s="340" t="s">
        <v>181</v>
      </c>
      <c r="E101" s="340"/>
      <c r="F101" s="347">
        <v>1</v>
      </c>
      <c r="G101" s="347">
        <f>F101</f>
        <v>1</v>
      </c>
    </row>
    <row r="102" spans="1:7" s="338" customFormat="1" ht="15" customHeight="1">
      <c r="A102" s="348">
        <v>3</v>
      </c>
      <c r="B102" s="196" t="s">
        <v>29</v>
      </c>
      <c r="C102" s="340"/>
      <c r="D102" s="340"/>
      <c r="E102" s="340"/>
      <c r="F102" s="346"/>
      <c r="G102" s="347"/>
    </row>
    <row r="103" spans="1:7" ht="108.75" customHeight="1">
      <c r="A103" s="344"/>
      <c r="B103" s="350" t="s">
        <v>410</v>
      </c>
      <c r="C103" s="340" t="s">
        <v>89</v>
      </c>
      <c r="D103" s="340" t="s">
        <v>87</v>
      </c>
      <c r="E103" s="340"/>
      <c r="F103" s="346">
        <f>F99/F101</f>
        <v>200000</v>
      </c>
      <c r="G103" s="346">
        <f>F103</f>
        <v>200000</v>
      </c>
    </row>
    <row r="104" spans="1:7" s="338" customFormat="1" ht="15" customHeight="1">
      <c r="A104" s="348">
        <v>4</v>
      </c>
      <c r="B104" s="196" t="s">
        <v>30</v>
      </c>
      <c r="C104" s="340"/>
      <c r="D104" s="340"/>
      <c r="E104" s="340"/>
      <c r="F104" s="346"/>
      <c r="G104" s="347"/>
    </row>
    <row r="105" spans="1:7" ht="111" customHeight="1">
      <c r="A105" s="344"/>
      <c r="B105" s="351" t="s">
        <v>411</v>
      </c>
      <c r="C105" s="340" t="s">
        <v>88</v>
      </c>
      <c r="D105" s="340" t="s">
        <v>87</v>
      </c>
      <c r="E105" s="340"/>
      <c r="F105" s="347">
        <f>F99/F103*100</f>
        <v>100</v>
      </c>
      <c r="G105" s="347">
        <f>F105</f>
        <v>100</v>
      </c>
    </row>
    <row r="106" spans="1:7" ht="58.5" customHeight="1">
      <c r="A106" s="344"/>
      <c r="B106" s="232" t="s">
        <v>517</v>
      </c>
      <c r="C106" s="232"/>
      <c r="D106" s="232"/>
      <c r="E106" s="232"/>
      <c r="F106" s="346"/>
      <c r="G106" s="347"/>
    </row>
    <row r="107" spans="1:7" s="338" customFormat="1" ht="15" customHeight="1">
      <c r="A107" s="348">
        <v>1</v>
      </c>
      <c r="B107" s="349" t="s">
        <v>27</v>
      </c>
      <c r="C107" s="340"/>
      <c r="D107" s="340"/>
      <c r="E107" s="346"/>
      <c r="F107" s="346"/>
      <c r="G107" s="346"/>
    </row>
    <row r="108" spans="1:7" ht="91.5" customHeight="1">
      <c r="A108" s="344"/>
      <c r="B108" s="350" t="s">
        <v>518</v>
      </c>
      <c r="C108" s="340" t="s">
        <v>89</v>
      </c>
      <c r="D108" s="340" t="s">
        <v>512</v>
      </c>
      <c r="E108" s="346"/>
      <c r="F108" s="346">
        <v>200000</v>
      </c>
      <c r="G108" s="346">
        <f>F108</f>
        <v>200000</v>
      </c>
    </row>
    <row r="109" spans="1:7" s="338" customFormat="1" ht="15" customHeight="1">
      <c r="A109" s="348">
        <v>2</v>
      </c>
      <c r="B109" s="196" t="s">
        <v>28</v>
      </c>
      <c r="C109" s="340"/>
      <c r="D109" s="340"/>
      <c r="E109" s="346"/>
      <c r="F109" s="346"/>
      <c r="G109" s="346"/>
    </row>
    <row r="110" spans="1:7" ht="106.5" customHeight="1">
      <c r="A110" s="344"/>
      <c r="B110" s="350" t="s">
        <v>519</v>
      </c>
      <c r="C110" s="340" t="s">
        <v>180</v>
      </c>
      <c r="D110" s="340" t="s">
        <v>181</v>
      </c>
      <c r="E110" s="340"/>
      <c r="F110" s="347">
        <v>1</v>
      </c>
      <c r="G110" s="347">
        <f>F110</f>
        <v>1</v>
      </c>
    </row>
    <row r="111" spans="1:7" s="338" customFormat="1" ht="15" customHeight="1">
      <c r="A111" s="348">
        <v>3</v>
      </c>
      <c r="B111" s="196" t="s">
        <v>29</v>
      </c>
      <c r="C111" s="340"/>
      <c r="D111" s="340"/>
      <c r="E111" s="340"/>
      <c r="F111" s="346"/>
      <c r="G111" s="347"/>
    </row>
    <row r="112" spans="1:7" ht="106.5" customHeight="1">
      <c r="A112" s="344"/>
      <c r="B112" s="350" t="s">
        <v>520</v>
      </c>
      <c r="C112" s="340" t="s">
        <v>89</v>
      </c>
      <c r="D112" s="340" t="s">
        <v>87</v>
      </c>
      <c r="E112" s="340"/>
      <c r="F112" s="346">
        <f>F108/F110</f>
        <v>200000</v>
      </c>
      <c r="G112" s="346">
        <f>F112</f>
        <v>200000</v>
      </c>
    </row>
    <row r="113" spans="1:7" s="338" customFormat="1" ht="15" customHeight="1">
      <c r="A113" s="348">
        <v>4</v>
      </c>
      <c r="B113" s="196" t="s">
        <v>30</v>
      </c>
      <c r="C113" s="340"/>
      <c r="D113" s="340"/>
      <c r="E113" s="340"/>
      <c r="F113" s="346"/>
      <c r="G113" s="347"/>
    </row>
    <row r="114" spans="1:7" ht="107.25" customHeight="1">
      <c r="A114" s="344"/>
      <c r="B114" s="351" t="s">
        <v>521</v>
      </c>
      <c r="C114" s="340" t="s">
        <v>88</v>
      </c>
      <c r="D114" s="340" t="s">
        <v>87</v>
      </c>
      <c r="E114" s="340"/>
      <c r="F114" s="347">
        <f>F108/F112*100</f>
        <v>100</v>
      </c>
      <c r="G114" s="347">
        <f>F114</f>
        <v>100</v>
      </c>
    </row>
    <row r="115" spans="1:7" ht="45" customHeight="1">
      <c r="A115" s="344"/>
      <c r="B115" s="232" t="s">
        <v>416</v>
      </c>
      <c r="C115" s="232"/>
      <c r="D115" s="232"/>
      <c r="E115" s="232"/>
      <c r="F115" s="346"/>
      <c r="G115" s="347"/>
    </row>
    <row r="116" spans="1:7" s="338" customFormat="1" ht="15" customHeight="1">
      <c r="A116" s="348">
        <v>1</v>
      </c>
      <c r="B116" s="349" t="s">
        <v>27</v>
      </c>
      <c r="C116" s="340"/>
      <c r="D116" s="340"/>
      <c r="E116" s="346"/>
      <c r="F116" s="346"/>
      <c r="G116" s="346"/>
    </row>
    <row r="117" spans="1:7" ht="82.5" customHeight="1">
      <c r="A117" s="344"/>
      <c r="B117" s="350" t="s">
        <v>423</v>
      </c>
      <c r="C117" s="340" t="s">
        <v>89</v>
      </c>
      <c r="D117" s="340" t="s">
        <v>368</v>
      </c>
      <c r="E117" s="346"/>
      <c r="F117" s="346">
        <v>200000</v>
      </c>
      <c r="G117" s="346">
        <f>F117</f>
        <v>200000</v>
      </c>
    </row>
    <row r="118" spans="1:7" s="338" customFormat="1" ht="15" customHeight="1">
      <c r="A118" s="348">
        <v>2</v>
      </c>
      <c r="B118" s="196" t="s">
        <v>28</v>
      </c>
      <c r="C118" s="340"/>
      <c r="D118" s="340"/>
      <c r="E118" s="346"/>
      <c r="F118" s="346"/>
      <c r="G118" s="346"/>
    </row>
    <row r="119" spans="1:7" ht="105.75" customHeight="1">
      <c r="A119" s="344"/>
      <c r="B119" s="350" t="s">
        <v>422</v>
      </c>
      <c r="C119" s="340" t="s">
        <v>180</v>
      </c>
      <c r="D119" s="340" t="s">
        <v>181</v>
      </c>
      <c r="E119" s="340"/>
      <c r="F119" s="347">
        <v>1</v>
      </c>
      <c r="G119" s="347">
        <f>F119</f>
        <v>1</v>
      </c>
    </row>
    <row r="120" spans="1:7" s="338" customFormat="1" ht="15" customHeight="1">
      <c r="A120" s="348">
        <v>3</v>
      </c>
      <c r="B120" s="196" t="s">
        <v>29</v>
      </c>
      <c r="C120" s="340"/>
      <c r="D120" s="340"/>
      <c r="E120" s="340"/>
      <c r="F120" s="346"/>
      <c r="G120" s="347"/>
    </row>
    <row r="121" spans="1:7" ht="106.5" customHeight="1">
      <c r="A121" s="344"/>
      <c r="B121" s="350" t="s">
        <v>417</v>
      </c>
      <c r="C121" s="340" t="s">
        <v>89</v>
      </c>
      <c r="D121" s="340" t="s">
        <v>87</v>
      </c>
      <c r="E121" s="340"/>
      <c r="F121" s="346">
        <f>F117/F119</f>
        <v>200000</v>
      </c>
      <c r="G121" s="346">
        <f>F121</f>
        <v>200000</v>
      </c>
    </row>
    <row r="122" spans="1:7" s="338" customFormat="1" ht="15" customHeight="1">
      <c r="A122" s="348">
        <v>4</v>
      </c>
      <c r="B122" s="196" t="s">
        <v>30</v>
      </c>
      <c r="C122" s="340"/>
      <c r="D122" s="340"/>
      <c r="E122" s="340"/>
      <c r="F122" s="346"/>
      <c r="G122" s="347"/>
    </row>
    <row r="123" spans="1:7" ht="90" customHeight="1">
      <c r="A123" s="344"/>
      <c r="B123" s="351" t="s">
        <v>421</v>
      </c>
      <c r="C123" s="340" t="s">
        <v>88</v>
      </c>
      <c r="D123" s="340" t="s">
        <v>87</v>
      </c>
      <c r="E123" s="340"/>
      <c r="F123" s="347">
        <f>F117/F121*100</f>
        <v>100</v>
      </c>
      <c r="G123" s="347">
        <f>F123</f>
        <v>100</v>
      </c>
    </row>
    <row r="124" spans="1:7" ht="45" customHeight="1">
      <c r="A124" s="344"/>
      <c r="B124" s="232" t="s">
        <v>432</v>
      </c>
      <c r="C124" s="232"/>
      <c r="D124" s="232"/>
      <c r="E124" s="232"/>
      <c r="F124" s="346"/>
      <c r="G124" s="347"/>
    </row>
    <row r="125" spans="1:7" s="338" customFormat="1" ht="15" customHeight="1">
      <c r="A125" s="348">
        <v>1</v>
      </c>
      <c r="B125" s="349" t="s">
        <v>27</v>
      </c>
      <c r="C125" s="340"/>
      <c r="D125" s="340"/>
      <c r="E125" s="346"/>
      <c r="F125" s="346"/>
      <c r="G125" s="346"/>
    </row>
    <row r="126" spans="1:7" ht="88.5" customHeight="1">
      <c r="A126" s="344"/>
      <c r="B126" s="350" t="s">
        <v>433</v>
      </c>
      <c r="C126" s="340" t="s">
        <v>89</v>
      </c>
      <c r="D126" s="340" t="s">
        <v>368</v>
      </c>
      <c r="E126" s="346"/>
      <c r="F126" s="346">
        <v>200000</v>
      </c>
      <c r="G126" s="346">
        <f>F126</f>
        <v>200000</v>
      </c>
    </row>
    <row r="127" spans="1:7" s="338" customFormat="1" ht="15" customHeight="1">
      <c r="A127" s="348">
        <v>2</v>
      </c>
      <c r="B127" s="196" t="s">
        <v>28</v>
      </c>
      <c r="C127" s="340"/>
      <c r="D127" s="340"/>
      <c r="E127" s="346"/>
      <c r="F127" s="346"/>
      <c r="G127" s="346"/>
    </row>
    <row r="128" spans="1:7" ht="109.5" customHeight="1">
      <c r="A128" s="344"/>
      <c r="B128" s="350" t="s">
        <v>434</v>
      </c>
      <c r="C128" s="340" t="s">
        <v>180</v>
      </c>
      <c r="D128" s="340" t="s">
        <v>181</v>
      </c>
      <c r="E128" s="340"/>
      <c r="F128" s="347">
        <v>1</v>
      </c>
      <c r="G128" s="347">
        <f>F128</f>
        <v>1</v>
      </c>
    </row>
    <row r="129" spans="1:7" s="338" customFormat="1" ht="15" customHeight="1">
      <c r="A129" s="348">
        <v>3</v>
      </c>
      <c r="B129" s="196" t="s">
        <v>29</v>
      </c>
      <c r="C129" s="340"/>
      <c r="D129" s="340"/>
      <c r="E129" s="340"/>
      <c r="F129" s="346"/>
      <c r="G129" s="347"/>
    </row>
    <row r="130" spans="1:7" ht="108.75" customHeight="1">
      <c r="A130" s="344"/>
      <c r="B130" s="350" t="s">
        <v>435</v>
      </c>
      <c r="C130" s="340" t="s">
        <v>89</v>
      </c>
      <c r="D130" s="340" t="s">
        <v>87</v>
      </c>
      <c r="E130" s="340"/>
      <c r="F130" s="346">
        <f>F126/F128</f>
        <v>200000</v>
      </c>
      <c r="G130" s="346">
        <f>F130</f>
        <v>200000</v>
      </c>
    </row>
    <row r="131" spans="1:7" s="338" customFormat="1" ht="15" customHeight="1">
      <c r="A131" s="348">
        <v>4</v>
      </c>
      <c r="B131" s="196" t="s">
        <v>30</v>
      </c>
      <c r="C131" s="340"/>
      <c r="D131" s="340"/>
      <c r="E131" s="340"/>
      <c r="F131" s="346"/>
      <c r="G131" s="347"/>
    </row>
    <row r="132" spans="1:7" ht="92.25" customHeight="1">
      <c r="A132" s="344"/>
      <c r="B132" s="351" t="s">
        <v>436</v>
      </c>
      <c r="C132" s="340" t="s">
        <v>88</v>
      </c>
      <c r="D132" s="340" t="s">
        <v>87</v>
      </c>
      <c r="E132" s="340"/>
      <c r="F132" s="347">
        <f>F126/F130*100</f>
        <v>100</v>
      </c>
      <c r="G132" s="347">
        <f>F132</f>
        <v>100</v>
      </c>
    </row>
    <row r="133" spans="1:7" ht="43.5" customHeight="1">
      <c r="A133" s="344"/>
      <c r="B133" s="232" t="s">
        <v>431</v>
      </c>
      <c r="C133" s="232"/>
      <c r="D133" s="232"/>
      <c r="E133" s="232"/>
      <c r="F133" s="346"/>
      <c r="G133" s="347"/>
    </row>
    <row r="134" spans="1:7" s="338" customFormat="1" ht="15" customHeight="1">
      <c r="A134" s="348">
        <v>1</v>
      </c>
      <c r="B134" s="349" t="s">
        <v>27</v>
      </c>
      <c r="C134" s="340"/>
      <c r="D134" s="340"/>
      <c r="E134" s="346"/>
      <c r="F134" s="346"/>
      <c r="G134" s="346"/>
    </row>
    <row r="135" spans="1:7" ht="91.5" customHeight="1">
      <c r="A135" s="344"/>
      <c r="B135" s="350" t="s">
        <v>430</v>
      </c>
      <c r="C135" s="340" t="s">
        <v>89</v>
      </c>
      <c r="D135" s="340" t="s">
        <v>368</v>
      </c>
      <c r="E135" s="346"/>
      <c r="F135" s="346">
        <v>200000</v>
      </c>
      <c r="G135" s="346">
        <f>F135</f>
        <v>200000</v>
      </c>
    </row>
    <row r="136" spans="1:7" s="338" customFormat="1" ht="15" customHeight="1">
      <c r="A136" s="348">
        <v>2</v>
      </c>
      <c r="B136" s="196" t="s">
        <v>28</v>
      </c>
      <c r="C136" s="340"/>
      <c r="D136" s="340"/>
      <c r="E136" s="346"/>
      <c r="F136" s="346"/>
      <c r="G136" s="346"/>
    </row>
    <row r="137" spans="1:7" ht="104.25" customHeight="1">
      <c r="A137" s="344"/>
      <c r="B137" s="350" t="s">
        <v>418</v>
      </c>
      <c r="C137" s="340" t="s">
        <v>180</v>
      </c>
      <c r="D137" s="340" t="s">
        <v>181</v>
      </c>
      <c r="E137" s="340"/>
      <c r="F137" s="347">
        <v>1</v>
      </c>
      <c r="G137" s="347">
        <f>F137</f>
        <v>1</v>
      </c>
    </row>
    <row r="138" spans="1:7" s="338" customFormat="1" ht="15" customHeight="1">
      <c r="A138" s="348">
        <v>3</v>
      </c>
      <c r="B138" s="196" t="s">
        <v>29</v>
      </c>
      <c r="C138" s="340"/>
      <c r="D138" s="340"/>
      <c r="E138" s="340"/>
      <c r="F138" s="346"/>
      <c r="G138" s="347"/>
    </row>
    <row r="139" spans="1:7" ht="111" customHeight="1">
      <c r="A139" s="344"/>
      <c r="B139" s="350" t="s">
        <v>419</v>
      </c>
      <c r="C139" s="340" t="s">
        <v>89</v>
      </c>
      <c r="D139" s="340" t="s">
        <v>87</v>
      </c>
      <c r="E139" s="340"/>
      <c r="F139" s="346">
        <f>F135/F137</f>
        <v>200000</v>
      </c>
      <c r="G139" s="346">
        <f>F139</f>
        <v>200000</v>
      </c>
    </row>
    <row r="140" spans="1:7" s="338" customFormat="1" ht="15" customHeight="1">
      <c r="A140" s="348">
        <v>4</v>
      </c>
      <c r="B140" s="196" t="s">
        <v>30</v>
      </c>
      <c r="C140" s="340"/>
      <c r="D140" s="340"/>
      <c r="E140" s="340"/>
      <c r="F140" s="346"/>
      <c r="G140" s="347"/>
    </row>
    <row r="141" spans="1:7" ht="107.25" customHeight="1">
      <c r="A141" s="344"/>
      <c r="B141" s="351" t="s">
        <v>420</v>
      </c>
      <c r="C141" s="340" t="s">
        <v>88</v>
      </c>
      <c r="D141" s="340" t="s">
        <v>87</v>
      </c>
      <c r="E141" s="340"/>
      <c r="F141" s="347">
        <f>F135/F139*100</f>
        <v>100</v>
      </c>
      <c r="G141" s="347">
        <f>F141</f>
        <v>100</v>
      </c>
    </row>
    <row r="142" spans="1:7" ht="39" customHeight="1">
      <c r="A142" s="344"/>
      <c r="B142" s="232" t="s">
        <v>425</v>
      </c>
      <c r="C142" s="232"/>
      <c r="D142" s="232"/>
      <c r="E142" s="232"/>
      <c r="F142" s="346"/>
      <c r="G142" s="347"/>
    </row>
    <row r="143" spans="1:7" s="338" customFormat="1" ht="15" customHeight="1">
      <c r="A143" s="348">
        <v>1</v>
      </c>
      <c r="B143" s="349" t="s">
        <v>27</v>
      </c>
      <c r="C143" s="340"/>
      <c r="D143" s="340"/>
      <c r="E143" s="346"/>
      <c r="F143" s="346"/>
      <c r="G143" s="346"/>
    </row>
    <row r="144" spans="1:7" ht="65.25" customHeight="1">
      <c r="A144" s="344"/>
      <c r="B144" s="350" t="s">
        <v>426</v>
      </c>
      <c r="C144" s="340" t="s">
        <v>89</v>
      </c>
      <c r="D144" s="340" t="s">
        <v>368</v>
      </c>
      <c r="E144" s="346"/>
      <c r="F144" s="346">
        <v>300000</v>
      </c>
      <c r="G144" s="346">
        <f>F144</f>
        <v>300000</v>
      </c>
    </row>
    <row r="145" spans="1:7" s="338" customFormat="1" ht="15" customHeight="1">
      <c r="A145" s="348">
        <v>2</v>
      </c>
      <c r="B145" s="196" t="s">
        <v>28</v>
      </c>
      <c r="C145" s="340"/>
      <c r="D145" s="340"/>
      <c r="E145" s="346"/>
      <c r="F145" s="346"/>
      <c r="G145" s="346"/>
    </row>
    <row r="146" spans="1:7" ht="104.25" customHeight="1">
      <c r="A146" s="344"/>
      <c r="B146" s="350" t="s">
        <v>427</v>
      </c>
      <c r="C146" s="340" t="s">
        <v>180</v>
      </c>
      <c r="D146" s="340" t="s">
        <v>181</v>
      </c>
      <c r="E146" s="340"/>
      <c r="F146" s="347">
        <v>1</v>
      </c>
      <c r="G146" s="347">
        <f>F146</f>
        <v>1</v>
      </c>
    </row>
    <row r="147" spans="1:7" s="338" customFormat="1" ht="15" customHeight="1">
      <c r="A147" s="348">
        <v>3</v>
      </c>
      <c r="B147" s="196" t="s">
        <v>29</v>
      </c>
      <c r="C147" s="340"/>
      <c r="D147" s="340"/>
      <c r="E147" s="340"/>
      <c r="F147" s="346"/>
      <c r="G147" s="347"/>
    </row>
    <row r="148" spans="1:7" ht="85.5" customHeight="1">
      <c r="A148" s="344"/>
      <c r="B148" s="350" t="s">
        <v>428</v>
      </c>
      <c r="C148" s="340" t="s">
        <v>89</v>
      </c>
      <c r="D148" s="340" t="s">
        <v>87</v>
      </c>
      <c r="E148" s="340"/>
      <c r="F148" s="346">
        <f>F144/F146</f>
        <v>300000</v>
      </c>
      <c r="G148" s="346">
        <f>F148</f>
        <v>300000</v>
      </c>
    </row>
    <row r="149" spans="1:7" s="338" customFormat="1" ht="15" customHeight="1">
      <c r="A149" s="348">
        <v>4</v>
      </c>
      <c r="B149" s="196" t="s">
        <v>30</v>
      </c>
      <c r="C149" s="340"/>
      <c r="D149" s="340"/>
      <c r="E149" s="340"/>
      <c r="F149" s="346"/>
      <c r="G149" s="347"/>
    </row>
    <row r="150" spans="1:7" ht="75" customHeight="1">
      <c r="A150" s="344"/>
      <c r="B150" s="350" t="s">
        <v>429</v>
      </c>
      <c r="C150" s="340" t="s">
        <v>88</v>
      </c>
      <c r="D150" s="340" t="s">
        <v>87</v>
      </c>
      <c r="E150" s="340"/>
      <c r="F150" s="347">
        <f>F144/F148*100</f>
        <v>100</v>
      </c>
      <c r="G150" s="347">
        <f>F150</f>
        <v>100</v>
      </c>
    </row>
    <row r="151" spans="1:7" ht="53.25" customHeight="1">
      <c r="A151" s="344"/>
      <c r="B151" s="232" t="s">
        <v>437</v>
      </c>
      <c r="C151" s="232"/>
      <c r="D151" s="232"/>
      <c r="E151" s="232"/>
      <c r="F151" s="346"/>
      <c r="G151" s="347"/>
    </row>
    <row r="152" spans="1:7" s="338" customFormat="1" ht="15" customHeight="1">
      <c r="A152" s="348">
        <v>1</v>
      </c>
      <c r="B152" s="349" t="s">
        <v>27</v>
      </c>
      <c r="C152" s="340"/>
      <c r="D152" s="340"/>
      <c r="E152" s="346"/>
      <c r="F152" s="346"/>
      <c r="G152" s="346"/>
    </row>
    <row r="153" spans="1:7" ht="93" customHeight="1">
      <c r="A153" s="344"/>
      <c r="B153" s="350" t="s">
        <v>438</v>
      </c>
      <c r="C153" s="340" t="s">
        <v>89</v>
      </c>
      <c r="D153" s="340" t="s">
        <v>368</v>
      </c>
      <c r="E153" s="346"/>
      <c r="F153" s="346">
        <v>2000000</v>
      </c>
      <c r="G153" s="346">
        <f>F153</f>
        <v>2000000</v>
      </c>
    </row>
    <row r="154" spans="1:7" s="338" customFormat="1" ht="15" customHeight="1">
      <c r="A154" s="348">
        <v>2</v>
      </c>
      <c r="B154" s="196" t="s">
        <v>28</v>
      </c>
      <c r="C154" s="340"/>
      <c r="D154" s="340"/>
      <c r="E154" s="346"/>
      <c r="F154" s="346"/>
      <c r="G154" s="346"/>
    </row>
    <row r="155" spans="1:7" ht="118.5" customHeight="1">
      <c r="A155" s="344"/>
      <c r="B155" s="350" t="s">
        <v>439</v>
      </c>
      <c r="C155" s="340" t="s">
        <v>180</v>
      </c>
      <c r="D155" s="340" t="s">
        <v>181</v>
      </c>
      <c r="E155" s="340"/>
      <c r="F155" s="347">
        <v>1</v>
      </c>
      <c r="G155" s="347">
        <f>F155</f>
        <v>1</v>
      </c>
    </row>
    <row r="156" spans="1:7" s="338" customFormat="1" ht="15" customHeight="1">
      <c r="A156" s="348">
        <v>3</v>
      </c>
      <c r="B156" s="196" t="s">
        <v>29</v>
      </c>
      <c r="C156" s="340"/>
      <c r="D156" s="340"/>
      <c r="E156" s="340"/>
      <c r="F156" s="346"/>
      <c r="G156" s="347"/>
    </row>
    <row r="157" spans="1:7" ht="111" customHeight="1">
      <c r="A157" s="344"/>
      <c r="B157" s="350" t="s">
        <v>440</v>
      </c>
      <c r="C157" s="340" t="s">
        <v>89</v>
      </c>
      <c r="D157" s="340" t="s">
        <v>87</v>
      </c>
      <c r="E157" s="340"/>
      <c r="F157" s="346">
        <f>F153/F155</f>
        <v>2000000</v>
      </c>
      <c r="G157" s="346">
        <f>F157</f>
        <v>2000000</v>
      </c>
    </row>
    <row r="158" spans="1:7" s="338" customFormat="1" ht="15" customHeight="1">
      <c r="A158" s="348">
        <v>4</v>
      </c>
      <c r="B158" s="196" t="s">
        <v>30</v>
      </c>
      <c r="C158" s="340"/>
      <c r="D158" s="340"/>
      <c r="E158" s="340"/>
      <c r="F158" s="346"/>
      <c r="G158" s="347"/>
    </row>
    <row r="159" spans="1:7" ht="108" customHeight="1">
      <c r="A159" s="344"/>
      <c r="B159" s="350" t="s">
        <v>441</v>
      </c>
      <c r="C159" s="340" t="s">
        <v>88</v>
      </c>
      <c r="D159" s="340" t="s">
        <v>87</v>
      </c>
      <c r="E159" s="340"/>
      <c r="F159" s="347">
        <f>F153/F157*100</f>
        <v>100</v>
      </c>
      <c r="G159" s="347">
        <f>F159</f>
        <v>100</v>
      </c>
    </row>
    <row r="160" spans="1:7" ht="49.5" customHeight="1">
      <c r="A160" s="344"/>
      <c r="B160" s="232" t="s">
        <v>442</v>
      </c>
      <c r="C160" s="232"/>
      <c r="D160" s="232"/>
      <c r="E160" s="232"/>
      <c r="F160" s="346"/>
      <c r="G160" s="347"/>
    </row>
    <row r="161" spans="1:7" s="338" customFormat="1" ht="15" customHeight="1">
      <c r="A161" s="348">
        <v>1</v>
      </c>
      <c r="B161" s="349" t="s">
        <v>27</v>
      </c>
      <c r="C161" s="340"/>
      <c r="D161" s="340"/>
      <c r="E161" s="346"/>
      <c r="F161" s="346"/>
      <c r="G161" s="346"/>
    </row>
    <row r="162" spans="1:7" ht="88.5" customHeight="1">
      <c r="A162" s="344"/>
      <c r="B162" s="350" t="s">
        <v>443</v>
      </c>
      <c r="C162" s="340" t="s">
        <v>89</v>
      </c>
      <c r="D162" s="340" t="s">
        <v>512</v>
      </c>
      <c r="E162" s="346"/>
      <c r="F162" s="346">
        <v>297000</v>
      </c>
      <c r="G162" s="346">
        <f>F162</f>
        <v>297000</v>
      </c>
    </row>
    <row r="163" spans="1:7" s="338" customFormat="1" ht="15" customHeight="1">
      <c r="A163" s="348">
        <v>2</v>
      </c>
      <c r="B163" s="196" t="s">
        <v>28</v>
      </c>
      <c r="C163" s="340"/>
      <c r="D163" s="340"/>
      <c r="E163" s="346"/>
      <c r="F163" s="346"/>
      <c r="G163" s="346"/>
    </row>
    <row r="164" spans="1:7" ht="106.5" customHeight="1">
      <c r="A164" s="344"/>
      <c r="B164" s="350" t="s">
        <v>446</v>
      </c>
      <c r="C164" s="340" t="s">
        <v>180</v>
      </c>
      <c r="D164" s="340" t="s">
        <v>181</v>
      </c>
      <c r="E164" s="340"/>
      <c r="F164" s="347">
        <v>1</v>
      </c>
      <c r="G164" s="347">
        <f>F164</f>
        <v>1</v>
      </c>
    </row>
    <row r="165" spans="1:7" s="338" customFormat="1" ht="15" customHeight="1">
      <c r="A165" s="348">
        <v>3</v>
      </c>
      <c r="B165" s="196" t="s">
        <v>29</v>
      </c>
      <c r="C165" s="340"/>
      <c r="D165" s="340"/>
      <c r="E165" s="340"/>
      <c r="F165" s="346"/>
      <c r="G165" s="347"/>
    </row>
    <row r="166" spans="1:7" ht="105" customHeight="1">
      <c r="A166" s="344"/>
      <c r="B166" s="350" t="s">
        <v>445</v>
      </c>
      <c r="C166" s="340" t="s">
        <v>89</v>
      </c>
      <c r="D166" s="340" t="s">
        <v>87</v>
      </c>
      <c r="E166" s="340"/>
      <c r="F166" s="346">
        <f>F162/F164</f>
        <v>297000</v>
      </c>
      <c r="G166" s="346">
        <f>F166</f>
        <v>297000</v>
      </c>
    </row>
    <row r="167" spans="1:7" s="338" customFormat="1" ht="15" customHeight="1">
      <c r="A167" s="348">
        <v>4</v>
      </c>
      <c r="B167" s="196" t="s">
        <v>30</v>
      </c>
      <c r="C167" s="340"/>
      <c r="D167" s="340"/>
      <c r="E167" s="340"/>
      <c r="F167" s="346"/>
      <c r="G167" s="347"/>
    </row>
    <row r="168" spans="1:7" ht="91.5" customHeight="1">
      <c r="A168" s="344"/>
      <c r="B168" s="350" t="s">
        <v>444</v>
      </c>
      <c r="C168" s="340" t="s">
        <v>88</v>
      </c>
      <c r="D168" s="340" t="s">
        <v>87</v>
      </c>
      <c r="E168" s="340"/>
      <c r="F168" s="347">
        <f>F162/F166*100</f>
        <v>100</v>
      </c>
      <c r="G168" s="347">
        <f>F168</f>
        <v>100</v>
      </c>
    </row>
    <row r="169" spans="1:7" ht="48" customHeight="1">
      <c r="A169" s="344"/>
      <c r="B169" s="232" t="s">
        <v>447</v>
      </c>
      <c r="C169" s="232"/>
      <c r="D169" s="232"/>
      <c r="E169" s="232"/>
      <c r="F169" s="346"/>
      <c r="G169" s="347"/>
    </row>
    <row r="170" spans="1:7" s="338" customFormat="1" ht="15" customHeight="1">
      <c r="A170" s="348">
        <v>1</v>
      </c>
      <c r="B170" s="349" t="s">
        <v>27</v>
      </c>
      <c r="C170" s="340"/>
      <c r="D170" s="340"/>
      <c r="E170" s="346"/>
      <c r="F170" s="346"/>
      <c r="G170" s="346"/>
    </row>
    <row r="171" spans="1:7" ht="91.5" customHeight="1">
      <c r="A171" s="344"/>
      <c r="B171" s="350" t="s">
        <v>448</v>
      </c>
      <c r="C171" s="340" t="s">
        <v>89</v>
      </c>
      <c r="D171" s="340" t="s">
        <v>368</v>
      </c>
      <c r="E171" s="346"/>
      <c r="F171" s="346">
        <v>6000000</v>
      </c>
      <c r="G171" s="346">
        <f>F171</f>
        <v>6000000</v>
      </c>
    </row>
    <row r="172" spans="1:7" s="338" customFormat="1" ht="15" customHeight="1">
      <c r="A172" s="348">
        <v>2</v>
      </c>
      <c r="B172" s="196" t="s">
        <v>28</v>
      </c>
      <c r="C172" s="340"/>
      <c r="D172" s="340"/>
      <c r="E172" s="346"/>
      <c r="F172" s="346"/>
      <c r="G172" s="346"/>
    </row>
    <row r="173" spans="1:7" ht="117" customHeight="1">
      <c r="A173" s="344"/>
      <c r="B173" s="350" t="s">
        <v>449</v>
      </c>
      <c r="C173" s="340" t="s">
        <v>180</v>
      </c>
      <c r="D173" s="340" t="s">
        <v>181</v>
      </c>
      <c r="E173" s="340"/>
      <c r="F173" s="347">
        <v>1</v>
      </c>
      <c r="G173" s="347">
        <f>F173</f>
        <v>1</v>
      </c>
    </row>
    <row r="174" spans="1:7" s="338" customFormat="1" ht="15" customHeight="1">
      <c r="A174" s="348">
        <v>3</v>
      </c>
      <c r="B174" s="196" t="s">
        <v>29</v>
      </c>
      <c r="C174" s="340"/>
      <c r="D174" s="340"/>
      <c r="E174" s="340"/>
      <c r="F174" s="346"/>
      <c r="G174" s="347"/>
    </row>
    <row r="175" spans="1:7" ht="108" customHeight="1">
      <c r="A175" s="344"/>
      <c r="B175" s="350" t="s">
        <v>450</v>
      </c>
      <c r="C175" s="340" t="s">
        <v>89</v>
      </c>
      <c r="D175" s="340" t="s">
        <v>87</v>
      </c>
      <c r="E175" s="340"/>
      <c r="F175" s="346">
        <f>F171/F173</f>
        <v>6000000</v>
      </c>
      <c r="G175" s="346">
        <f>F175</f>
        <v>6000000</v>
      </c>
    </row>
    <row r="176" spans="1:7" s="338" customFormat="1" ht="15" customHeight="1">
      <c r="A176" s="348">
        <v>4</v>
      </c>
      <c r="B176" s="196" t="s">
        <v>30</v>
      </c>
      <c r="C176" s="340"/>
      <c r="D176" s="340"/>
      <c r="E176" s="340"/>
      <c r="F176" s="346"/>
      <c r="G176" s="347"/>
    </row>
    <row r="177" spans="1:7" ht="91.5" customHeight="1">
      <c r="A177" s="344"/>
      <c r="B177" s="350" t="s">
        <v>451</v>
      </c>
      <c r="C177" s="340" t="s">
        <v>88</v>
      </c>
      <c r="D177" s="340" t="s">
        <v>87</v>
      </c>
      <c r="E177" s="340"/>
      <c r="F177" s="347">
        <f>F171/F175*100</f>
        <v>100</v>
      </c>
      <c r="G177" s="347">
        <f>F177</f>
        <v>100</v>
      </c>
    </row>
    <row r="178" spans="1:7" ht="48" customHeight="1">
      <c r="A178" s="344"/>
      <c r="B178" s="232" t="s">
        <v>452</v>
      </c>
      <c r="C178" s="232"/>
      <c r="D178" s="232"/>
      <c r="E178" s="232"/>
      <c r="F178" s="346"/>
      <c r="G178" s="347"/>
    </row>
    <row r="179" spans="1:7" s="338" customFormat="1" ht="15" customHeight="1">
      <c r="A179" s="348">
        <v>1</v>
      </c>
      <c r="B179" s="349" t="s">
        <v>27</v>
      </c>
      <c r="C179" s="340"/>
      <c r="D179" s="340"/>
      <c r="E179" s="346"/>
      <c r="F179" s="346"/>
      <c r="G179" s="346"/>
    </row>
    <row r="180" spans="1:7" ht="91.5" customHeight="1">
      <c r="A180" s="344"/>
      <c r="B180" s="350" t="s">
        <v>453</v>
      </c>
      <c r="C180" s="340" t="s">
        <v>89</v>
      </c>
      <c r="D180" s="340" t="s">
        <v>368</v>
      </c>
      <c r="E180" s="346"/>
      <c r="F180" s="346">
        <v>200000</v>
      </c>
      <c r="G180" s="346">
        <f>F180</f>
        <v>200000</v>
      </c>
    </row>
    <row r="181" spans="1:7" s="338" customFormat="1" ht="15" customHeight="1">
      <c r="A181" s="348">
        <v>2</v>
      </c>
      <c r="B181" s="196" t="s">
        <v>28</v>
      </c>
      <c r="C181" s="340"/>
      <c r="D181" s="340"/>
      <c r="E181" s="346"/>
      <c r="F181" s="346"/>
      <c r="G181" s="346"/>
    </row>
    <row r="182" spans="1:7" ht="117" customHeight="1">
      <c r="A182" s="344"/>
      <c r="B182" s="350" t="s">
        <v>454</v>
      </c>
      <c r="C182" s="340" t="s">
        <v>180</v>
      </c>
      <c r="D182" s="340" t="s">
        <v>181</v>
      </c>
      <c r="E182" s="340"/>
      <c r="F182" s="347">
        <v>1</v>
      </c>
      <c r="G182" s="347">
        <f>F182</f>
        <v>1</v>
      </c>
    </row>
    <row r="183" spans="1:7" s="338" customFormat="1" ht="15" customHeight="1">
      <c r="A183" s="348">
        <v>3</v>
      </c>
      <c r="B183" s="196" t="s">
        <v>29</v>
      </c>
      <c r="C183" s="340"/>
      <c r="D183" s="340"/>
      <c r="E183" s="340"/>
      <c r="F183" s="346"/>
      <c r="G183" s="347"/>
    </row>
    <row r="184" spans="1:7" ht="108" customHeight="1">
      <c r="A184" s="344"/>
      <c r="B184" s="350" t="s">
        <v>455</v>
      </c>
      <c r="C184" s="340" t="s">
        <v>89</v>
      </c>
      <c r="D184" s="340" t="s">
        <v>87</v>
      </c>
      <c r="E184" s="340"/>
      <c r="F184" s="346">
        <f>F180/F182</f>
        <v>200000</v>
      </c>
      <c r="G184" s="346">
        <f>F184</f>
        <v>200000</v>
      </c>
    </row>
    <row r="185" spans="1:7" s="338" customFormat="1" ht="15" customHeight="1">
      <c r="A185" s="348">
        <v>4</v>
      </c>
      <c r="B185" s="196" t="s">
        <v>30</v>
      </c>
      <c r="C185" s="340"/>
      <c r="D185" s="340"/>
      <c r="E185" s="340"/>
      <c r="F185" s="346"/>
      <c r="G185" s="347"/>
    </row>
    <row r="186" spans="1:7" ht="91.5" customHeight="1">
      <c r="A186" s="344"/>
      <c r="B186" s="350" t="s">
        <v>456</v>
      </c>
      <c r="C186" s="340" t="s">
        <v>88</v>
      </c>
      <c r="D186" s="340" t="s">
        <v>87</v>
      </c>
      <c r="E186" s="340"/>
      <c r="F186" s="347">
        <f>F180/F184*100</f>
        <v>100</v>
      </c>
      <c r="G186" s="347">
        <f>F186</f>
        <v>100</v>
      </c>
    </row>
    <row r="187" spans="1:7" ht="48" customHeight="1">
      <c r="A187" s="344"/>
      <c r="B187" s="232" t="s">
        <v>457</v>
      </c>
      <c r="C187" s="232"/>
      <c r="D187" s="232"/>
      <c r="E187" s="232"/>
      <c r="F187" s="346"/>
      <c r="G187" s="347"/>
    </row>
    <row r="188" spans="1:7" s="338" customFormat="1" ht="15" customHeight="1">
      <c r="A188" s="348">
        <v>1</v>
      </c>
      <c r="B188" s="349" t="s">
        <v>27</v>
      </c>
      <c r="C188" s="340"/>
      <c r="D188" s="340"/>
      <c r="E188" s="346"/>
      <c r="F188" s="346"/>
      <c r="G188" s="346"/>
    </row>
    <row r="189" spans="1:7" ht="91.5" customHeight="1">
      <c r="A189" s="344"/>
      <c r="B189" s="350" t="s">
        <v>458</v>
      </c>
      <c r="C189" s="340" t="s">
        <v>89</v>
      </c>
      <c r="D189" s="340" t="s">
        <v>368</v>
      </c>
      <c r="E189" s="346"/>
      <c r="F189" s="346">
        <v>200000</v>
      </c>
      <c r="G189" s="346">
        <f>F189</f>
        <v>200000</v>
      </c>
    </row>
    <row r="190" spans="1:7" s="338" customFormat="1" ht="15" customHeight="1">
      <c r="A190" s="348">
        <v>2</v>
      </c>
      <c r="B190" s="196" t="s">
        <v>28</v>
      </c>
      <c r="C190" s="340"/>
      <c r="D190" s="340"/>
      <c r="E190" s="346"/>
      <c r="F190" s="346"/>
      <c r="G190" s="346"/>
    </row>
    <row r="191" spans="1:7" ht="117" customHeight="1">
      <c r="A191" s="344"/>
      <c r="B191" s="350" t="s">
        <v>459</v>
      </c>
      <c r="C191" s="340" t="s">
        <v>180</v>
      </c>
      <c r="D191" s="340" t="s">
        <v>181</v>
      </c>
      <c r="E191" s="340"/>
      <c r="F191" s="347">
        <v>1</v>
      </c>
      <c r="G191" s="347">
        <f>F191</f>
        <v>1</v>
      </c>
    </row>
    <row r="192" spans="1:7" s="338" customFormat="1" ht="15" customHeight="1">
      <c r="A192" s="348">
        <v>3</v>
      </c>
      <c r="B192" s="196" t="s">
        <v>29</v>
      </c>
      <c r="C192" s="340"/>
      <c r="D192" s="340"/>
      <c r="E192" s="340"/>
      <c r="F192" s="346"/>
      <c r="G192" s="347"/>
    </row>
    <row r="193" spans="1:7" ht="108" customHeight="1">
      <c r="A193" s="344"/>
      <c r="B193" s="350" t="s">
        <v>460</v>
      </c>
      <c r="C193" s="340" t="s">
        <v>89</v>
      </c>
      <c r="D193" s="340" t="s">
        <v>87</v>
      </c>
      <c r="E193" s="340"/>
      <c r="F193" s="346">
        <f>F189/F191</f>
        <v>200000</v>
      </c>
      <c r="G193" s="346">
        <f>F193</f>
        <v>200000</v>
      </c>
    </row>
    <row r="194" spans="1:7" s="338" customFormat="1" ht="15" customHeight="1">
      <c r="A194" s="348">
        <v>4</v>
      </c>
      <c r="B194" s="196" t="s">
        <v>30</v>
      </c>
      <c r="C194" s="340"/>
      <c r="D194" s="340"/>
      <c r="E194" s="340"/>
      <c r="F194" s="346"/>
      <c r="G194" s="347"/>
    </row>
    <row r="195" spans="1:7" ht="91.5" customHeight="1">
      <c r="A195" s="344"/>
      <c r="B195" s="350" t="s">
        <v>461</v>
      </c>
      <c r="C195" s="340" t="s">
        <v>88</v>
      </c>
      <c r="D195" s="340" t="s">
        <v>87</v>
      </c>
      <c r="E195" s="340"/>
      <c r="F195" s="347">
        <f>F189/F193*100</f>
        <v>100</v>
      </c>
      <c r="G195" s="347">
        <f>F195</f>
        <v>100</v>
      </c>
    </row>
    <row r="196" spans="1:7" ht="26.25" customHeight="1">
      <c r="A196" s="344"/>
      <c r="B196" s="232" t="s">
        <v>487</v>
      </c>
      <c r="C196" s="232"/>
      <c r="D196" s="232"/>
      <c r="E196" s="232"/>
      <c r="F196" s="346"/>
      <c r="G196" s="347"/>
    </row>
    <row r="197" spans="1:7" s="338" customFormat="1" ht="15" customHeight="1">
      <c r="A197" s="348">
        <v>1</v>
      </c>
      <c r="B197" s="349" t="s">
        <v>27</v>
      </c>
      <c r="C197" s="340"/>
      <c r="D197" s="340"/>
      <c r="E197" s="346"/>
      <c r="F197" s="346"/>
      <c r="G197" s="346"/>
    </row>
    <row r="198" spans="1:7" ht="53.25" customHeight="1">
      <c r="A198" s="344"/>
      <c r="B198" s="350" t="s">
        <v>488</v>
      </c>
      <c r="C198" s="340" t="s">
        <v>89</v>
      </c>
      <c r="D198" s="340" t="s">
        <v>512</v>
      </c>
      <c r="E198" s="346"/>
      <c r="F198" s="346">
        <v>800000</v>
      </c>
      <c r="G198" s="346">
        <f>F198</f>
        <v>800000</v>
      </c>
    </row>
    <row r="199" spans="1:7" s="338" customFormat="1" ht="15" customHeight="1">
      <c r="A199" s="348">
        <v>2</v>
      </c>
      <c r="B199" s="196" t="s">
        <v>28</v>
      </c>
      <c r="C199" s="340"/>
      <c r="D199" s="340"/>
      <c r="E199" s="346"/>
      <c r="F199" s="346"/>
      <c r="G199" s="346"/>
    </row>
    <row r="200" spans="1:7" ht="70.5" customHeight="1">
      <c r="A200" s="344"/>
      <c r="B200" s="350" t="s">
        <v>489</v>
      </c>
      <c r="C200" s="340" t="s">
        <v>180</v>
      </c>
      <c r="D200" s="340" t="s">
        <v>181</v>
      </c>
      <c r="E200" s="340"/>
      <c r="F200" s="347">
        <v>1</v>
      </c>
      <c r="G200" s="347">
        <f>F200</f>
        <v>1</v>
      </c>
    </row>
    <row r="201" spans="1:7" s="338" customFormat="1" ht="15" customHeight="1">
      <c r="A201" s="348">
        <v>3</v>
      </c>
      <c r="B201" s="196" t="s">
        <v>29</v>
      </c>
      <c r="C201" s="340"/>
      <c r="D201" s="340"/>
      <c r="E201" s="340"/>
      <c r="F201" s="346"/>
      <c r="G201" s="347"/>
    </row>
    <row r="202" spans="1:7" ht="64.5" customHeight="1">
      <c r="A202" s="344"/>
      <c r="B202" s="350" t="s">
        <v>490</v>
      </c>
      <c r="C202" s="340" t="s">
        <v>89</v>
      </c>
      <c r="D202" s="340" t="s">
        <v>87</v>
      </c>
      <c r="E202" s="340"/>
      <c r="F202" s="346">
        <f>F198/F200</f>
        <v>800000</v>
      </c>
      <c r="G202" s="346">
        <f>F202</f>
        <v>800000</v>
      </c>
    </row>
    <row r="203" spans="1:7" s="338" customFormat="1" ht="15" customHeight="1">
      <c r="A203" s="348">
        <v>4</v>
      </c>
      <c r="B203" s="196" t="s">
        <v>30</v>
      </c>
      <c r="C203" s="340"/>
      <c r="D203" s="340"/>
      <c r="E203" s="340"/>
      <c r="F203" s="346"/>
      <c r="G203" s="347"/>
    </row>
    <row r="204" spans="1:7" ht="59.25" customHeight="1">
      <c r="A204" s="344"/>
      <c r="B204" s="350" t="s">
        <v>491</v>
      </c>
      <c r="C204" s="340" t="s">
        <v>88</v>
      </c>
      <c r="D204" s="340" t="s">
        <v>87</v>
      </c>
      <c r="E204" s="340"/>
      <c r="F204" s="347">
        <f>F198/F202*100</f>
        <v>100</v>
      </c>
      <c r="G204" s="347">
        <f>F204</f>
        <v>100</v>
      </c>
    </row>
    <row r="205" spans="1:7" ht="30.75" customHeight="1">
      <c r="A205" s="344"/>
      <c r="B205" s="232" t="s">
        <v>513</v>
      </c>
      <c r="C205" s="232"/>
      <c r="D205" s="232"/>
      <c r="E205" s="232"/>
      <c r="F205" s="346"/>
      <c r="G205" s="347"/>
    </row>
    <row r="206" spans="1:7" s="338" customFormat="1" ht="15" customHeight="1">
      <c r="A206" s="348">
        <v>1</v>
      </c>
      <c r="B206" s="349" t="s">
        <v>27</v>
      </c>
      <c r="C206" s="340"/>
      <c r="D206" s="340"/>
      <c r="E206" s="346"/>
      <c r="F206" s="346"/>
      <c r="G206" s="346"/>
    </row>
    <row r="207" spans="1:7" ht="54.75" customHeight="1">
      <c r="A207" s="344"/>
      <c r="B207" s="350" t="s">
        <v>463</v>
      </c>
      <c r="C207" s="340" t="s">
        <v>89</v>
      </c>
      <c r="D207" s="340" t="s">
        <v>512</v>
      </c>
      <c r="E207" s="346"/>
      <c r="F207" s="346">
        <v>1500000</v>
      </c>
      <c r="G207" s="346">
        <f>F207</f>
        <v>1500000</v>
      </c>
    </row>
    <row r="208" spans="1:7" s="338" customFormat="1" ht="15" customHeight="1">
      <c r="A208" s="348">
        <v>2</v>
      </c>
      <c r="B208" s="196" t="s">
        <v>28</v>
      </c>
      <c r="C208" s="340"/>
      <c r="D208" s="340"/>
      <c r="E208" s="346"/>
      <c r="F208" s="346"/>
      <c r="G208" s="346"/>
    </row>
    <row r="209" spans="1:7" ht="63" customHeight="1">
      <c r="A209" s="344"/>
      <c r="B209" s="350" t="s">
        <v>514</v>
      </c>
      <c r="C209" s="340" t="s">
        <v>180</v>
      </c>
      <c r="D209" s="340" t="s">
        <v>181</v>
      </c>
      <c r="E209" s="340"/>
      <c r="F209" s="347">
        <v>1</v>
      </c>
      <c r="G209" s="347">
        <f>F209</f>
        <v>1</v>
      </c>
    </row>
    <row r="210" spans="1:7" s="338" customFormat="1" ht="15" customHeight="1">
      <c r="A210" s="348">
        <v>3</v>
      </c>
      <c r="B210" s="196" t="s">
        <v>29</v>
      </c>
      <c r="C210" s="340"/>
      <c r="D210" s="340"/>
      <c r="E210" s="340"/>
      <c r="F210" s="346"/>
      <c r="G210" s="347"/>
    </row>
    <row r="211" spans="1:7" ht="64.5" customHeight="1">
      <c r="A211" s="344"/>
      <c r="B211" s="350" t="s">
        <v>515</v>
      </c>
      <c r="C211" s="340" t="s">
        <v>89</v>
      </c>
      <c r="D211" s="340" t="s">
        <v>87</v>
      </c>
      <c r="E211" s="340"/>
      <c r="F211" s="346">
        <f>F207/F209</f>
        <v>1500000</v>
      </c>
      <c r="G211" s="346">
        <f>F211</f>
        <v>1500000</v>
      </c>
    </row>
    <row r="212" spans="1:7" s="338" customFormat="1" ht="15" customHeight="1">
      <c r="A212" s="348">
        <v>4</v>
      </c>
      <c r="B212" s="196" t="s">
        <v>30</v>
      </c>
      <c r="C212" s="340"/>
      <c r="D212" s="340"/>
      <c r="E212" s="340"/>
      <c r="F212" s="346"/>
      <c r="G212" s="347"/>
    </row>
    <row r="213" spans="1:7" ht="59.25" customHeight="1">
      <c r="A213" s="344"/>
      <c r="B213" s="350" t="s">
        <v>516</v>
      </c>
      <c r="C213" s="340" t="s">
        <v>88</v>
      </c>
      <c r="D213" s="340" t="s">
        <v>87</v>
      </c>
      <c r="E213" s="340"/>
      <c r="F213" s="347">
        <f>F207/F211*100</f>
        <v>100</v>
      </c>
      <c r="G213" s="347">
        <f>F213</f>
        <v>100</v>
      </c>
    </row>
    <row r="214" spans="1:7" ht="43.5" customHeight="1">
      <c r="A214" s="344"/>
      <c r="B214" s="232" t="s">
        <v>467</v>
      </c>
      <c r="C214" s="232"/>
      <c r="D214" s="232"/>
      <c r="E214" s="232"/>
      <c r="F214" s="346"/>
      <c r="G214" s="347"/>
    </row>
    <row r="215" spans="1:7" s="338" customFormat="1" ht="15" customHeight="1">
      <c r="A215" s="348">
        <v>1</v>
      </c>
      <c r="B215" s="349" t="s">
        <v>27</v>
      </c>
      <c r="C215" s="340"/>
      <c r="D215" s="340"/>
      <c r="E215" s="346"/>
      <c r="F215" s="346"/>
      <c r="G215" s="346"/>
    </row>
    <row r="216" spans="1:7" ht="66.75" customHeight="1">
      <c r="A216" s="344"/>
      <c r="B216" s="350" t="s">
        <v>332</v>
      </c>
      <c r="C216" s="340" t="s">
        <v>89</v>
      </c>
      <c r="D216" s="340" t="s">
        <v>368</v>
      </c>
      <c r="E216" s="346"/>
      <c r="F216" s="346">
        <v>3118157</v>
      </c>
      <c r="G216" s="346">
        <f>F216</f>
        <v>3118157</v>
      </c>
    </row>
    <row r="217" spans="1:7" s="338" customFormat="1" ht="15" customHeight="1">
      <c r="A217" s="348">
        <v>2</v>
      </c>
      <c r="B217" s="196" t="s">
        <v>28</v>
      </c>
      <c r="C217" s="340"/>
      <c r="D217" s="340"/>
      <c r="E217" s="346"/>
      <c r="F217" s="346"/>
      <c r="G217" s="346"/>
    </row>
    <row r="218" spans="1:7" ht="81" customHeight="1">
      <c r="A218" s="344"/>
      <c r="B218" s="350" t="s">
        <v>333</v>
      </c>
      <c r="C218" s="340" t="s">
        <v>180</v>
      </c>
      <c r="D218" s="340" t="s">
        <v>181</v>
      </c>
      <c r="E218" s="340"/>
      <c r="F218" s="347">
        <v>1</v>
      </c>
      <c r="G218" s="347">
        <f>F218</f>
        <v>1</v>
      </c>
    </row>
    <row r="219" spans="1:7" s="338" customFormat="1" ht="15" customHeight="1">
      <c r="A219" s="348">
        <v>3</v>
      </c>
      <c r="B219" s="196" t="s">
        <v>29</v>
      </c>
      <c r="C219" s="340"/>
      <c r="D219" s="340"/>
      <c r="E219" s="340"/>
      <c r="F219" s="346"/>
      <c r="G219" s="347"/>
    </row>
    <row r="220" spans="1:7" ht="83.25" customHeight="1">
      <c r="A220" s="344"/>
      <c r="B220" s="350" t="s">
        <v>334</v>
      </c>
      <c r="C220" s="340" t="s">
        <v>89</v>
      </c>
      <c r="D220" s="340" t="s">
        <v>87</v>
      </c>
      <c r="E220" s="340"/>
      <c r="F220" s="346">
        <f>F216/F218</f>
        <v>3118157</v>
      </c>
      <c r="G220" s="346">
        <f>F220</f>
        <v>3118157</v>
      </c>
    </row>
    <row r="221" spans="1:7" s="338" customFormat="1" ht="15" customHeight="1">
      <c r="A221" s="348">
        <v>4</v>
      </c>
      <c r="B221" s="196" t="s">
        <v>30</v>
      </c>
      <c r="C221" s="340"/>
      <c r="D221" s="340"/>
      <c r="E221" s="340"/>
      <c r="F221" s="346"/>
      <c r="G221" s="347"/>
    </row>
    <row r="222" spans="1:7" ht="66" customHeight="1">
      <c r="A222" s="344"/>
      <c r="B222" s="350" t="s">
        <v>335</v>
      </c>
      <c r="C222" s="340" t="s">
        <v>88</v>
      </c>
      <c r="D222" s="340" t="s">
        <v>87</v>
      </c>
      <c r="E222" s="340"/>
      <c r="F222" s="347">
        <f>F216/F220*100</f>
        <v>100</v>
      </c>
      <c r="G222" s="347">
        <f>F222</f>
        <v>100</v>
      </c>
    </row>
    <row r="223" spans="1:7" ht="37.5" customHeight="1">
      <c r="A223" s="344"/>
      <c r="B223" s="232" t="s">
        <v>468</v>
      </c>
      <c r="C223" s="232"/>
      <c r="D223" s="232"/>
      <c r="E223" s="232"/>
      <c r="F223" s="346"/>
      <c r="G223" s="347"/>
    </row>
    <row r="224" spans="1:7" s="338" customFormat="1" ht="15" customHeight="1">
      <c r="A224" s="348">
        <v>1</v>
      </c>
      <c r="B224" s="349" t="s">
        <v>27</v>
      </c>
      <c r="C224" s="340"/>
      <c r="D224" s="340"/>
      <c r="E224" s="346"/>
      <c r="F224" s="346"/>
      <c r="G224" s="346"/>
    </row>
    <row r="225" spans="1:7" ht="59.25" customHeight="1">
      <c r="A225" s="344"/>
      <c r="B225" s="350" t="s">
        <v>337</v>
      </c>
      <c r="C225" s="340" t="s">
        <v>89</v>
      </c>
      <c r="D225" s="340" t="s">
        <v>368</v>
      </c>
      <c r="E225" s="346"/>
      <c r="F225" s="346">
        <v>100000</v>
      </c>
      <c r="G225" s="346">
        <f>F225</f>
        <v>100000</v>
      </c>
    </row>
    <row r="226" spans="1:7" s="338" customFormat="1" ht="15" customHeight="1">
      <c r="A226" s="348">
        <v>2</v>
      </c>
      <c r="B226" s="196" t="s">
        <v>28</v>
      </c>
      <c r="C226" s="340"/>
      <c r="D226" s="340"/>
      <c r="E226" s="346"/>
      <c r="F226" s="346"/>
      <c r="G226" s="346"/>
    </row>
    <row r="227" spans="1:7" ht="89.25" customHeight="1">
      <c r="A227" s="344"/>
      <c r="B227" s="350" t="s">
        <v>348</v>
      </c>
      <c r="C227" s="340" t="s">
        <v>180</v>
      </c>
      <c r="D227" s="340" t="s">
        <v>181</v>
      </c>
      <c r="E227" s="340"/>
      <c r="F227" s="347">
        <v>1</v>
      </c>
      <c r="G227" s="347">
        <f>F227</f>
        <v>1</v>
      </c>
    </row>
    <row r="228" spans="1:7" s="338" customFormat="1" ht="15" customHeight="1">
      <c r="A228" s="348">
        <v>3</v>
      </c>
      <c r="B228" s="196" t="s">
        <v>29</v>
      </c>
      <c r="C228" s="340"/>
      <c r="D228" s="340"/>
      <c r="E228" s="340"/>
      <c r="F228" s="346"/>
      <c r="G228" s="347"/>
    </row>
    <row r="229" spans="1:7" ht="84.75" customHeight="1">
      <c r="A229" s="344"/>
      <c r="B229" s="350" t="s">
        <v>336</v>
      </c>
      <c r="C229" s="340" t="s">
        <v>89</v>
      </c>
      <c r="D229" s="340" t="s">
        <v>87</v>
      </c>
      <c r="E229" s="340"/>
      <c r="F229" s="346">
        <f>F225/F227</f>
        <v>100000</v>
      </c>
      <c r="G229" s="346">
        <f>F229</f>
        <v>100000</v>
      </c>
    </row>
    <row r="230" spans="1:7" s="338" customFormat="1" ht="15" customHeight="1">
      <c r="A230" s="348">
        <v>4</v>
      </c>
      <c r="B230" s="196" t="s">
        <v>30</v>
      </c>
      <c r="C230" s="340"/>
      <c r="D230" s="340"/>
      <c r="E230" s="340"/>
      <c r="F230" s="346"/>
      <c r="G230" s="347"/>
    </row>
    <row r="231" spans="1:7" ht="78.75" customHeight="1">
      <c r="A231" s="344"/>
      <c r="B231" s="350" t="s">
        <v>338</v>
      </c>
      <c r="C231" s="340" t="s">
        <v>88</v>
      </c>
      <c r="D231" s="340" t="s">
        <v>87</v>
      </c>
      <c r="E231" s="340"/>
      <c r="F231" s="347">
        <f>F225/F229*100</f>
        <v>100</v>
      </c>
      <c r="G231" s="347">
        <f>F231</f>
        <v>100</v>
      </c>
    </row>
    <row r="232" spans="1:7" ht="33.75" customHeight="1">
      <c r="A232" s="344"/>
      <c r="B232" s="232" t="s">
        <v>469</v>
      </c>
      <c r="C232" s="232"/>
      <c r="D232" s="232"/>
      <c r="E232" s="232"/>
      <c r="F232" s="346"/>
      <c r="G232" s="347"/>
    </row>
    <row r="233" spans="1:7" s="338" customFormat="1" ht="15" customHeight="1">
      <c r="A233" s="348">
        <v>1</v>
      </c>
      <c r="B233" s="349" t="s">
        <v>27</v>
      </c>
      <c r="C233" s="340"/>
      <c r="D233" s="340"/>
      <c r="E233" s="346"/>
      <c r="F233" s="346"/>
      <c r="G233" s="346"/>
    </row>
    <row r="234" spans="1:7" ht="70.5" customHeight="1">
      <c r="A234" s="344"/>
      <c r="B234" s="350" t="s">
        <v>339</v>
      </c>
      <c r="C234" s="340" t="s">
        <v>89</v>
      </c>
      <c r="D234" s="340" t="s">
        <v>368</v>
      </c>
      <c r="E234" s="346"/>
      <c r="F234" s="346">
        <v>230000</v>
      </c>
      <c r="G234" s="346">
        <f>F234</f>
        <v>230000</v>
      </c>
    </row>
    <row r="235" spans="1:7" s="338" customFormat="1" ht="15" customHeight="1">
      <c r="A235" s="348">
        <v>2</v>
      </c>
      <c r="B235" s="196" t="s">
        <v>28</v>
      </c>
      <c r="C235" s="340"/>
      <c r="D235" s="340"/>
      <c r="E235" s="346"/>
      <c r="F235" s="346"/>
      <c r="G235" s="346"/>
    </row>
    <row r="236" spans="1:7" ht="85.5" customHeight="1">
      <c r="A236" s="344"/>
      <c r="B236" s="350" t="s">
        <v>340</v>
      </c>
      <c r="C236" s="340" t="s">
        <v>180</v>
      </c>
      <c r="D236" s="340" t="s">
        <v>181</v>
      </c>
      <c r="E236" s="340"/>
      <c r="F236" s="347">
        <v>1</v>
      </c>
      <c r="G236" s="347">
        <f>F236</f>
        <v>1</v>
      </c>
    </row>
    <row r="237" spans="1:7" ht="0.75" customHeight="1">
      <c r="A237" s="344"/>
      <c r="B237" s="350"/>
      <c r="C237" s="340"/>
      <c r="D237" s="340"/>
      <c r="E237" s="340"/>
      <c r="F237" s="347"/>
      <c r="G237" s="347"/>
    </row>
    <row r="238" spans="1:7" s="338" customFormat="1" ht="15" customHeight="1">
      <c r="A238" s="348">
        <v>3</v>
      </c>
      <c r="B238" s="196" t="s">
        <v>29</v>
      </c>
      <c r="C238" s="340"/>
      <c r="D238" s="340"/>
      <c r="E238" s="340"/>
      <c r="F238" s="346"/>
      <c r="G238" s="347"/>
    </row>
    <row r="239" spans="1:7" ht="85.5" customHeight="1">
      <c r="A239" s="344"/>
      <c r="B239" s="350" t="s">
        <v>341</v>
      </c>
      <c r="C239" s="340" t="s">
        <v>89</v>
      </c>
      <c r="D239" s="340" t="s">
        <v>87</v>
      </c>
      <c r="E239" s="340"/>
      <c r="F239" s="346">
        <f>F234</f>
        <v>230000</v>
      </c>
      <c r="G239" s="346">
        <f>F239</f>
        <v>230000</v>
      </c>
    </row>
    <row r="240" spans="1:7" ht="7.5" hidden="1" customHeight="1">
      <c r="A240" s="344"/>
      <c r="B240" s="350"/>
      <c r="C240" s="340"/>
      <c r="D240" s="340"/>
      <c r="E240" s="340"/>
      <c r="F240" s="346"/>
      <c r="G240" s="346"/>
    </row>
    <row r="241" spans="1:7" s="338" customFormat="1" ht="15" customHeight="1">
      <c r="A241" s="348">
        <v>4</v>
      </c>
      <c r="B241" s="196" t="s">
        <v>30</v>
      </c>
      <c r="C241" s="340"/>
      <c r="D241" s="340"/>
      <c r="E241" s="340"/>
      <c r="F241" s="346"/>
      <c r="G241" s="347"/>
    </row>
    <row r="242" spans="1:7" ht="73.5" customHeight="1">
      <c r="A242" s="344"/>
      <c r="B242" s="350" t="s">
        <v>342</v>
      </c>
      <c r="C242" s="340" t="s">
        <v>88</v>
      </c>
      <c r="D242" s="340" t="s">
        <v>87</v>
      </c>
      <c r="E242" s="340"/>
      <c r="F242" s="347">
        <f>F234/(F239+F240)*100</f>
        <v>100</v>
      </c>
      <c r="G242" s="347">
        <f>F242</f>
        <v>100</v>
      </c>
    </row>
    <row r="243" spans="1:7" ht="37.5" customHeight="1">
      <c r="A243" s="344"/>
      <c r="B243" s="232" t="s">
        <v>477</v>
      </c>
      <c r="C243" s="232"/>
      <c r="D243" s="232"/>
      <c r="E243" s="232"/>
      <c r="F243" s="346"/>
      <c r="G243" s="347"/>
    </row>
    <row r="244" spans="1:7" s="338" customFormat="1" ht="15" customHeight="1">
      <c r="A244" s="348">
        <v>1</v>
      </c>
      <c r="B244" s="349" t="s">
        <v>27</v>
      </c>
      <c r="C244" s="340"/>
      <c r="D244" s="340"/>
      <c r="E244" s="346"/>
      <c r="F244" s="346"/>
      <c r="G244" s="346"/>
    </row>
    <row r="245" spans="1:7" ht="88.5" customHeight="1">
      <c r="A245" s="344"/>
      <c r="B245" s="350" t="s">
        <v>343</v>
      </c>
      <c r="C245" s="340" t="s">
        <v>89</v>
      </c>
      <c r="D245" s="340" t="s">
        <v>368</v>
      </c>
      <c r="E245" s="346"/>
      <c r="F245" s="346">
        <v>1474663</v>
      </c>
      <c r="G245" s="346">
        <f>F245</f>
        <v>1474663</v>
      </c>
    </row>
    <row r="246" spans="1:7" s="338" customFormat="1" ht="15" customHeight="1">
      <c r="A246" s="348">
        <v>2</v>
      </c>
      <c r="B246" s="196" t="s">
        <v>28</v>
      </c>
      <c r="C246" s="340"/>
      <c r="D246" s="340"/>
      <c r="E246" s="346"/>
      <c r="F246" s="346"/>
      <c r="G246" s="346"/>
    </row>
    <row r="247" spans="1:7" ht="81.75" customHeight="1">
      <c r="A247" s="344"/>
      <c r="B247" s="350" t="s">
        <v>355</v>
      </c>
      <c r="C247" s="340" t="s">
        <v>97</v>
      </c>
      <c r="D247" s="340" t="s">
        <v>181</v>
      </c>
      <c r="E247" s="340"/>
      <c r="F247" s="347">
        <v>1</v>
      </c>
      <c r="G247" s="347">
        <f>F247</f>
        <v>1</v>
      </c>
    </row>
    <row r="248" spans="1:7" s="338" customFormat="1" ht="15" customHeight="1">
      <c r="A248" s="348">
        <v>3</v>
      </c>
      <c r="B248" s="196" t="s">
        <v>29</v>
      </c>
      <c r="C248" s="340"/>
      <c r="D248" s="340"/>
      <c r="E248" s="340"/>
      <c r="F248" s="346"/>
      <c r="G248" s="347"/>
    </row>
    <row r="249" spans="1:7" ht="89.25" customHeight="1">
      <c r="A249" s="344"/>
      <c r="B249" s="350" t="s">
        <v>356</v>
      </c>
      <c r="C249" s="340" t="s">
        <v>89</v>
      </c>
      <c r="D249" s="340" t="s">
        <v>87</v>
      </c>
      <c r="E249" s="340"/>
      <c r="F249" s="346">
        <f>F245/F247</f>
        <v>1474663</v>
      </c>
      <c r="G249" s="346">
        <f>F249</f>
        <v>1474663</v>
      </c>
    </row>
    <row r="250" spans="1:7" s="338" customFormat="1" ht="15" customHeight="1">
      <c r="A250" s="348">
        <v>4</v>
      </c>
      <c r="B250" s="196" t="s">
        <v>30</v>
      </c>
      <c r="C250" s="340"/>
      <c r="D250" s="340"/>
      <c r="E250" s="340"/>
      <c r="F250" s="346"/>
      <c r="G250" s="347"/>
    </row>
    <row r="251" spans="1:7" ht="87.75" customHeight="1">
      <c r="A251" s="344"/>
      <c r="B251" s="350" t="s">
        <v>344</v>
      </c>
      <c r="C251" s="340" t="s">
        <v>88</v>
      </c>
      <c r="D251" s="340" t="s">
        <v>87</v>
      </c>
      <c r="E251" s="340"/>
      <c r="F251" s="346">
        <v>100</v>
      </c>
      <c r="G251" s="346">
        <f>F251</f>
        <v>100</v>
      </c>
    </row>
    <row r="252" spans="1:7" ht="44.25" customHeight="1">
      <c r="A252" s="344"/>
      <c r="B252" s="232" t="s">
        <v>470</v>
      </c>
      <c r="C252" s="232"/>
      <c r="D252" s="232"/>
      <c r="E252" s="232"/>
      <c r="F252" s="346"/>
      <c r="G252" s="347"/>
    </row>
    <row r="253" spans="1:7" s="338" customFormat="1" ht="15" customHeight="1">
      <c r="A253" s="348">
        <v>1</v>
      </c>
      <c r="B253" s="349" t="s">
        <v>27</v>
      </c>
      <c r="C253" s="340"/>
      <c r="D253" s="340"/>
      <c r="E253" s="346"/>
      <c r="F253" s="346"/>
      <c r="G253" s="346"/>
    </row>
    <row r="254" spans="1:7" ht="63.75" customHeight="1">
      <c r="A254" s="344"/>
      <c r="B254" s="350" t="s">
        <v>345</v>
      </c>
      <c r="C254" s="340" t="s">
        <v>89</v>
      </c>
      <c r="D254" s="340" t="s">
        <v>368</v>
      </c>
      <c r="E254" s="346"/>
      <c r="F254" s="346">
        <v>1650000</v>
      </c>
      <c r="G254" s="346">
        <f>F254</f>
        <v>1650000</v>
      </c>
    </row>
    <row r="255" spans="1:7" s="338" customFormat="1" ht="15" customHeight="1">
      <c r="A255" s="348">
        <v>2</v>
      </c>
      <c r="B255" s="196" t="s">
        <v>28</v>
      </c>
      <c r="C255" s="340"/>
      <c r="D255" s="340"/>
      <c r="E255" s="346"/>
      <c r="F255" s="346"/>
      <c r="G255" s="346"/>
    </row>
    <row r="256" spans="1:7" ht="91.5" hidden="1" customHeight="1">
      <c r="A256" s="344"/>
      <c r="B256" s="350" t="s">
        <v>353</v>
      </c>
      <c r="C256" s="340" t="s">
        <v>180</v>
      </c>
      <c r="D256" s="340" t="s">
        <v>181</v>
      </c>
      <c r="E256" s="340"/>
      <c r="F256" s="347">
        <v>1</v>
      </c>
      <c r="G256" s="347">
        <f>F256</f>
        <v>1</v>
      </c>
    </row>
    <row r="257" spans="1:7" ht="84" customHeight="1">
      <c r="A257" s="344"/>
      <c r="B257" s="350" t="s">
        <v>476</v>
      </c>
      <c r="C257" s="340" t="s">
        <v>97</v>
      </c>
      <c r="D257" s="340" t="s">
        <v>181</v>
      </c>
      <c r="E257" s="340"/>
      <c r="F257" s="347">
        <v>1</v>
      </c>
      <c r="G257" s="347">
        <f>F257</f>
        <v>1</v>
      </c>
    </row>
    <row r="258" spans="1:7" s="338" customFormat="1" ht="15" customHeight="1">
      <c r="A258" s="348">
        <v>3</v>
      </c>
      <c r="B258" s="196" t="s">
        <v>29</v>
      </c>
      <c r="C258" s="340"/>
      <c r="D258" s="340"/>
      <c r="E258" s="340"/>
      <c r="F258" s="346"/>
      <c r="G258" s="347"/>
    </row>
    <row r="259" spans="1:7" ht="97.5" hidden="1" customHeight="1">
      <c r="A259" s="344"/>
      <c r="B259" s="350" t="s">
        <v>351</v>
      </c>
      <c r="C259" s="340" t="s">
        <v>89</v>
      </c>
      <c r="D259" s="340" t="s">
        <v>87</v>
      </c>
      <c r="E259" s="340"/>
      <c r="F259" s="346"/>
      <c r="G259" s="346">
        <f>F259</f>
        <v>0</v>
      </c>
    </row>
    <row r="260" spans="1:7" ht="97.5" customHeight="1">
      <c r="A260" s="344"/>
      <c r="B260" s="350" t="s">
        <v>352</v>
      </c>
      <c r="C260" s="340" t="s">
        <v>89</v>
      </c>
      <c r="D260" s="340" t="s">
        <v>87</v>
      </c>
      <c r="E260" s="340"/>
      <c r="F260" s="346">
        <f>(F254-F259)/F257</f>
        <v>1650000</v>
      </c>
      <c r="G260" s="346">
        <v>1500000</v>
      </c>
    </row>
    <row r="261" spans="1:7" s="338" customFormat="1" ht="15" customHeight="1">
      <c r="A261" s="348">
        <v>4</v>
      </c>
      <c r="B261" s="196" t="s">
        <v>30</v>
      </c>
      <c r="C261" s="340"/>
      <c r="D261" s="340"/>
      <c r="E261" s="340"/>
      <c r="F261" s="346"/>
      <c r="G261" s="347"/>
    </row>
    <row r="262" spans="1:7" ht="77.25" customHeight="1">
      <c r="A262" s="344"/>
      <c r="B262" s="350" t="s">
        <v>346</v>
      </c>
      <c r="C262" s="340" t="s">
        <v>88</v>
      </c>
      <c r="D262" s="340" t="s">
        <v>87</v>
      </c>
      <c r="E262" s="340"/>
      <c r="F262" s="347">
        <f>F254/(F259+F260)*100</f>
        <v>100</v>
      </c>
      <c r="G262" s="347">
        <f>F262</f>
        <v>100</v>
      </c>
    </row>
    <row r="263" spans="1:7" ht="46.5" customHeight="1">
      <c r="A263" s="344"/>
      <c r="B263" s="232" t="s">
        <v>471</v>
      </c>
      <c r="C263" s="232"/>
      <c r="D263" s="232"/>
      <c r="E263" s="232"/>
      <c r="F263" s="346"/>
      <c r="G263" s="347"/>
    </row>
    <row r="264" spans="1:7" s="338" customFormat="1" ht="15" customHeight="1">
      <c r="A264" s="348">
        <v>1</v>
      </c>
      <c r="B264" s="349" t="s">
        <v>27</v>
      </c>
      <c r="C264" s="340"/>
      <c r="D264" s="340"/>
      <c r="E264" s="346"/>
      <c r="F264" s="346"/>
      <c r="G264" s="346"/>
    </row>
    <row r="265" spans="1:7" ht="61.5" customHeight="1">
      <c r="A265" s="344"/>
      <c r="B265" s="350" t="s">
        <v>472</v>
      </c>
      <c r="C265" s="340" t="s">
        <v>89</v>
      </c>
      <c r="D265" s="340" t="s">
        <v>368</v>
      </c>
      <c r="E265" s="346"/>
      <c r="F265" s="346">
        <v>1000000</v>
      </c>
      <c r="G265" s="346">
        <f>F265</f>
        <v>1000000</v>
      </c>
    </row>
    <row r="266" spans="1:7" s="338" customFormat="1" ht="15" customHeight="1">
      <c r="A266" s="348">
        <v>2</v>
      </c>
      <c r="B266" s="196" t="s">
        <v>28</v>
      </c>
      <c r="C266" s="340"/>
      <c r="D266" s="340"/>
      <c r="E266" s="346"/>
      <c r="F266" s="346"/>
      <c r="G266" s="346"/>
    </row>
    <row r="267" spans="1:7" ht="86.25" customHeight="1">
      <c r="A267" s="344"/>
      <c r="B267" s="350" t="s">
        <v>473</v>
      </c>
      <c r="C267" s="340" t="s">
        <v>180</v>
      </c>
      <c r="D267" s="340" t="s">
        <v>181</v>
      </c>
      <c r="E267" s="340"/>
      <c r="F267" s="347">
        <v>1</v>
      </c>
      <c r="G267" s="347">
        <f>F267</f>
        <v>1</v>
      </c>
    </row>
    <row r="268" spans="1:7" s="338" customFormat="1" ht="15" customHeight="1">
      <c r="A268" s="348">
        <v>3</v>
      </c>
      <c r="B268" s="196" t="s">
        <v>29</v>
      </c>
      <c r="C268" s="340"/>
      <c r="D268" s="340"/>
      <c r="E268" s="340"/>
      <c r="F268" s="346"/>
      <c r="G268" s="347"/>
    </row>
    <row r="269" spans="1:7" ht="72" customHeight="1">
      <c r="A269" s="344"/>
      <c r="B269" s="350" t="s">
        <v>475</v>
      </c>
      <c r="C269" s="340" t="s">
        <v>89</v>
      </c>
      <c r="D269" s="340" t="s">
        <v>87</v>
      </c>
      <c r="E269" s="340"/>
      <c r="F269" s="346">
        <v>100000</v>
      </c>
      <c r="G269" s="346">
        <f>F269</f>
        <v>100000</v>
      </c>
    </row>
    <row r="270" spans="1:7" s="338" customFormat="1" ht="15" customHeight="1">
      <c r="A270" s="348">
        <v>4</v>
      </c>
      <c r="B270" s="196" t="s">
        <v>30</v>
      </c>
      <c r="C270" s="340"/>
      <c r="D270" s="340"/>
      <c r="E270" s="340"/>
      <c r="F270" s="346"/>
      <c r="G270" s="347"/>
    </row>
    <row r="271" spans="1:7" ht="64.5" customHeight="1">
      <c r="A271" s="344"/>
      <c r="B271" s="350" t="s">
        <v>474</v>
      </c>
      <c r="C271" s="340" t="s">
        <v>88</v>
      </c>
      <c r="D271" s="340" t="s">
        <v>87</v>
      </c>
      <c r="E271" s="340"/>
      <c r="F271" s="347">
        <v>100</v>
      </c>
      <c r="G271" s="347">
        <f>F271</f>
        <v>100</v>
      </c>
    </row>
    <row r="272" spans="1:7" ht="30.75" customHeight="1">
      <c r="A272" s="352"/>
      <c r="B272" s="353" t="s">
        <v>502</v>
      </c>
      <c r="C272" s="353"/>
      <c r="D272" s="353"/>
      <c r="E272" s="353"/>
      <c r="F272" s="354"/>
      <c r="G272" s="354"/>
    </row>
    <row r="273" spans="1:7" s="338" customFormat="1" ht="15" customHeight="1">
      <c r="A273" s="355">
        <v>1</v>
      </c>
      <c r="B273" s="356" t="s">
        <v>27</v>
      </c>
      <c r="C273" s="357"/>
      <c r="D273" s="357"/>
      <c r="E273" s="354"/>
      <c r="F273" s="354"/>
      <c r="G273" s="354"/>
    </row>
    <row r="274" spans="1:7" ht="53.25" customHeight="1">
      <c r="A274" s="352"/>
      <c r="B274" s="351" t="s">
        <v>501</v>
      </c>
      <c r="C274" s="357" t="s">
        <v>89</v>
      </c>
      <c r="D274" s="340" t="s">
        <v>485</v>
      </c>
      <c r="E274" s="354"/>
      <c r="F274" s="358">
        <f>5000000</f>
        <v>5000000</v>
      </c>
      <c r="G274" s="358">
        <f>F274</f>
        <v>5000000</v>
      </c>
    </row>
    <row r="275" spans="1:7" s="338" customFormat="1" ht="15" customHeight="1">
      <c r="A275" s="355">
        <v>2</v>
      </c>
      <c r="B275" s="359" t="s">
        <v>28</v>
      </c>
      <c r="C275" s="357"/>
      <c r="D275" s="357"/>
      <c r="E275" s="354"/>
      <c r="F275" s="358"/>
      <c r="G275" s="358"/>
    </row>
    <row r="276" spans="1:7" ht="81" customHeight="1">
      <c r="A276" s="352"/>
      <c r="B276" s="351" t="s">
        <v>509</v>
      </c>
      <c r="C276" s="357" t="s">
        <v>180</v>
      </c>
      <c r="D276" s="357" t="s">
        <v>181</v>
      </c>
      <c r="E276" s="357"/>
      <c r="F276" s="360">
        <v>1</v>
      </c>
      <c r="G276" s="360">
        <f>F276</f>
        <v>1</v>
      </c>
    </row>
    <row r="277" spans="1:7" ht="73.5" customHeight="1">
      <c r="A277" s="352"/>
      <c r="B277" s="350" t="s">
        <v>503</v>
      </c>
      <c r="C277" s="357" t="s">
        <v>507</v>
      </c>
      <c r="D277" s="357" t="s">
        <v>181</v>
      </c>
      <c r="E277" s="357"/>
      <c r="F277" s="360">
        <v>6470</v>
      </c>
      <c r="G277" s="360">
        <f>F277</f>
        <v>6470</v>
      </c>
    </row>
    <row r="278" spans="1:7" s="338" customFormat="1" ht="15" customHeight="1">
      <c r="A278" s="355">
        <v>3</v>
      </c>
      <c r="B278" s="359" t="s">
        <v>29</v>
      </c>
      <c r="C278" s="357"/>
      <c r="D278" s="357"/>
      <c r="E278" s="357"/>
      <c r="F278" s="358"/>
      <c r="G278" s="360"/>
    </row>
    <row r="279" spans="1:7" ht="80.25" customHeight="1">
      <c r="A279" s="352"/>
      <c r="B279" s="350" t="s">
        <v>492</v>
      </c>
      <c r="C279" s="357" t="s">
        <v>89</v>
      </c>
      <c r="D279" s="357" t="s">
        <v>87</v>
      </c>
      <c r="E279" s="357"/>
      <c r="F279" s="358">
        <v>100000</v>
      </c>
      <c r="G279" s="358">
        <f>F279</f>
        <v>100000</v>
      </c>
    </row>
    <row r="280" spans="1:7" ht="66" customHeight="1">
      <c r="A280" s="352"/>
      <c r="B280" s="350" t="s">
        <v>504</v>
      </c>
      <c r="C280" s="357" t="s">
        <v>89</v>
      </c>
      <c r="D280" s="357" t="s">
        <v>87</v>
      </c>
      <c r="E280" s="357"/>
      <c r="F280" s="358">
        <f>(F274-F279)/F277</f>
        <v>757.34157650695522</v>
      </c>
      <c r="G280" s="358">
        <f>F280</f>
        <v>757.34157650695522</v>
      </c>
    </row>
    <row r="281" spans="1:7" s="338" customFormat="1" ht="15" customHeight="1">
      <c r="A281" s="355">
        <v>4</v>
      </c>
      <c r="B281" s="359" t="s">
        <v>30</v>
      </c>
      <c r="C281" s="357"/>
      <c r="D281" s="357"/>
      <c r="E281" s="357"/>
      <c r="F281" s="358"/>
      <c r="G281" s="360"/>
    </row>
    <row r="282" spans="1:7" ht="62.25" customHeight="1">
      <c r="A282" s="352"/>
      <c r="B282" s="351" t="s">
        <v>508</v>
      </c>
      <c r="C282" s="357" t="s">
        <v>88</v>
      </c>
      <c r="D282" s="357" t="s">
        <v>87</v>
      </c>
      <c r="E282" s="357"/>
      <c r="F282" s="358">
        <v>100</v>
      </c>
      <c r="G282" s="358">
        <v>100</v>
      </c>
    </row>
    <row r="283" spans="1:7" ht="44.25" customHeight="1">
      <c r="A283" s="344"/>
      <c r="B283" s="232" t="s">
        <v>522</v>
      </c>
      <c r="C283" s="232"/>
      <c r="D283" s="232"/>
      <c r="E283" s="232"/>
      <c r="F283" s="346"/>
      <c r="G283" s="347"/>
    </row>
    <row r="284" spans="1:7" s="338" customFormat="1" ht="15" customHeight="1">
      <c r="A284" s="348">
        <v>1</v>
      </c>
      <c r="B284" s="349" t="s">
        <v>27</v>
      </c>
      <c r="C284" s="340"/>
      <c r="D284" s="340"/>
      <c r="E284" s="346"/>
      <c r="F284" s="346"/>
      <c r="G284" s="346"/>
    </row>
    <row r="285" spans="1:7" ht="81.75" customHeight="1">
      <c r="A285" s="344"/>
      <c r="B285" s="350" t="s">
        <v>523</v>
      </c>
      <c r="C285" s="340" t="s">
        <v>89</v>
      </c>
      <c r="D285" s="340" t="s">
        <v>512</v>
      </c>
      <c r="E285" s="346"/>
      <c r="F285" s="346">
        <v>155632</v>
      </c>
      <c r="G285" s="346">
        <f>F285</f>
        <v>155632</v>
      </c>
    </row>
    <row r="286" spans="1:7" s="338" customFormat="1" ht="15" customHeight="1">
      <c r="A286" s="348">
        <v>2</v>
      </c>
      <c r="B286" s="196" t="s">
        <v>28</v>
      </c>
      <c r="C286" s="340"/>
      <c r="D286" s="340"/>
      <c r="E286" s="346"/>
      <c r="F286" s="346"/>
      <c r="G286" s="346"/>
    </row>
    <row r="287" spans="1:7" ht="103.5" customHeight="1">
      <c r="A287" s="344"/>
      <c r="B287" s="350" t="s">
        <v>524</v>
      </c>
      <c r="C287" s="340" t="s">
        <v>180</v>
      </c>
      <c r="D287" s="340" t="s">
        <v>181</v>
      </c>
      <c r="E287" s="340"/>
      <c r="F287" s="347">
        <v>1</v>
      </c>
      <c r="G287" s="347">
        <f>F287</f>
        <v>1</v>
      </c>
    </row>
    <row r="288" spans="1:7" s="338" customFormat="1" ht="15" customHeight="1">
      <c r="A288" s="348">
        <v>3</v>
      </c>
      <c r="B288" s="196" t="s">
        <v>29</v>
      </c>
      <c r="C288" s="340"/>
      <c r="D288" s="340"/>
      <c r="E288" s="340"/>
      <c r="F288" s="346"/>
      <c r="G288" s="347"/>
    </row>
    <row r="289" spans="1:7" ht="102" customHeight="1">
      <c r="A289" s="344"/>
      <c r="B289" s="350" t="s">
        <v>525</v>
      </c>
      <c r="C289" s="340" t="s">
        <v>89</v>
      </c>
      <c r="D289" s="340" t="s">
        <v>87</v>
      </c>
      <c r="E289" s="340"/>
      <c r="F289" s="346">
        <f>F285</f>
        <v>155632</v>
      </c>
      <c r="G289" s="346">
        <f>F289</f>
        <v>155632</v>
      </c>
    </row>
    <row r="290" spans="1:7" s="338" customFormat="1" ht="15" customHeight="1">
      <c r="A290" s="348">
        <v>4</v>
      </c>
      <c r="B290" s="196" t="s">
        <v>30</v>
      </c>
      <c r="C290" s="340"/>
      <c r="D290" s="340"/>
      <c r="E290" s="340"/>
      <c r="F290" s="346"/>
      <c r="G290" s="347"/>
    </row>
    <row r="291" spans="1:7" ht="88.5" customHeight="1">
      <c r="A291" s="344"/>
      <c r="B291" s="350" t="s">
        <v>526</v>
      </c>
      <c r="C291" s="340" t="s">
        <v>88</v>
      </c>
      <c r="D291" s="340" t="s">
        <v>87</v>
      </c>
      <c r="E291" s="340"/>
      <c r="F291" s="347">
        <f>F285/(F289)*100</f>
        <v>100</v>
      </c>
      <c r="G291" s="347">
        <f>F291</f>
        <v>100</v>
      </c>
    </row>
    <row r="292" spans="1:7" ht="38.25" hidden="1" customHeight="1">
      <c r="A292" s="344"/>
      <c r="B292" s="232" t="s">
        <v>527</v>
      </c>
      <c r="C292" s="232"/>
      <c r="D292" s="232"/>
      <c r="E292" s="232"/>
      <c r="F292" s="346"/>
      <c r="G292" s="347"/>
    </row>
    <row r="293" spans="1:7" s="338" customFormat="1" ht="15" hidden="1" customHeight="1">
      <c r="A293" s="348">
        <v>1</v>
      </c>
      <c r="B293" s="349" t="s">
        <v>27</v>
      </c>
      <c r="C293" s="340"/>
      <c r="D293" s="340"/>
      <c r="E293" s="346"/>
      <c r="F293" s="346"/>
      <c r="G293" s="346"/>
    </row>
    <row r="294" spans="1:7" ht="90" hidden="1" customHeight="1">
      <c r="A294" s="344"/>
      <c r="B294" s="350" t="s">
        <v>443</v>
      </c>
      <c r="C294" s="340" t="s">
        <v>89</v>
      </c>
      <c r="D294" s="340" t="s">
        <v>512</v>
      </c>
      <c r="E294" s="346"/>
      <c r="F294" s="346"/>
      <c r="G294" s="346"/>
    </row>
    <row r="295" spans="1:7" s="338" customFormat="1" ht="15" hidden="1" customHeight="1">
      <c r="A295" s="348">
        <v>2</v>
      </c>
      <c r="B295" s="196" t="s">
        <v>28</v>
      </c>
      <c r="C295" s="340"/>
      <c r="D295" s="340"/>
      <c r="E295" s="346"/>
      <c r="F295" s="346"/>
      <c r="G295" s="346"/>
    </row>
    <row r="296" spans="1:7" ht="108" hidden="1" customHeight="1">
      <c r="A296" s="344"/>
      <c r="B296" s="350" t="s">
        <v>528</v>
      </c>
      <c r="C296" s="340" t="s">
        <v>180</v>
      </c>
      <c r="D296" s="340" t="s">
        <v>181</v>
      </c>
      <c r="E296" s="340"/>
      <c r="F296" s="347"/>
      <c r="G296" s="347"/>
    </row>
    <row r="297" spans="1:7" s="338" customFormat="1" ht="15" hidden="1" customHeight="1">
      <c r="A297" s="348">
        <v>3</v>
      </c>
      <c r="B297" s="196" t="s">
        <v>29</v>
      </c>
      <c r="C297" s="340"/>
      <c r="D297" s="340"/>
      <c r="E297" s="340"/>
      <c r="F297" s="346"/>
      <c r="G297" s="347"/>
    </row>
    <row r="298" spans="1:7" ht="105.75" hidden="1" customHeight="1">
      <c r="A298" s="344"/>
      <c r="B298" s="350" t="s">
        <v>529</v>
      </c>
      <c r="C298" s="340" t="s">
        <v>89</v>
      </c>
      <c r="D298" s="340" t="s">
        <v>87</v>
      </c>
      <c r="E298" s="340"/>
      <c r="F298" s="346"/>
      <c r="G298" s="346"/>
    </row>
    <row r="299" spans="1:7" s="338" customFormat="1" ht="15" hidden="1" customHeight="1">
      <c r="A299" s="348">
        <v>4</v>
      </c>
      <c r="B299" s="196" t="s">
        <v>30</v>
      </c>
      <c r="C299" s="340"/>
      <c r="D299" s="340"/>
      <c r="E299" s="340"/>
      <c r="F299" s="346"/>
      <c r="G299" s="347"/>
    </row>
    <row r="300" spans="1:7" ht="88.5" hidden="1" customHeight="1">
      <c r="A300" s="344"/>
      <c r="B300" s="350" t="s">
        <v>530</v>
      </c>
      <c r="C300" s="340" t="s">
        <v>88</v>
      </c>
      <c r="D300" s="340" t="s">
        <v>87</v>
      </c>
      <c r="E300" s="340"/>
      <c r="F300" s="347"/>
      <c r="G300" s="347"/>
    </row>
    <row r="301" spans="1:7" ht="46.5" customHeight="1">
      <c r="A301" s="344"/>
      <c r="B301" s="232" t="s">
        <v>552</v>
      </c>
      <c r="C301" s="232"/>
      <c r="D301" s="232"/>
      <c r="E301" s="232"/>
      <c r="F301" s="346"/>
      <c r="G301" s="347"/>
    </row>
    <row r="302" spans="1:7" s="338" customFormat="1" ht="15" customHeight="1">
      <c r="A302" s="348">
        <v>1</v>
      </c>
      <c r="B302" s="349" t="s">
        <v>27</v>
      </c>
      <c r="C302" s="340"/>
      <c r="D302" s="340"/>
      <c r="E302" s="346"/>
      <c r="F302" s="346"/>
      <c r="G302" s="346"/>
    </row>
    <row r="303" spans="1:7" ht="89.25" customHeight="1">
      <c r="A303" s="344"/>
      <c r="B303" s="350" t="s">
        <v>532</v>
      </c>
      <c r="C303" s="340" t="s">
        <v>89</v>
      </c>
      <c r="D303" s="340" t="s">
        <v>512</v>
      </c>
      <c r="E303" s="346"/>
      <c r="F303" s="346">
        <v>177906</v>
      </c>
      <c r="G303" s="346">
        <f>F303</f>
        <v>177906</v>
      </c>
    </row>
    <row r="304" spans="1:7" s="338" customFormat="1" ht="15" customHeight="1">
      <c r="A304" s="348">
        <v>2</v>
      </c>
      <c r="B304" s="196" t="s">
        <v>28</v>
      </c>
      <c r="C304" s="340"/>
      <c r="D304" s="340"/>
      <c r="E304" s="346"/>
      <c r="F304" s="346"/>
      <c r="G304" s="346"/>
    </row>
    <row r="305" spans="1:7" ht="105" customHeight="1">
      <c r="A305" s="344"/>
      <c r="B305" s="350" t="s">
        <v>533</v>
      </c>
      <c r="C305" s="340" t="s">
        <v>180</v>
      </c>
      <c r="D305" s="340" t="s">
        <v>181</v>
      </c>
      <c r="E305" s="340"/>
      <c r="F305" s="347">
        <v>1</v>
      </c>
      <c r="G305" s="347">
        <f>F305</f>
        <v>1</v>
      </c>
    </row>
    <row r="306" spans="1:7" s="338" customFormat="1" ht="15" customHeight="1">
      <c r="A306" s="348">
        <v>3</v>
      </c>
      <c r="B306" s="196" t="s">
        <v>29</v>
      </c>
      <c r="C306" s="340"/>
      <c r="D306" s="340"/>
      <c r="E306" s="340"/>
      <c r="F306" s="346"/>
      <c r="G306" s="347"/>
    </row>
    <row r="307" spans="1:7" ht="93.75" customHeight="1">
      <c r="A307" s="344"/>
      <c r="B307" s="350" t="s">
        <v>535</v>
      </c>
      <c r="C307" s="340" t="s">
        <v>89</v>
      </c>
      <c r="D307" s="340" t="s">
        <v>87</v>
      </c>
      <c r="E307" s="340"/>
      <c r="F307" s="346">
        <f>F303</f>
        <v>177906</v>
      </c>
      <c r="G307" s="346">
        <f>F307</f>
        <v>177906</v>
      </c>
    </row>
    <row r="308" spans="1:7" s="338" customFormat="1" ht="15" customHeight="1">
      <c r="A308" s="348">
        <v>4</v>
      </c>
      <c r="B308" s="196" t="s">
        <v>30</v>
      </c>
      <c r="C308" s="340"/>
      <c r="D308" s="340"/>
      <c r="E308" s="340"/>
      <c r="F308" s="346"/>
      <c r="G308" s="347"/>
    </row>
    <row r="309" spans="1:7" ht="81.75" customHeight="1">
      <c r="A309" s="344"/>
      <c r="B309" s="350" t="s">
        <v>534</v>
      </c>
      <c r="C309" s="340" t="s">
        <v>88</v>
      </c>
      <c r="D309" s="340" t="s">
        <v>87</v>
      </c>
      <c r="E309" s="340"/>
      <c r="F309" s="347">
        <f>F303/(F307)*100</f>
        <v>100</v>
      </c>
      <c r="G309" s="347">
        <f>F309</f>
        <v>100</v>
      </c>
    </row>
    <row r="310" spans="1:7" ht="42.75" customHeight="1">
      <c r="A310" s="344"/>
      <c r="B310" s="232" t="s">
        <v>553</v>
      </c>
      <c r="C310" s="232"/>
      <c r="D310" s="232"/>
      <c r="E310" s="232"/>
      <c r="F310" s="346"/>
      <c r="G310" s="347"/>
    </row>
    <row r="311" spans="1:7" s="338" customFormat="1" ht="15" customHeight="1">
      <c r="A311" s="348">
        <v>1</v>
      </c>
      <c r="B311" s="349" t="s">
        <v>27</v>
      </c>
      <c r="C311" s="340"/>
      <c r="D311" s="340"/>
      <c r="E311" s="346"/>
      <c r="F311" s="346"/>
      <c r="G311" s="346"/>
    </row>
    <row r="312" spans="1:7" ht="83.25" customHeight="1">
      <c r="A312" s="344"/>
      <c r="B312" s="350" t="s">
        <v>537</v>
      </c>
      <c r="C312" s="340" t="s">
        <v>89</v>
      </c>
      <c r="D312" s="340" t="s">
        <v>512</v>
      </c>
      <c r="E312" s="346"/>
      <c r="F312" s="346">
        <v>100000</v>
      </c>
      <c r="G312" s="346">
        <f>F312</f>
        <v>100000</v>
      </c>
    </row>
    <row r="313" spans="1:7" s="338" customFormat="1" ht="15" customHeight="1">
      <c r="A313" s="348">
        <v>2</v>
      </c>
      <c r="B313" s="196" t="s">
        <v>28</v>
      </c>
      <c r="C313" s="340"/>
      <c r="D313" s="340"/>
      <c r="E313" s="346"/>
      <c r="F313" s="346"/>
      <c r="G313" s="346"/>
    </row>
    <row r="314" spans="1:7" ht="110.25" customHeight="1">
      <c r="A314" s="344"/>
      <c r="B314" s="350" t="s">
        <v>538</v>
      </c>
      <c r="C314" s="340" t="s">
        <v>180</v>
      </c>
      <c r="D314" s="340" t="s">
        <v>181</v>
      </c>
      <c r="E314" s="340"/>
      <c r="F314" s="347">
        <v>1</v>
      </c>
      <c r="G314" s="347">
        <f>F314</f>
        <v>1</v>
      </c>
    </row>
    <row r="315" spans="1:7" s="338" customFormat="1" ht="15" customHeight="1">
      <c r="A315" s="348">
        <v>3</v>
      </c>
      <c r="B315" s="196" t="s">
        <v>29</v>
      </c>
      <c r="C315" s="340"/>
      <c r="D315" s="340"/>
      <c r="E315" s="340"/>
      <c r="F315" s="346"/>
      <c r="G315" s="347"/>
    </row>
    <row r="316" spans="1:7" ht="93.75" customHeight="1">
      <c r="A316" s="344"/>
      <c r="B316" s="350" t="s">
        <v>539</v>
      </c>
      <c r="C316" s="340" t="s">
        <v>89</v>
      </c>
      <c r="D316" s="340" t="s">
        <v>87</v>
      </c>
      <c r="E316" s="340"/>
      <c r="F316" s="346">
        <f>F312</f>
        <v>100000</v>
      </c>
      <c r="G316" s="346">
        <f>F316</f>
        <v>100000</v>
      </c>
    </row>
    <row r="317" spans="1:7" s="338" customFormat="1" ht="15" customHeight="1">
      <c r="A317" s="348">
        <v>4</v>
      </c>
      <c r="B317" s="196" t="s">
        <v>30</v>
      </c>
      <c r="C317" s="340"/>
      <c r="D317" s="340"/>
      <c r="E317" s="340"/>
      <c r="F317" s="346"/>
      <c r="G317" s="347"/>
    </row>
    <row r="318" spans="1:7" ht="81.75" customHeight="1">
      <c r="A318" s="344"/>
      <c r="B318" s="350" t="s">
        <v>540</v>
      </c>
      <c r="C318" s="340" t="s">
        <v>88</v>
      </c>
      <c r="D318" s="340" t="s">
        <v>87</v>
      </c>
      <c r="E318" s="340"/>
      <c r="F318" s="347">
        <f>F312/(F316)*100</f>
        <v>100</v>
      </c>
      <c r="G318" s="347">
        <f>F318</f>
        <v>100</v>
      </c>
    </row>
    <row r="319" spans="1:7" ht="19.5" customHeight="1">
      <c r="A319" s="344"/>
      <c r="B319" s="361" t="s">
        <v>317</v>
      </c>
      <c r="C319" s="362"/>
      <c r="D319" s="363"/>
      <c r="E319" s="340"/>
      <c r="F319" s="345">
        <f>F322+F331+F340+F349+F358+F367+F376+F385</f>
        <v>21406518</v>
      </c>
      <c r="G319" s="345">
        <f>G322+G331+G340+G349+G358+G367</f>
        <v>20406518</v>
      </c>
    </row>
    <row r="320" spans="1:7" ht="33.75" customHeight="1">
      <c r="A320" s="352"/>
      <c r="B320" s="353" t="s">
        <v>493</v>
      </c>
      <c r="C320" s="353"/>
      <c r="D320" s="353"/>
      <c r="E320" s="353"/>
      <c r="F320" s="354"/>
      <c r="G320" s="354"/>
    </row>
    <row r="321" spans="1:7" s="338" customFormat="1" ht="15" customHeight="1">
      <c r="A321" s="355">
        <v>1</v>
      </c>
      <c r="B321" s="356" t="s">
        <v>27</v>
      </c>
      <c r="C321" s="357"/>
      <c r="D321" s="357"/>
      <c r="E321" s="354"/>
      <c r="F321" s="354"/>
      <c r="G321" s="354"/>
    </row>
    <row r="322" spans="1:7" ht="52.5" customHeight="1">
      <c r="A322" s="352"/>
      <c r="B322" s="351" t="s">
        <v>318</v>
      </c>
      <c r="C322" s="357" t="s">
        <v>89</v>
      </c>
      <c r="D322" s="340" t="s">
        <v>368</v>
      </c>
      <c r="E322" s="354"/>
      <c r="F322" s="358">
        <f>100000</f>
        <v>100000</v>
      </c>
      <c r="G322" s="358">
        <f>F322</f>
        <v>100000</v>
      </c>
    </row>
    <row r="323" spans="1:7" s="338" customFormat="1" ht="15" customHeight="1">
      <c r="A323" s="355">
        <v>2</v>
      </c>
      <c r="B323" s="359" t="s">
        <v>28</v>
      </c>
      <c r="C323" s="357"/>
      <c r="D323" s="357"/>
      <c r="E323" s="354"/>
      <c r="F323" s="358"/>
      <c r="G323" s="358"/>
    </row>
    <row r="324" spans="1:7" ht="68.25" customHeight="1">
      <c r="A324" s="352"/>
      <c r="B324" s="351" t="s">
        <v>319</v>
      </c>
      <c r="C324" s="357" t="s">
        <v>180</v>
      </c>
      <c r="D324" s="357" t="s">
        <v>181</v>
      </c>
      <c r="E324" s="357"/>
      <c r="F324" s="360">
        <v>1</v>
      </c>
      <c r="G324" s="360">
        <f>F324</f>
        <v>1</v>
      </c>
    </row>
    <row r="325" spans="1:7" s="338" customFormat="1" ht="15" customHeight="1">
      <c r="A325" s="355">
        <v>3</v>
      </c>
      <c r="B325" s="359" t="s">
        <v>29</v>
      </c>
      <c r="C325" s="357"/>
      <c r="D325" s="357"/>
      <c r="E325" s="357"/>
      <c r="F325" s="358"/>
      <c r="G325" s="360"/>
    </row>
    <row r="326" spans="1:7" ht="74.25" customHeight="1">
      <c r="A326" s="352"/>
      <c r="B326" s="351" t="s">
        <v>321</v>
      </c>
      <c r="C326" s="357" t="s">
        <v>89</v>
      </c>
      <c r="D326" s="357" t="s">
        <v>87</v>
      </c>
      <c r="E326" s="357"/>
      <c r="F326" s="358">
        <f>F322/F324</f>
        <v>100000</v>
      </c>
      <c r="G326" s="358">
        <f>F326</f>
        <v>100000</v>
      </c>
    </row>
    <row r="327" spans="1:7" s="338" customFormat="1" ht="15" customHeight="1">
      <c r="A327" s="355">
        <v>4</v>
      </c>
      <c r="B327" s="359" t="s">
        <v>30</v>
      </c>
      <c r="C327" s="357"/>
      <c r="D327" s="357"/>
      <c r="E327" s="357"/>
      <c r="F327" s="358"/>
      <c r="G327" s="360"/>
    </row>
    <row r="328" spans="1:7" ht="55.5" customHeight="1">
      <c r="A328" s="352"/>
      <c r="B328" s="351" t="s">
        <v>320</v>
      </c>
      <c r="C328" s="357" t="s">
        <v>88</v>
      </c>
      <c r="D328" s="357" t="s">
        <v>87</v>
      </c>
      <c r="E328" s="357"/>
      <c r="F328" s="358">
        <v>100</v>
      </c>
      <c r="G328" s="358">
        <v>100</v>
      </c>
    </row>
    <row r="329" spans="1:7" ht="20.25" customHeight="1">
      <c r="A329" s="352"/>
      <c r="B329" s="353" t="s">
        <v>494</v>
      </c>
      <c r="C329" s="353"/>
      <c r="D329" s="353"/>
      <c r="E329" s="353"/>
      <c r="F329" s="354"/>
      <c r="G329" s="354"/>
    </row>
    <row r="330" spans="1:7" s="338" customFormat="1" ht="15" customHeight="1">
      <c r="A330" s="355">
        <v>1</v>
      </c>
      <c r="B330" s="356" t="s">
        <v>27</v>
      </c>
      <c r="C330" s="357"/>
      <c r="D330" s="357"/>
      <c r="E330" s="354"/>
      <c r="F330" s="354"/>
      <c r="G330" s="354"/>
    </row>
    <row r="331" spans="1:7" ht="42" customHeight="1">
      <c r="A331" s="352"/>
      <c r="B331" s="351" t="s">
        <v>349</v>
      </c>
      <c r="C331" s="357" t="s">
        <v>89</v>
      </c>
      <c r="D331" s="340" t="s">
        <v>368</v>
      </c>
      <c r="E331" s="354"/>
      <c r="F331" s="358">
        <v>15000000</v>
      </c>
      <c r="G331" s="358">
        <f>F331</f>
        <v>15000000</v>
      </c>
    </row>
    <row r="332" spans="1:7" s="338" customFormat="1" ht="15" customHeight="1">
      <c r="A332" s="355">
        <v>2</v>
      </c>
      <c r="B332" s="359" t="s">
        <v>28</v>
      </c>
      <c r="C332" s="357"/>
      <c r="D332" s="357"/>
      <c r="E332" s="354"/>
      <c r="F332" s="358"/>
      <c r="G332" s="358"/>
    </row>
    <row r="333" spans="1:7" ht="57" customHeight="1">
      <c r="A333" s="352"/>
      <c r="B333" s="351" t="s">
        <v>397</v>
      </c>
      <c r="C333" s="357" t="s">
        <v>180</v>
      </c>
      <c r="D333" s="357" t="s">
        <v>181</v>
      </c>
      <c r="E333" s="357"/>
      <c r="F333" s="360">
        <v>1</v>
      </c>
      <c r="G333" s="360">
        <f>F333</f>
        <v>1</v>
      </c>
    </row>
    <row r="334" spans="1:7" s="338" customFormat="1" ht="15" customHeight="1">
      <c r="A334" s="355">
        <v>3</v>
      </c>
      <c r="B334" s="359" t="s">
        <v>29</v>
      </c>
      <c r="C334" s="357"/>
      <c r="D334" s="357"/>
      <c r="E334" s="357"/>
      <c r="F334" s="358"/>
      <c r="G334" s="360"/>
    </row>
    <row r="335" spans="1:7" ht="51" customHeight="1">
      <c r="A335" s="352"/>
      <c r="B335" s="351" t="s">
        <v>398</v>
      </c>
      <c r="C335" s="357" t="s">
        <v>89</v>
      </c>
      <c r="D335" s="357" t="s">
        <v>87</v>
      </c>
      <c r="E335" s="357"/>
      <c r="F335" s="358">
        <f>F331/F333</f>
        <v>15000000</v>
      </c>
      <c r="G335" s="358">
        <f>F335</f>
        <v>15000000</v>
      </c>
    </row>
    <row r="336" spans="1:7" s="338" customFormat="1" ht="15" customHeight="1">
      <c r="A336" s="355">
        <v>4</v>
      </c>
      <c r="B336" s="359" t="s">
        <v>30</v>
      </c>
      <c r="C336" s="357"/>
      <c r="D336" s="357"/>
      <c r="E336" s="357"/>
      <c r="F336" s="358"/>
      <c r="G336" s="360"/>
    </row>
    <row r="337" spans="1:7" ht="50.25" customHeight="1">
      <c r="A337" s="352"/>
      <c r="B337" s="351" t="s">
        <v>350</v>
      </c>
      <c r="C337" s="357" t="s">
        <v>88</v>
      </c>
      <c r="D337" s="357" t="s">
        <v>87</v>
      </c>
      <c r="E337" s="357"/>
      <c r="F337" s="358">
        <v>100</v>
      </c>
      <c r="G337" s="358">
        <v>100</v>
      </c>
    </row>
    <row r="338" spans="1:7" ht="27" customHeight="1">
      <c r="A338" s="352"/>
      <c r="B338" s="364" t="s">
        <v>495</v>
      </c>
      <c r="C338" s="365"/>
      <c r="D338" s="365"/>
      <c r="E338" s="365"/>
      <c r="F338" s="366"/>
      <c r="G338" s="354"/>
    </row>
    <row r="339" spans="1:7" s="338" customFormat="1" ht="15" customHeight="1">
      <c r="A339" s="355">
        <v>1</v>
      </c>
      <c r="B339" s="356" t="s">
        <v>27</v>
      </c>
      <c r="C339" s="357"/>
      <c r="D339" s="357"/>
      <c r="E339" s="354"/>
      <c r="F339" s="354"/>
      <c r="G339" s="354"/>
    </row>
    <row r="340" spans="1:7" ht="54.75" customHeight="1">
      <c r="A340" s="352"/>
      <c r="B340" s="351" t="s">
        <v>399</v>
      </c>
      <c r="C340" s="357" t="s">
        <v>89</v>
      </c>
      <c r="D340" s="340" t="s">
        <v>368</v>
      </c>
      <c r="E340" s="354"/>
      <c r="F340" s="358">
        <v>500000</v>
      </c>
      <c r="G340" s="358">
        <f>F340</f>
        <v>500000</v>
      </c>
    </row>
    <row r="341" spans="1:7" s="338" customFormat="1" ht="15" customHeight="1">
      <c r="A341" s="355">
        <v>2</v>
      </c>
      <c r="B341" s="359" t="s">
        <v>28</v>
      </c>
      <c r="C341" s="357"/>
      <c r="D341" s="357"/>
      <c r="E341" s="354"/>
      <c r="F341" s="358"/>
      <c r="G341" s="358"/>
    </row>
    <row r="342" spans="1:7" ht="74.25" customHeight="1">
      <c r="A342" s="352"/>
      <c r="B342" s="351" t="s">
        <v>401</v>
      </c>
      <c r="C342" s="357" t="s">
        <v>180</v>
      </c>
      <c r="D342" s="357" t="s">
        <v>181</v>
      </c>
      <c r="E342" s="357"/>
      <c r="F342" s="360">
        <v>1</v>
      </c>
      <c r="G342" s="360">
        <f>F342</f>
        <v>1</v>
      </c>
    </row>
    <row r="343" spans="1:7" s="338" customFormat="1" ht="15" customHeight="1">
      <c r="A343" s="355">
        <v>3</v>
      </c>
      <c r="B343" s="359" t="s">
        <v>29</v>
      </c>
      <c r="C343" s="357"/>
      <c r="D343" s="357"/>
      <c r="E343" s="357"/>
      <c r="F343" s="358"/>
      <c r="G343" s="360"/>
    </row>
    <row r="344" spans="1:7" ht="75" customHeight="1">
      <c r="A344" s="352"/>
      <c r="B344" s="351" t="s">
        <v>402</v>
      </c>
      <c r="C344" s="357" t="s">
        <v>89</v>
      </c>
      <c r="D344" s="357" t="s">
        <v>87</v>
      </c>
      <c r="E344" s="357"/>
      <c r="F344" s="358">
        <f>F340/F342</f>
        <v>500000</v>
      </c>
      <c r="G344" s="358">
        <f>F344</f>
        <v>500000</v>
      </c>
    </row>
    <row r="345" spans="1:7" s="338" customFormat="1" ht="15" customHeight="1">
      <c r="A345" s="355">
        <v>4</v>
      </c>
      <c r="B345" s="359" t="s">
        <v>30</v>
      </c>
      <c r="C345" s="357"/>
      <c r="D345" s="357"/>
      <c r="E345" s="357"/>
      <c r="F345" s="358"/>
      <c r="G345" s="360"/>
    </row>
    <row r="346" spans="1:7" ht="60.75" customHeight="1">
      <c r="A346" s="352"/>
      <c r="B346" s="351" t="s">
        <v>400</v>
      </c>
      <c r="C346" s="357" t="s">
        <v>88</v>
      </c>
      <c r="D346" s="357" t="s">
        <v>87</v>
      </c>
      <c r="E346" s="357"/>
      <c r="F346" s="358">
        <v>100</v>
      </c>
      <c r="G346" s="358">
        <v>100</v>
      </c>
    </row>
    <row r="347" spans="1:7" ht="27" customHeight="1">
      <c r="A347" s="352"/>
      <c r="B347" s="364" t="s">
        <v>498</v>
      </c>
      <c r="C347" s="365"/>
      <c r="D347" s="365"/>
      <c r="E347" s="365"/>
      <c r="F347" s="366"/>
      <c r="G347" s="354"/>
    </row>
    <row r="348" spans="1:7" s="338" customFormat="1" ht="15" customHeight="1">
      <c r="A348" s="355">
        <v>1</v>
      </c>
      <c r="B348" s="356" t="s">
        <v>27</v>
      </c>
      <c r="C348" s="357"/>
      <c r="D348" s="357"/>
      <c r="E348" s="354"/>
      <c r="F348" s="354"/>
      <c r="G348" s="354"/>
    </row>
    <row r="349" spans="1:7" ht="109.5" customHeight="1">
      <c r="A349" s="352"/>
      <c r="B349" s="351" t="s">
        <v>506</v>
      </c>
      <c r="C349" s="357" t="s">
        <v>89</v>
      </c>
      <c r="D349" s="340" t="s">
        <v>485</v>
      </c>
      <c r="E349" s="354"/>
      <c r="F349" s="358">
        <v>500000</v>
      </c>
      <c r="G349" s="358">
        <f>F349</f>
        <v>500000</v>
      </c>
    </row>
    <row r="350" spans="1:7" s="338" customFormat="1" ht="15" customHeight="1">
      <c r="A350" s="355">
        <v>2</v>
      </c>
      <c r="B350" s="359" t="s">
        <v>28</v>
      </c>
      <c r="C350" s="357"/>
      <c r="D350" s="357"/>
      <c r="E350" s="354"/>
      <c r="F350" s="358"/>
      <c r="G350" s="358"/>
    </row>
    <row r="351" spans="1:7" ht="119.25" customHeight="1">
      <c r="A351" s="352"/>
      <c r="B351" s="351" t="s">
        <v>505</v>
      </c>
      <c r="C351" s="357" t="s">
        <v>180</v>
      </c>
      <c r="D351" s="357" t="s">
        <v>181</v>
      </c>
      <c r="E351" s="357"/>
      <c r="F351" s="360">
        <v>1</v>
      </c>
      <c r="G351" s="360">
        <f>F351</f>
        <v>1</v>
      </c>
    </row>
    <row r="352" spans="1:7" s="338" customFormat="1" ht="15" customHeight="1">
      <c r="A352" s="355">
        <v>3</v>
      </c>
      <c r="B352" s="359" t="s">
        <v>29</v>
      </c>
      <c r="C352" s="357"/>
      <c r="D352" s="357"/>
      <c r="E352" s="357"/>
      <c r="F352" s="358"/>
      <c r="G352" s="360"/>
    </row>
    <row r="353" spans="1:7" ht="114" customHeight="1">
      <c r="A353" s="352"/>
      <c r="B353" s="351" t="s">
        <v>499</v>
      </c>
      <c r="C353" s="357" t="s">
        <v>89</v>
      </c>
      <c r="D353" s="357" t="s">
        <v>87</v>
      </c>
      <c r="E353" s="357"/>
      <c r="F353" s="358">
        <f>F349/F351</f>
        <v>500000</v>
      </c>
      <c r="G353" s="358">
        <f>F353</f>
        <v>500000</v>
      </c>
    </row>
    <row r="354" spans="1:7" s="338" customFormat="1" ht="11.25" customHeight="1">
      <c r="A354" s="355">
        <v>4</v>
      </c>
      <c r="B354" s="359" t="s">
        <v>30</v>
      </c>
      <c r="C354" s="357"/>
      <c r="D354" s="357"/>
      <c r="E354" s="357"/>
      <c r="F354" s="358"/>
      <c r="G354" s="360"/>
    </row>
    <row r="355" spans="1:7" ht="93.75" customHeight="1">
      <c r="A355" s="352"/>
      <c r="B355" s="351" t="s">
        <v>500</v>
      </c>
      <c r="C355" s="357" t="s">
        <v>88</v>
      </c>
      <c r="D355" s="357" t="s">
        <v>87</v>
      </c>
      <c r="E355" s="357"/>
      <c r="F355" s="358">
        <v>100</v>
      </c>
      <c r="G355" s="358">
        <v>100</v>
      </c>
    </row>
    <row r="356" spans="1:7" ht="19.5" customHeight="1">
      <c r="A356" s="352"/>
      <c r="B356" s="364" t="s">
        <v>496</v>
      </c>
      <c r="C356" s="365"/>
      <c r="D356" s="365"/>
      <c r="E356" s="365"/>
      <c r="F356" s="366"/>
      <c r="G356" s="354"/>
    </row>
    <row r="357" spans="1:7" s="338" customFormat="1" ht="15" customHeight="1">
      <c r="A357" s="355">
        <v>1</v>
      </c>
      <c r="B357" s="356" t="s">
        <v>27</v>
      </c>
      <c r="C357" s="357"/>
      <c r="D357" s="357"/>
      <c r="E357" s="354"/>
      <c r="F357" s="354"/>
      <c r="G357" s="354"/>
    </row>
    <row r="358" spans="1:7" ht="49.5" customHeight="1">
      <c r="A358" s="352"/>
      <c r="B358" s="351" t="s">
        <v>403</v>
      </c>
      <c r="C358" s="357" t="s">
        <v>89</v>
      </c>
      <c r="D358" s="340" t="s">
        <v>368</v>
      </c>
      <c r="E358" s="354"/>
      <c r="F358" s="358">
        <v>500000</v>
      </c>
      <c r="G358" s="358">
        <f>F358</f>
        <v>500000</v>
      </c>
    </row>
    <row r="359" spans="1:7" s="338" customFormat="1" ht="15" customHeight="1">
      <c r="A359" s="355">
        <v>2</v>
      </c>
      <c r="B359" s="359" t="s">
        <v>28</v>
      </c>
      <c r="C359" s="357"/>
      <c r="D359" s="357"/>
      <c r="E359" s="354"/>
      <c r="F359" s="358"/>
      <c r="G359" s="358"/>
    </row>
    <row r="360" spans="1:7" ht="68.25" customHeight="1">
      <c r="A360" s="352"/>
      <c r="B360" s="351" t="s">
        <v>404</v>
      </c>
      <c r="C360" s="357" t="s">
        <v>180</v>
      </c>
      <c r="D360" s="357" t="s">
        <v>181</v>
      </c>
      <c r="E360" s="357"/>
      <c r="F360" s="360">
        <v>1</v>
      </c>
      <c r="G360" s="360">
        <f>F360</f>
        <v>1</v>
      </c>
    </row>
    <row r="361" spans="1:7" s="338" customFormat="1" ht="15" customHeight="1">
      <c r="A361" s="355">
        <v>3</v>
      </c>
      <c r="B361" s="359" t="s">
        <v>29</v>
      </c>
      <c r="C361" s="357"/>
      <c r="D361" s="357"/>
      <c r="E361" s="357"/>
      <c r="F361" s="358"/>
      <c r="G361" s="360"/>
    </row>
    <row r="362" spans="1:7" ht="66.75" customHeight="1">
      <c r="A362" s="352"/>
      <c r="B362" s="351" t="s">
        <v>405</v>
      </c>
      <c r="C362" s="357" t="s">
        <v>89</v>
      </c>
      <c r="D362" s="357" t="s">
        <v>87</v>
      </c>
      <c r="E362" s="357"/>
      <c r="F362" s="358">
        <f>F358/F360</f>
        <v>500000</v>
      </c>
      <c r="G362" s="358">
        <f>F362</f>
        <v>500000</v>
      </c>
    </row>
    <row r="363" spans="1:7" s="338" customFormat="1" ht="15" customHeight="1">
      <c r="A363" s="355">
        <v>4</v>
      </c>
      <c r="B363" s="359" t="s">
        <v>30</v>
      </c>
      <c r="C363" s="357"/>
      <c r="D363" s="357"/>
      <c r="E363" s="357"/>
      <c r="F363" s="358"/>
      <c r="G363" s="360"/>
    </row>
    <row r="364" spans="1:7" ht="58.5" customHeight="1">
      <c r="A364" s="352"/>
      <c r="B364" s="351" t="s">
        <v>406</v>
      </c>
      <c r="C364" s="357" t="s">
        <v>88</v>
      </c>
      <c r="D364" s="357" t="s">
        <v>87</v>
      </c>
      <c r="E364" s="357"/>
      <c r="F364" s="358">
        <v>100</v>
      </c>
      <c r="G364" s="358">
        <v>100</v>
      </c>
    </row>
    <row r="365" spans="1:7" ht="31.5" customHeight="1">
      <c r="A365" s="352"/>
      <c r="B365" s="364" t="s">
        <v>497</v>
      </c>
      <c r="C365" s="365"/>
      <c r="D365" s="365"/>
      <c r="E365" s="365"/>
      <c r="F365" s="366"/>
      <c r="G365" s="354"/>
    </row>
    <row r="366" spans="1:7" s="338" customFormat="1" ht="15" customHeight="1">
      <c r="A366" s="355">
        <v>1</v>
      </c>
      <c r="B366" s="356" t="s">
        <v>27</v>
      </c>
      <c r="C366" s="357"/>
      <c r="D366" s="357"/>
      <c r="E366" s="354"/>
      <c r="F366" s="354"/>
      <c r="G366" s="354"/>
    </row>
    <row r="367" spans="1:7" ht="82.5" customHeight="1">
      <c r="A367" s="352"/>
      <c r="B367" s="351" t="s">
        <v>542</v>
      </c>
      <c r="C367" s="357" t="s">
        <v>89</v>
      </c>
      <c r="D367" s="340" t="s">
        <v>512</v>
      </c>
      <c r="E367" s="354"/>
      <c r="F367" s="358">
        <f>8806518-5000000</f>
        <v>3806518</v>
      </c>
      <c r="G367" s="358">
        <f>F367</f>
        <v>3806518</v>
      </c>
    </row>
    <row r="368" spans="1:7" s="338" customFormat="1" ht="15" customHeight="1">
      <c r="A368" s="355">
        <v>2</v>
      </c>
      <c r="B368" s="359" t="s">
        <v>28</v>
      </c>
      <c r="C368" s="357"/>
      <c r="D368" s="357"/>
      <c r="E368" s="354"/>
      <c r="F368" s="358"/>
      <c r="G368" s="358"/>
    </row>
    <row r="369" spans="1:7" ht="95.25" customHeight="1">
      <c r="A369" s="352"/>
      <c r="B369" s="351" t="s">
        <v>358</v>
      </c>
      <c r="C369" s="357" t="s">
        <v>180</v>
      </c>
      <c r="D369" s="357" t="s">
        <v>181</v>
      </c>
      <c r="E369" s="357"/>
      <c r="F369" s="360">
        <v>1</v>
      </c>
      <c r="G369" s="360">
        <f>F369</f>
        <v>1</v>
      </c>
    </row>
    <row r="370" spans="1:7" s="338" customFormat="1" ht="15" customHeight="1">
      <c r="A370" s="355">
        <v>3</v>
      </c>
      <c r="B370" s="359" t="s">
        <v>29</v>
      </c>
      <c r="C370" s="357"/>
      <c r="D370" s="357"/>
      <c r="E370" s="357"/>
      <c r="F370" s="358"/>
      <c r="G370" s="360"/>
    </row>
    <row r="371" spans="1:7" ht="94.5" customHeight="1">
      <c r="A371" s="352"/>
      <c r="B371" s="351" t="s">
        <v>359</v>
      </c>
      <c r="C371" s="357" t="s">
        <v>89</v>
      </c>
      <c r="D371" s="357" t="s">
        <v>87</v>
      </c>
      <c r="E371" s="357"/>
      <c r="F371" s="358">
        <f>F367/F369</f>
        <v>3806518</v>
      </c>
      <c r="G371" s="358">
        <f>F371</f>
        <v>3806518</v>
      </c>
    </row>
    <row r="372" spans="1:7" s="338" customFormat="1" ht="15" customHeight="1">
      <c r="A372" s="355">
        <v>4</v>
      </c>
      <c r="B372" s="359" t="s">
        <v>30</v>
      </c>
      <c r="C372" s="357"/>
      <c r="D372" s="357"/>
      <c r="E372" s="357"/>
      <c r="F372" s="358"/>
      <c r="G372" s="360"/>
    </row>
    <row r="373" spans="1:7" ht="88.5" customHeight="1">
      <c r="A373" s="352"/>
      <c r="B373" s="351" t="s">
        <v>360</v>
      </c>
      <c r="C373" s="357" t="s">
        <v>88</v>
      </c>
      <c r="D373" s="357" t="s">
        <v>87</v>
      </c>
      <c r="E373" s="357"/>
      <c r="F373" s="358">
        <v>100</v>
      </c>
      <c r="G373" s="358">
        <v>100</v>
      </c>
    </row>
    <row r="374" spans="1:7" ht="31.5" customHeight="1">
      <c r="A374" s="352"/>
      <c r="B374" s="364" t="s">
        <v>541</v>
      </c>
      <c r="C374" s="365"/>
      <c r="D374" s="365"/>
      <c r="E374" s="365"/>
      <c r="F374" s="366"/>
      <c r="G374" s="354"/>
    </row>
    <row r="375" spans="1:7" s="338" customFormat="1" ht="15" customHeight="1">
      <c r="A375" s="355">
        <v>1</v>
      </c>
      <c r="B375" s="356" t="s">
        <v>27</v>
      </c>
      <c r="C375" s="357"/>
      <c r="D375" s="357"/>
      <c r="E375" s="354"/>
      <c r="F375" s="354"/>
      <c r="G375" s="354"/>
    </row>
    <row r="376" spans="1:7" ht="47.25" customHeight="1">
      <c r="A376" s="352"/>
      <c r="B376" s="351" t="s">
        <v>543</v>
      </c>
      <c r="C376" s="357" t="s">
        <v>89</v>
      </c>
      <c r="D376" s="340" t="s">
        <v>512</v>
      </c>
      <c r="E376" s="354"/>
      <c r="F376" s="358">
        <v>500000</v>
      </c>
      <c r="G376" s="358">
        <f>F376</f>
        <v>500000</v>
      </c>
    </row>
    <row r="377" spans="1:7" s="338" customFormat="1" ht="15" customHeight="1">
      <c r="A377" s="355">
        <v>2</v>
      </c>
      <c r="B377" s="359" t="s">
        <v>28</v>
      </c>
      <c r="C377" s="357"/>
      <c r="D377" s="357"/>
      <c r="E377" s="354"/>
      <c r="F377" s="358"/>
      <c r="G377" s="358"/>
    </row>
    <row r="378" spans="1:7" ht="64.5" customHeight="1">
      <c r="A378" s="352"/>
      <c r="B378" s="351" t="s">
        <v>554</v>
      </c>
      <c r="C378" s="357" t="s">
        <v>180</v>
      </c>
      <c r="D378" s="357" t="s">
        <v>181</v>
      </c>
      <c r="E378" s="357"/>
      <c r="F378" s="360">
        <v>1</v>
      </c>
      <c r="G378" s="360">
        <f>F378</f>
        <v>1</v>
      </c>
    </row>
    <row r="379" spans="1:7" s="338" customFormat="1" ht="15" customHeight="1">
      <c r="A379" s="355">
        <v>3</v>
      </c>
      <c r="B379" s="359" t="s">
        <v>29</v>
      </c>
      <c r="C379" s="357"/>
      <c r="D379" s="357"/>
      <c r="E379" s="357"/>
      <c r="F379" s="358"/>
      <c r="G379" s="360"/>
    </row>
    <row r="380" spans="1:7" ht="57" customHeight="1">
      <c r="A380" s="352"/>
      <c r="B380" s="351" t="s">
        <v>545</v>
      </c>
      <c r="C380" s="357" t="s">
        <v>89</v>
      </c>
      <c r="D380" s="357" t="s">
        <v>87</v>
      </c>
      <c r="E380" s="357"/>
      <c r="F380" s="358">
        <f>F376/F378</f>
        <v>500000</v>
      </c>
      <c r="G380" s="358">
        <f>F380</f>
        <v>500000</v>
      </c>
    </row>
    <row r="381" spans="1:7" s="338" customFormat="1" ht="15" customHeight="1">
      <c r="A381" s="355">
        <v>4</v>
      </c>
      <c r="B381" s="359" t="s">
        <v>30</v>
      </c>
      <c r="C381" s="357"/>
      <c r="D381" s="357"/>
      <c r="E381" s="357"/>
      <c r="F381" s="358"/>
      <c r="G381" s="360"/>
    </row>
    <row r="382" spans="1:7" ht="47.25" customHeight="1">
      <c r="A382" s="352"/>
      <c r="B382" s="351" t="s">
        <v>551</v>
      </c>
      <c r="C382" s="357" t="s">
        <v>88</v>
      </c>
      <c r="D382" s="357" t="s">
        <v>87</v>
      </c>
      <c r="E382" s="357"/>
      <c r="F382" s="358">
        <v>100</v>
      </c>
      <c r="G382" s="358">
        <v>100</v>
      </c>
    </row>
    <row r="383" spans="1:7" ht="31.5" customHeight="1">
      <c r="A383" s="352"/>
      <c r="B383" s="364" t="s">
        <v>547</v>
      </c>
      <c r="C383" s="365"/>
      <c r="D383" s="365"/>
      <c r="E383" s="365"/>
      <c r="F383" s="366"/>
      <c r="G383" s="354"/>
    </row>
    <row r="384" spans="1:7" s="338" customFormat="1" ht="15" customHeight="1">
      <c r="A384" s="355">
        <v>1</v>
      </c>
      <c r="B384" s="356" t="s">
        <v>27</v>
      </c>
      <c r="C384" s="357"/>
      <c r="D384" s="357"/>
      <c r="E384" s="354"/>
      <c r="F384" s="354"/>
      <c r="G384" s="354"/>
    </row>
    <row r="385" spans="1:8" ht="47.25" customHeight="1">
      <c r="A385" s="352"/>
      <c r="B385" s="351" t="s">
        <v>546</v>
      </c>
      <c r="C385" s="357" t="s">
        <v>89</v>
      </c>
      <c r="D385" s="340" t="s">
        <v>512</v>
      </c>
      <c r="E385" s="354"/>
      <c r="F385" s="358">
        <v>500000</v>
      </c>
      <c r="G385" s="358">
        <f>F385</f>
        <v>500000</v>
      </c>
    </row>
    <row r="386" spans="1:8" s="338" customFormat="1" ht="15" customHeight="1">
      <c r="A386" s="355">
        <v>2</v>
      </c>
      <c r="B386" s="359" t="s">
        <v>28</v>
      </c>
      <c r="C386" s="357"/>
      <c r="D386" s="357"/>
      <c r="E386" s="354"/>
      <c r="F386" s="358"/>
      <c r="G386" s="358"/>
    </row>
    <row r="387" spans="1:8" ht="64.5" customHeight="1">
      <c r="A387" s="352"/>
      <c r="B387" s="351" t="s">
        <v>548</v>
      </c>
      <c r="C387" s="357" t="s">
        <v>180</v>
      </c>
      <c r="D387" s="357" t="s">
        <v>181</v>
      </c>
      <c r="E387" s="357"/>
      <c r="F387" s="360">
        <v>1</v>
      </c>
      <c r="G387" s="360">
        <f>F387</f>
        <v>1</v>
      </c>
    </row>
    <row r="388" spans="1:8" s="338" customFormat="1" ht="15" customHeight="1">
      <c r="A388" s="355">
        <v>3</v>
      </c>
      <c r="B388" s="359" t="s">
        <v>29</v>
      </c>
      <c r="C388" s="357"/>
      <c r="D388" s="357"/>
      <c r="E388" s="357"/>
      <c r="F388" s="358"/>
      <c r="G388" s="360"/>
    </row>
    <row r="389" spans="1:8" ht="66" customHeight="1">
      <c r="A389" s="352"/>
      <c r="B389" s="351" t="s">
        <v>549</v>
      </c>
      <c r="C389" s="357" t="s">
        <v>89</v>
      </c>
      <c r="D389" s="357" t="s">
        <v>87</v>
      </c>
      <c r="E389" s="357"/>
      <c r="F389" s="358">
        <f>F385/F387</f>
        <v>500000</v>
      </c>
      <c r="G389" s="358">
        <f>F389</f>
        <v>500000</v>
      </c>
    </row>
    <row r="390" spans="1:8" s="338" customFormat="1" ht="15" customHeight="1">
      <c r="A390" s="355">
        <v>4</v>
      </c>
      <c r="B390" s="359" t="s">
        <v>30</v>
      </c>
      <c r="C390" s="357"/>
      <c r="D390" s="357"/>
      <c r="E390" s="357"/>
      <c r="F390" s="358"/>
      <c r="G390" s="360"/>
    </row>
    <row r="391" spans="1:8" ht="55.5" customHeight="1">
      <c r="A391" s="352"/>
      <c r="B391" s="351" t="s">
        <v>550</v>
      </c>
      <c r="C391" s="357" t="s">
        <v>88</v>
      </c>
      <c r="D391" s="357" t="s">
        <v>87</v>
      </c>
      <c r="E391" s="357"/>
      <c r="F391" s="358">
        <v>100</v>
      </c>
      <c r="G391" s="358">
        <v>100</v>
      </c>
    </row>
    <row r="392" spans="1:8" ht="19.5" customHeight="1">
      <c r="A392" s="367"/>
      <c r="B392" s="368"/>
      <c r="C392" s="181"/>
      <c r="D392" s="181"/>
      <c r="E392" s="181"/>
      <c r="F392" s="369"/>
      <c r="G392" s="369"/>
    </row>
    <row r="393" spans="1:8" ht="23.25" customHeight="1">
      <c r="A393" s="370"/>
      <c r="B393" s="370"/>
      <c r="C393" s="370"/>
      <c r="D393" s="100"/>
    </row>
    <row r="394" spans="1:8" ht="33" customHeight="1">
      <c r="A394" s="240" t="s">
        <v>315</v>
      </c>
      <c r="B394" s="240"/>
      <c r="C394" s="240"/>
      <c r="D394" s="97"/>
      <c r="E394" s="98"/>
      <c r="F394" s="241" t="s">
        <v>316</v>
      </c>
      <c r="G394" s="241"/>
    </row>
    <row r="395" spans="1:8" ht="22.5" customHeight="1">
      <c r="A395" s="99"/>
      <c r="B395" s="100"/>
      <c r="D395" s="197" t="s">
        <v>31</v>
      </c>
      <c r="F395" s="207" t="s">
        <v>302</v>
      </c>
      <c r="G395" s="207"/>
    </row>
    <row r="396" spans="1:8" ht="15.75" customHeight="1">
      <c r="A396" s="210" t="s">
        <v>32</v>
      </c>
      <c r="B396" s="210"/>
      <c r="C396" s="100"/>
      <c r="D396" s="100"/>
    </row>
    <row r="397" spans="1:8" ht="18" customHeight="1">
      <c r="A397" s="147" t="s">
        <v>303</v>
      </c>
      <c r="B397" s="147"/>
      <c r="C397" s="147"/>
      <c r="D397" s="100"/>
    </row>
    <row r="398" spans="1:8" ht="33" customHeight="1">
      <c r="A398" s="234" t="s">
        <v>304</v>
      </c>
      <c r="B398" s="210"/>
      <c r="C398" s="210"/>
      <c r="D398" s="97"/>
      <c r="E398" s="98"/>
      <c r="F398" s="235" t="s">
        <v>305</v>
      </c>
      <c r="G398" s="235"/>
    </row>
    <row r="399" spans="1:8" ht="15" customHeight="1">
      <c r="B399" s="100"/>
      <c r="C399" s="100"/>
      <c r="D399" s="197" t="s">
        <v>31</v>
      </c>
      <c r="F399" s="207" t="s">
        <v>52</v>
      </c>
      <c r="G399" s="207"/>
    </row>
    <row r="400" spans="1:8" ht="11.25" customHeight="1">
      <c r="A400" s="101" t="s">
        <v>306</v>
      </c>
      <c r="B400" s="101"/>
      <c r="C400" s="101"/>
      <c r="D400" s="101"/>
      <c r="E400" s="101"/>
      <c r="F400" s="101"/>
      <c r="G400" s="101"/>
      <c r="H400" s="101"/>
    </row>
    <row r="401" spans="1:2" ht="3" hidden="1" customHeight="1">
      <c r="A401" s="102"/>
      <c r="B401" s="58" t="s">
        <v>83</v>
      </c>
    </row>
    <row r="402" spans="1:2" ht="12" customHeight="1">
      <c r="A402" s="371" t="s">
        <v>51</v>
      </c>
    </row>
  </sheetData>
  <mergeCells count="107">
    <mergeCell ref="F395:G395"/>
    <mergeCell ref="A396:B396"/>
    <mergeCell ref="A398:C398"/>
    <mergeCell ref="F398:G398"/>
    <mergeCell ref="F399:G399"/>
    <mergeCell ref="B283:E283"/>
    <mergeCell ref="B292:E292"/>
    <mergeCell ref="B301:E301"/>
    <mergeCell ref="B310:E310"/>
    <mergeCell ref="B374:F374"/>
    <mergeCell ref="B338:F338"/>
    <mergeCell ref="B347:F347"/>
    <mergeCell ref="B356:F356"/>
    <mergeCell ref="B365:F365"/>
    <mergeCell ref="A393:C393"/>
    <mergeCell ref="A394:C394"/>
    <mergeCell ref="F394:G394"/>
    <mergeCell ref="B383:F383"/>
    <mergeCell ref="B252:E252"/>
    <mergeCell ref="B263:E263"/>
    <mergeCell ref="B272:E272"/>
    <mergeCell ref="B319:D319"/>
    <mergeCell ref="B320:E320"/>
    <mergeCell ref="B329:E329"/>
    <mergeCell ref="B196:E196"/>
    <mergeCell ref="B205:E205"/>
    <mergeCell ref="B214:E214"/>
    <mergeCell ref="B223:E223"/>
    <mergeCell ref="B232:E232"/>
    <mergeCell ref="B243:E243"/>
    <mergeCell ref="B142:E142"/>
    <mergeCell ref="B151:E151"/>
    <mergeCell ref="B160:E160"/>
    <mergeCell ref="B169:E169"/>
    <mergeCell ref="B178:E178"/>
    <mergeCell ref="B187:E187"/>
    <mergeCell ref="B96:C96"/>
    <mergeCell ref="B97:E97"/>
    <mergeCell ref="B106:E106"/>
    <mergeCell ref="B115:E115"/>
    <mergeCell ref="B124:E124"/>
    <mergeCell ref="B133:E133"/>
    <mergeCell ref="B75:G75"/>
    <mergeCell ref="A80:B80"/>
    <mergeCell ref="B82:G82"/>
    <mergeCell ref="B86:E86"/>
    <mergeCell ref="B87:E87"/>
    <mergeCell ref="B68:C68"/>
    <mergeCell ref="B69:C69"/>
    <mergeCell ref="B70:C70"/>
    <mergeCell ref="B71:C71"/>
    <mergeCell ref="B72:C72"/>
    <mergeCell ref="A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6:G36"/>
    <mergeCell ref="B37:G37"/>
    <mergeCell ref="E39:E40"/>
    <mergeCell ref="B41:C41"/>
    <mergeCell ref="B42:C42"/>
    <mergeCell ref="B43:C43"/>
    <mergeCell ref="B24:G26"/>
    <mergeCell ref="B27:G27"/>
    <mergeCell ref="B29:G29"/>
    <mergeCell ref="B30:G30"/>
    <mergeCell ref="C33:G33"/>
    <mergeCell ref="B34:G34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topLeftCell="A111" workbookViewId="0">
      <selection activeCell="L117" sqref="A1:L117"/>
    </sheetView>
  </sheetViews>
  <sheetFormatPr defaultRowHeight="15"/>
  <cols>
    <col min="1" max="1" width="28.125" style="154" customWidth="1"/>
    <col min="2" max="2" width="3.75" style="154" customWidth="1"/>
    <col min="3" max="3" width="11.25" style="154" hidden="1" customWidth="1"/>
    <col min="4" max="4" width="14.75" style="154" hidden="1" customWidth="1"/>
    <col min="5" max="5" width="9" style="154" hidden="1" customWidth="1"/>
    <col min="6" max="6" width="10.5" style="154" customWidth="1"/>
    <col min="7" max="7" width="24.25" style="154" customWidth="1"/>
    <col min="8" max="8" width="4.25" style="154" customWidth="1"/>
    <col min="9" max="10" width="0" style="154" hidden="1" customWidth="1"/>
    <col min="11" max="11" width="12.375" style="154" hidden="1" customWidth="1"/>
    <col min="12" max="12" width="10.375" style="154" customWidth="1"/>
    <col min="13" max="16384" width="9" style="154"/>
  </cols>
  <sheetData>
    <row r="1" spans="1:12" ht="15" customHeight="1">
      <c r="A1" s="249" t="s">
        <v>480</v>
      </c>
      <c r="B1" s="249"/>
      <c r="C1" s="249"/>
      <c r="D1" s="85"/>
      <c r="E1" s="144"/>
      <c r="F1" s="144"/>
      <c r="G1" s="246" t="s">
        <v>486</v>
      </c>
      <c r="H1" s="247"/>
      <c r="I1" s="248"/>
      <c r="J1" s="184"/>
      <c r="K1" s="185"/>
      <c r="L1" s="186"/>
    </row>
    <row r="2" spans="1:12">
      <c r="A2" s="145" t="s">
        <v>27</v>
      </c>
      <c r="B2" s="17"/>
      <c r="C2" s="17"/>
      <c r="D2" s="85"/>
      <c r="E2" s="144"/>
      <c r="F2" s="144"/>
      <c r="G2" s="182"/>
      <c r="H2" s="171"/>
      <c r="I2" s="183"/>
      <c r="J2" s="168"/>
      <c r="K2" s="169"/>
      <c r="L2" s="187"/>
    </row>
    <row r="3" spans="1:12" ht="51">
      <c r="A3" s="140" t="s">
        <v>481</v>
      </c>
      <c r="B3" s="17" t="s">
        <v>96</v>
      </c>
      <c r="C3" s="17" t="s">
        <v>485</v>
      </c>
      <c r="D3" s="85"/>
      <c r="E3" s="67">
        <v>500000</v>
      </c>
      <c r="F3" s="67">
        <f>E3</f>
        <v>500000</v>
      </c>
      <c r="G3" s="250" t="s">
        <v>486</v>
      </c>
      <c r="H3" s="251"/>
      <c r="I3" s="252"/>
      <c r="J3" s="168"/>
      <c r="K3" s="173"/>
      <c r="L3" s="188"/>
    </row>
    <row r="4" spans="1:12">
      <c r="A4" s="145" t="s">
        <v>28</v>
      </c>
      <c r="B4" s="17"/>
      <c r="C4" s="17"/>
      <c r="D4" s="85"/>
      <c r="E4" s="144"/>
      <c r="F4" s="144"/>
      <c r="G4" s="182"/>
      <c r="H4" s="171"/>
      <c r="I4" s="183"/>
      <c r="J4" s="168"/>
      <c r="K4" s="169"/>
      <c r="L4" s="187"/>
    </row>
    <row r="5" spans="1:12" ht="38.25">
      <c r="A5" s="140" t="s">
        <v>482</v>
      </c>
      <c r="B5" s="17" t="s">
        <v>97</v>
      </c>
      <c r="C5" s="17" t="s">
        <v>105</v>
      </c>
      <c r="D5" s="85"/>
      <c r="E5" s="144">
        <v>1</v>
      </c>
      <c r="F5" s="144">
        <f>E5</f>
        <v>1</v>
      </c>
      <c r="G5" s="250" t="s">
        <v>486</v>
      </c>
      <c r="H5" s="251"/>
      <c r="I5" s="252"/>
      <c r="J5" s="168"/>
      <c r="K5" s="169"/>
      <c r="L5" s="187"/>
    </row>
    <row r="6" spans="1:12">
      <c r="A6" s="145" t="s">
        <v>29</v>
      </c>
      <c r="B6" s="17"/>
      <c r="C6" s="17"/>
      <c r="D6" s="85"/>
      <c r="E6" s="144"/>
      <c r="F6" s="144"/>
      <c r="G6" s="182"/>
      <c r="H6" s="171"/>
      <c r="I6" s="183"/>
      <c r="J6" s="168"/>
      <c r="K6" s="169"/>
      <c r="L6" s="187"/>
    </row>
    <row r="7" spans="1:12" ht="51">
      <c r="A7" s="140" t="s">
        <v>483</v>
      </c>
      <c r="B7" s="17" t="s">
        <v>89</v>
      </c>
      <c r="C7" s="17" t="s">
        <v>87</v>
      </c>
      <c r="D7" s="85"/>
      <c r="E7" s="67">
        <f>E3/E5</f>
        <v>500000</v>
      </c>
      <c r="F7" s="67">
        <f>E7</f>
        <v>500000</v>
      </c>
      <c r="G7" s="250" t="s">
        <v>486</v>
      </c>
      <c r="H7" s="251"/>
      <c r="I7" s="252"/>
      <c r="J7" s="168"/>
      <c r="K7" s="173"/>
      <c r="L7" s="188"/>
    </row>
    <row r="8" spans="1:12">
      <c r="A8" s="145" t="s">
        <v>30</v>
      </c>
      <c r="B8" s="17"/>
      <c r="C8" s="17"/>
      <c r="D8" s="85"/>
      <c r="E8" s="144"/>
      <c r="F8" s="144"/>
      <c r="G8" s="182"/>
      <c r="H8" s="171"/>
      <c r="I8" s="183"/>
      <c r="J8" s="168"/>
      <c r="K8" s="169"/>
      <c r="L8" s="187"/>
    </row>
    <row r="9" spans="1:12" ht="38.25">
      <c r="A9" s="146" t="s">
        <v>484</v>
      </c>
      <c r="B9" s="17" t="s">
        <v>88</v>
      </c>
      <c r="C9" s="17" t="s">
        <v>87</v>
      </c>
      <c r="D9" s="85"/>
      <c r="E9" s="144">
        <v>100</v>
      </c>
      <c r="F9" s="144">
        <f>E9</f>
        <v>100</v>
      </c>
      <c r="G9" s="253" t="s">
        <v>486</v>
      </c>
      <c r="H9" s="254"/>
      <c r="I9" s="255"/>
      <c r="J9" s="168"/>
      <c r="K9" s="169"/>
      <c r="L9" s="187"/>
    </row>
    <row r="10" spans="1:12">
      <c r="A10" s="231" t="s">
        <v>412</v>
      </c>
      <c r="B10" s="231"/>
      <c r="C10" s="231"/>
      <c r="D10" s="231"/>
      <c r="E10" s="80"/>
      <c r="F10" s="81"/>
      <c r="G10" s="243" t="s">
        <v>486</v>
      </c>
      <c r="H10" s="243"/>
      <c r="I10" s="243"/>
      <c r="J10" s="243"/>
      <c r="K10" s="152"/>
      <c r="L10" s="189"/>
    </row>
    <row r="11" spans="1:12">
      <c r="A11" s="82" t="s">
        <v>27</v>
      </c>
      <c r="B11" s="69"/>
      <c r="C11" s="69"/>
      <c r="D11" s="80"/>
      <c r="E11" s="80"/>
      <c r="F11" s="80"/>
      <c r="G11" s="172"/>
      <c r="H11" s="157"/>
      <c r="I11" s="158"/>
      <c r="J11" s="156"/>
      <c r="K11" s="156"/>
      <c r="L11" s="161"/>
    </row>
    <row r="12" spans="1:12" ht="102">
      <c r="A12" s="141" t="s">
        <v>413</v>
      </c>
      <c r="B12" s="69" t="s">
        <v>89</v>
      </c>
      <c r="C12" s="69" t="s">
        <v>368</v>
      </c>
      <c r="D12" s="80"/>
      <c r="E12" s="80">
        <v>200000</v>
      </c>
      <c r="F12" s="80">
        <f>E12</f>
        <v>200000</v>
      </c>
      <c r="G12" s="243" t="s">
        <v>486</v>
      </c>
      <c r="H12" s="243"/>
      <c r="I12" s="243"/>
      <c r="J12" s="243"/>
      <c r="K12" s="156"/>
      <c r="L12" s="161"/>
    </row>
    <row r="13" spans="1:12">
      <c r="A13" s="167" t="s">
        <v>28</v>
      </c>
      <c r="B13" s="69"/>
      <c r="C13" s="69"/>
      <c r="D13" s="80"/>
      <c r="E13" s="80"/>
      <c r="F13" s="80"/>
      <c r="G13" s="172"/>
      <c r="H13" s="157"/>
      <c r="I13" s="157"/>
      <c r="J13" s="157"/>
      <c r="K13" s="159"/>
      <c r="L13" s="166"/>
    </row>
    <row r="14" spans="1:12" ht="114.75">
      <c r="A14" s="141" t="s">
        <v>424</v>
      </c>
      <c r="B14" s="69" t="s">
        <v>180</v>
      </c>
      <c r="C14" s="69" t="s">
        <v>181</v>
      </c>
      <c r="D14" s="69"/>
      <c r="E14" s="81">
        <v>1</v>
      </c>
      <c r="F14" s="81">
        <f>E14</f>
        <v>1</v>
      </c>
      <c r="G14" s="243" t="s">
        <v>486</v>
      </c>
      <c r="H14" s="243"/>
      <c r="I14" s="243"/>
      <c r="J14" s="243"/>
      <c r="K14" s="156"/>
      <c r="L14" s="166"/>
    </row>
    <row r="15" spans="1:12">
      <c r="A15" s="167" t="s">
        <v>29</v>
      </c>
      <c r="B15" s="69"/>
      <c r="C15" s="69"/>
      <c r="D15" s="69"/>
      <c r="E15" s="80"/>
      <c r="F15" s="81"/>
      <c r="G15" s="172"/>
      <c r="H15" s="157"/>
      <c r="I15" s="157"/>
      <c r="J15" s="157"/>
      <c r="K15" s="156"/>
      <c r="L15" s="161"/>
    </row>
    <row r="16" spans="1:12" ht="114.75">
      <c r="A16" s="141" t="s">
        <v>414</v>
      </c>
      <c r="B16" s="69" t="s">
        <v>89</v>
      </c>
      <c r="C16" s="69" t="s">
        <v>87</v>
      </c>
      <c r="D16" s="69"/>
      <c r="E16" s="80">
        <f>E12/E14</f>
        <v>200000</v>
      </c>
      <c r="F16" s="80">
        <f>E16</f>
        <v>200000</v>
      </c>
      <c r="G16" s="243" t="s">
        <v>486</v>
      </c>
      <c r="H16" s="243"/>
      <c r="I16" s="243"/>
      <c r="J16" s="243"/>
      <c r="K16" s="156"/>
      <c r="L16" s="166"/>
    </row>
    <row r="17" spans="1:12">
      <c r="A17" s="167" t="s">
        <v>30</v>
      </c>
      <c r="B17" s="69"/>
      <c r="C17" s="69"/>
      <c r="D17" s="69"/>
      <c r="E17" s="80"/>
      <c r="F17" s="81"/>
      <c r="G17" s="172"/>
      <c r="H17" s="157"/>
      <c r="I17" s="157"/>
      <c r="J17" s="157"/>
      <c r="K17" s="159"/>
      <c r="L17" s="166"/>
    </row>
    <row r="18" spans="1:12" ht="102">
      <c r="A18" s="142" t="s">
        <v>415</v>
      </c>
      <c r="B18" s="69" t="s">
        <v>88</v>
      </c>
      <c r="C18" s="69" t="s">
        <v>87</v>
      </c>
      <c r="D18" s="69"/>
      <c r="E18" s="81">
        <f>E12/E16*100</f>
        <v>100</v>
      </c>
      <c r="F18" s="81">
        <f>E18</f>
        <v>100</v>
      </c>
      <c r="G18" s="243" t="s">
        <v>486</v>
      </c>
      <c r="H18" s="243"/>
      <c r="I18" s="243"/>
      <c r="J18" s="243"/>
      <c r="L18" s="155"/>
    </row>
    <row r="19" spans="1:12" ht="27.6" customHeight="1">
      <c r="A19" s="190"/>
      <c r="B19" s="150"/>
      <c r="C19" s="150"/>
      <c r="D19" s="151"/>
      <c r="E19" s="152"/>
      <c r="F19" s="152"/>
      <c r="G19" s="231" t="s">
        <v>517</v>
      </c>
      <c r="H19" s="231"/>
      <c r="I19" s="231"/>
      <c r="J19" s="231"/>
      <c r="K19" s="80"/>
      <c r="L19" s="81"/>
    </row>
    <row r="20" spans="1:12">
      <c r="A20" s="191"/>
      <c r="B20" s="150"/>
      <c r="C20" s="150"/>
      <c r="D20" s="151"/>
      <c r="E20" s="152"/>
      <c r="F20" s="179"/>
      <c r="G20" s="82" t="s">
        <v>27</v>
      </c>
      <c r="H20" s="69"/>
      <c r="I20" s="69"/>
      <c r="J20" s="80"/>
      <c r="K20" s="80"/>
      <c r="L20" s="80"/>
    </row>
    <row r="21" spans="1:12" ht="98.45" customHeight="1">
      <c r="A21" s="190"/>
      <c r="B21" s="149"/>
      <c r="C21" s="150"/>
      <c r="D21" s="151"/>
      <c r="E21" s="152"/>
      <c r="F21" s="152"/>
      <c r="G21" s="141" t="s">
        <v>518</v>
      </c>
      <c r="H21" s="69" t="s">
        <v>89</v>
      </c>
      <c r="I21" s="69" t="s">
        <v>512</v>
      </c>
      <c r="J21" s="80"/>
      <c r="K21" s="80">
        <v>200000</v>
      </c>
      <c r="L21" s="80">
        <f>K21</f>
        <v>200000</v>
      </c>
    </row>
    <row r="22" spans="1:12">
      <c r="A22" s="192"/>
      <c r="B22" s="180"/>
      <c r="C22" s="180"/>
      <c r="D22" s="180"/>
      <c r="E22" s="180"/>
      <c r="F22" s="175"/>
      <c r="G22" s="167" t="s">
        <v>28</v>
      </c>
      <c r="H22" s="69"/>
      <c r="I22" s="69"/>
      <c r="J22" s="80"/>
      <c r="K22" s="80"/>
      <c r="L22" s="80"/>
    </row>
    <row r="23" spans="1:12" ht="140.25">
      <c r="A23" s="193"/>
      <c r="B23" s="151"/>
      <c r="C23" s="151"/>
      <c r="D23" s="177"/>
      <c r="E23" s="175"/>
      <c r="F23" s="175"/>
      <c r="G23" s="141" t="s">
        <v>519</v>
      </c>
      <c r="H23" s="69" t="s">
        <v>180</v>
      </c>
      <c r="I23" s="69" t="s">
        <v>181</v>
      </c>
      <c r="J23" s="69"/>
      <c r="K23" s="81">
        <v>1</v>
      </c>
      <c r="L23" s="81">
        <f>K23</f>
        <v>1</v>
      </c>
    </row>
    <row r="24" spans="1:12">
      <c r="A24" s="190"/>
      <c r="B24" s="150"/>
      <c r="C24" s="157"/>
      <c r="D24" s="177"/>
      <c r="E24" s="152"/>
      <c r="F24" s="152"/>
      <c r="G24" s="167" t="s">
        <v>29</v>
      </c>
      <c r="H24" s="69"/>
      <c r="I24" s="69"/>
      <c r="J24" s="69"/>
      <c r="K24" s="80"/>
      <c r="L24" s="81"/>
    </row>
    <row r="25" spans="1:12" ht="140.25">
      <c r="A25" s="191"/>
      <c r="B25" s="150"/>
      <c r="C25" s="150"/>
      <c r="D25" s="177"/>
      <c r="E25" s="152"/>
      <c r="F25" s="152"/>
      <c r="G25" s="141" t="s">
        <v>520</v>
      </c>
      <c r="H25" s="69" t="s">
        <v>89</v>
      </c>
      <c r="I25" s="69" t="s">
        <v>87</v>
      </c>
      <c r="J25" s="69"/>
      <c r="K25" s="80">
        <f>K21/K23</f>
        <v>200000</v>
      </c>
      <c r="L25" s="80">
        <f>K25</f>
        <v>200000</v>
      </c>
    </row>
    <row r="26" spans="1:12">
      <c r="A26" s="190"/>
      <c r="B26" s="150"/>
      <c r="C26" s="150"/>
      <c r="D26" s="151"/>
      <c r="E26" s="179"/>
      <c r="F26" s="179"/>
      <c r="G26" s="167" t="s">
        <v>30</v>
      </c>
      <c r="H26" s="69"/>
      <c r="I26" s="69"/>
      <c r="J26" s="69"/>
      <c r="K26" s="80"/>
      <c r="L26" s="81"/>
    </row>
    <row r="27" spans="1:12" ht="127.5">
      <c r="A27" s="191"/>
      <c r="B27" s="150"/>
      <c r="C27" s="150"/>
      <c r="D27" s="151"/>
      <c r="E27" s="152"/>
      <c r="F27" s="179"/>
      <c r="G27" s="142" t="s">
        <v>521</v>
      </c>
      <c r="H27" s="69" t="s">
        <v>88</v>
      </c>
      <c r="I27" s="69" t="s">
        <v>87</v>
      </c>
      <c r="J27" s="69"/>
      <c r="K27" s="81">
        <f>K21/K25*100</f>
        <v>100</v>
      </c>
      <c r="L27" s="81">
        <f>K27</f>
        <v>100</v>
      </c>
    </row>
    <row r="28" spans="1:12" ht="17.25" customHeight="1">
      <c r="A28" s="231" t="s">
        <v>487</v>
      </c>
      <c r="B28" s="231"/>
      <c r="C28" s="231"/>
      <c r="D28" s="231"/>
      <c r="E28" s="80"/>
      <c r="F28" s="81"/>
      <c r="G28" s="231" t="s">
        <v>487</v>
      </c>
      <c r="H28" s="231"/>
      <c r="I28" s="231"/>
      <c r="J28" s="231"/>
      <c r="K28" s="80"/>
      <c r="L28" s="81"/>
    </row>
    <row r="29" spans="1:12">
      <c r="A29" s="82" t="s">
        <v>27</v>
      </c>
      <c r="B29" s="69"/>
      <c r="C29" s="69"/>
      <c r="D29" s="80"/>
      <c r="E29" s="80"/>
      <c r="F29" s="80"/>
      <c r="G29" s="82" t="s">
        <v>27</v>
      </c>
      <c r="H29" s="69"/>
      <c r="I29" s="69"/>
      <c r="J29" s="80"/>
      <c r="K29" s="80"/>
      <c r="L29" s="80"/>
    </row>
    <row r="30" spans="1:12" ht="76.5">
      <c r="A30" s="141" t="s">
        <v>488</v>
      </c>
      <c r="B30" s="69" t="s">
        <v>89</v>
      </c>
      <c r="C30" s="69" t="s">
        <v>485</v>
      </c>
      <c r="D30" s="80"/>
      <c r="E30" s="80">
        <v>700000</v>
      </c>
      <c r="F30" s="80">
        <f>E30</f>
        <v>700000</v>
      </c>
      <c r="G30" s="141" t="s">
        <v>488</v>
      </c>
      <c r="H30" s="69" t="s">
        <v>89</v>
      </c>
      <c r="I30" s="69" t="s">
        <v>512</v>
      </c>
      <c r="J30" s="80"/>
      <c r="K30" s="80">
        <v>800000</v>
      </c>
      <c r="L30" s="80">
        <f>K30</f>
        <v>800000</v>
      </c>
    </row>
    <row r="31" spans="1:12">
      <c r="A31" s="167" t="s">
        <v>28</v>
      </c>
      <c r="B31" s="69"/>
      <c r="C31" s="69"/>
      <c r="D31" s="80"/>
      <c r="E31" s="80"/>
      <c r="F31" s="80"/>
      <c r="G31" s="167" t="s">
        <v>28</v>
      </c>
      <c r="H31" s="69"/>
      <c r="I31" s="69"/>
      <c r="J31" s="80"/>
      <c r="K31" s="80"/>
      <c r="L31" s="80"/>
    </row>
    <row r="32" spans="1:12" ht="102">
      <c r="A32" s="141" t="s">
        <v>489</v>
      </c>
      <c r="B32" s="69" t="s">
        <v>180</v>
      </c>
      <c r="C32" s="69" t="s">
        <v>181</v>
      </c>
      <c r="D32" s="69"/>
      <c r="E32" s="81">
        <v>1</v>
      </c>
      <c r="F32" s="81">
        <f>E32</f>
        <v>1</v>
      </c>
      <c r="G32" s="141" t="s">
        <v>489</v>
      </c>
      <c r="H32" s="69" t="s">
        <v>180</v>
      </c>
      <c r="I32" s="69" t="s">
        <v>181</v>
      </c>
      <c r="J32" s="69"/>
      <c r="K32" s="81">
        <v>1</v>
      </c>
      <c r="L32" s="81">
        <f>K32</f>
        <v>1</v>
      </c>
    </row>
    <row r="33" spans="1:12">
      <c r="A33" s="167" t="s">
        <v>29</v>
      </c>
      <c r="B33" s="69"/>
      <c r="C33" s="69"/>
      <c r="D33" s="69"/>
      <c r="E33" s="80"/>
      <c r="F33" s="81"/>
      <c r="G33" s="167" t="s">
        <v>29</v>
      </c>
      <c r="H33" s="69"/>
      <c r="I33" s="69"/>
      <c r="J33" s="69"/>
      <c r="K33" s="80"/>
      <c r="L33" s="81"/>
    </row>
    <row r="34" spans="1:12" ht="89.25">
      <c r="A34" s="141" t="s">
        <v>490</v>
      </c>
      <c r="B34" s="69" t="s">
        <v>89</v>
      </c>
      <c r="C34" s="69" t="s">
        <v>87</v>
      </c>
      <c r="D34" s="69"/>
      <c r="E34" s="80">
        <f>E30/E32</f>
        <v>700000</v>
      </c>
      <c r="F34" s="80">
        <f>E34</f>
        <v>700000</v>
      </c>
      <c r="G34" s="141" t="s">
        <v>490</v>
      </c>
      <c r="H34" s="69" t="s">
        <v>89</v>
      </c>
      <c r="I34" s="69" t="s">
        <v>87</v>
      </c>
      <c r="J34" s="69"/>
      <c r="K34" s="80">
        <f>K30/K32</f>
        <v>800000</v>
      </c>
      <c r="L34" s="80">
        <f>K34</f>
        <v>800000</v>
      </c>
    </row>
    <row r="35" spans="1:12">
      <c r="A35" s="167" t="s">
        <v>30</v>
      </c>
      <c r="B35" s="69"/>
      <c r="C35" s="69"/>
      <c r="D35" s="69"/>
      <c r="E35" s="80"/>
      <c r="F35" s="81"/>
      <c r="G35" s="167" t="s">
        <v>30</v>
      </c>
      <c r="H35" s="69"/>
      <c r="I35" s="69"/>
      <c r="J35" s="69"/>
      <c r="K35" s="80"/>
      <c r="L35" s="81"/>
    </row>
    <row r="36" spans="1:12" ht="76.5">
      <c r="A36" s="141" t="s">
        <v>491</v>
      </c>
      <c r="B36" s="69" t="s">
        <v>88</v>
      </c>
      <c r="C36" s="69" t="s">
        <v>87</v>
      </c>
      <c r="D36" s="69"/>
      <c r="E36" s="81">
        <f>E30/E34*100</f>
        <v>100</v>
      </c>
      <c r="F36" s="81">
        <f>E36</f>
        <v>100</v>
      </c>
      <c r="G36" s="141" t="s">
        <v>491</v>
      </c>
      <c r="H36" s="69" t="s">
        <v>88</v>
      </c>
      <c r="I36" s="69" t="s">
        <v>87</v>
      </c>
      <c r="J36" s="69"/>
      <c r="K36" s="81">
        <f>K30/K34*100</f>
        <v>100</v>
      </c>
      <c r="L36" s="81">
        <f>K36</f>
        <v>100</v>
      </c>
    </row>
    <row r="37" spans="1:12">
      <c r="A37" s="231" t="s">
        <v>462</v>
      </c>
      <c r="B37" s="231"/>
      <c r="C37" s="231"/>
      <c r="D37" s="231"/>
      <c r="E37" s="80"/>
      <c r="F37" s="81"/>
      <c r="G37" s="243" t="s">
        <v>486</v>
      </c>
      <c r="H37" s="243"/>
      <c r="I37" s="243"/>
      <c r="J37" s="243"/>
      <c r="K37" s="156"/>
      <c r="L37" s="166"/>
    </row>
    <row r="38" spans="1:12" ht="21.75" customHeight="1">
      <c r="A38" s="82" t="s">
        <v>27</v>
      </c>
      <c r="B38" s="69"/>
      <c r="C38" s="69"/>
      <c r="D38" s="80"/>
      <c r="E38" s="80"/>
      <c r="F38" s="80"/>
      <c r="G38" s="170"/>
      <c r="H38" s="157"/>
      <c r="I38" s="157"/>
      <c r="J38" s="156"/>
      <c r="K38" s="156"/>
      <c r="L38" s="161"/>
    </row>
    <row r="39" spans="1:12" ht="51">
      <c r="A39" s="141" t="s">
        <v>463</v>
      </c>
      <c r="B39" s="69" t="s">
        <v>89</v>
      </c>
      <c r="C39" s="69" t="s">
        <v>368</v>
      </c>
      <c r="D39" s="80"/>
      <c r="E39" s="80">
        <v>500000</v>
      </c>
      <c r="F39" s="80">
        <f>E39</f>
        <v>500000</v>
      </c>
      <c r="G39" s="253" t="s">
        <v>486</v>
      </c>
      <c r="H39" s="254"/>
      <c r="I39" s="255"/>
      <c r="J39" s="156"/>
      <c r="K39" s="156"/>
      <c r="L39" s="161"/>
    </row>
    <row r="40" spans="1:12">
      <c r="A40" s="167" t="s">
        <v>28</v>
      </c>
      <c r="B40" s="69"/>
      <c r="C40" s="69"/>
      <c r="D40" s="80"/>
      <c r="E40" s="80"/>
      <c r="F40" s="80"/>
      <c r="G40" s="174"/>
      <c r="H40" s="157"/>
      <c r="I40" s="157"/>
      <c r="J40" s="156"/>
      <c r="K40" s="156"/>
      <c r="L40" s="161"/>
    </row>
    <row r="41" spans="1:12" ht="63.75">
      <c r="A41" s="141" t="s">
        <v>464</v>
      </c>
      <c r="B41" s="69" t="s">
        <v>180</v>
      </c>
      <c r="C41" s="69" t="s">
        <v>181</v>
      </c>
      <c r="D41" s="69"/>
      <c r="E41" s="81">
        <v>1</v>
      </c>
      <c r="F41" s="81">
        <f>E41</f>
        <v>1</v>
      </c>
      <c r="G41" s="253" t="s">
        <v>486</v>
      </c>
      <c r="H41" s="254"/>
      <c r="I41" s="255"/>
      <c r="J41" s="157"/>
      <c r="K41" s="159"/>
      <c r="L41" s="166"/>
    </row>
    <row r="42" spans="1:12">
      <c r="A42" s="167" t="s">
        <v>29</v>
      </c>
      <c r="B42" s="69"/>
      <c r="C42" s="69"/>
      <c r="D42" s="69"/>
      <c r="E42" s="80"/>
      <c r="F42" s="81"/>
      <c r="G42" s="174"/>
      <c r="H42" s="157"/>
      <c r="I42" s="157"/>
      <c r="J42" s="157"/>
      <c r="K42" s="156"/>
      <c r="L42" s="166"/>
    </row>
    <row r="43" spans="1:12" ht="51">
      <c r="A43" s="141" t="s">
        <v>465</v>
      </c>
      <c r="B43" s="69" t="s">
        <v>89</v>
      </c>
      <c r="C43" s="69" t="s">
        <v>87</v>
      </c>
      <c r="D43" s="69"/>
      <c r="E43" s="80">
        <f>E39/E41</f>
        <v>500000</v>
      </c>
      <c r="F43" s="80">
        <f>E43</f>
        <v>500000</v>
      </c>
      <c r="G43" s="253" t="s">
        <v>486</v>
      </c>
      <c r="H43" s="254"/>
      <c r="I43" s="255"/>
      <c r="J43" s="157"/>
      <c r="K43" s="156"/>
      <c r="L43" s="161"/>
    </row>
    <row r="44" spans="1:12">
      <c r="A44" s="167" t="s">
        <v>30</v>
      </c>
      <c r="B44" s="69"/>
      <c r="C44" s="69"/>
      <c r="D44" s="69"/>
      <c r="E44" s="80"/>
      <c r="F44" s="81"/>
      <c r="G44" s="174"/>
      <c r="H44" s="157"/>
      <c r="I44" s="157"/>
      <c r="J44" s="157"/>
      <c r="K44" s="156"/>
      <c r="L44" s="166"/>
    </row>
    <row r="45" spans="1:12" ht="51">
      <c r="A45" s="141" t="s">
        <v>466</v>
      </c>
      <c r="B45" s="69" t="s">
        <v>88</v>
      </c>
      <c r="C45" s="69" t="s">
        <v>87</v>
      </c>
      <c r="D45" s="69"/>
      <c r="E45" s="81">
        <f>E39/E43*100</f>
        <v>100</v>
      </c>
      <c r="F45" s="81">
        <f>E45</f>
        <v>100</v>
      </c>
      <c r="G45" s="253" t="s">
        <v>486</v>
      </c>
      <c r="H45" s="254"/>
      <c r="I45" s="255"/>
      <c r="J45" s="157"/>
      <c r="K45" s="159"/>
      <c r="L45" s="166"/>
    </row>
    <row r="46" spans="1:12">
      <c r="A46" s="242"/>
      <c r="B46" s="243"/>
      <c r="C46" s="243"/>
      <c r="D46" s="243"/>
      <c r="E46" s="156"/>
      <c r="F46" s="159"/>
      <c r="G46" s="231" t="s">
        <v>513</v>
      </c>
      <c r="H46" s="231"/>
      <c r="I46" s="231"/>
      <c r="J46" s="231"/>
      <c r="K46" s="80"/>
      <c r="L46" s="81"/>
    </row>
    <row r="47" spans="1:12">
      <c r="A47" s="160"/>
      <c r="B47" s="157"/>
      <c r="C47" s="157"/>
      <c r="D47" s="156"/>
      <c r="E47" s="156"/>
      <c r="F47" s="156"/>
      <c r="G47" s="82" t="s">
        <v>27</v>
      </c>
      <c r="H47" s="69"/>
      <c r="I47" s="69"/>
      <c r="J47" s="80"/>
      <c r="K47" s="80"/>
      <c r="L47" s="80"/>
    </row>
    <row r="48" spans="1:12" ht="76.5">
      <c r="A48" s="162"/>
      <c r="B48" s="157"/>
      <c r="C48" s="158"/>
      <c r="D48" s="156"/>
      <c r="E48" s="156"/>
      <c r="F48" s="156"/>
      <c r="G48" s="141" t="s">
        <v>463</v>
      </c>
      <c r="H48" s="69" t="s">
        <v>89</v>
      </c>
      <c r="I48" s="69" t="s">
        <v>512</v>
      </c>
      <c r="J48" s="80"/>
      <c r="K48" s="80">
        <v>1500000</v>
      </c>
      <c r="L48" s="80">
        <f>K48</f>
        <v>1500000</v>
      </c>
    </row>
    <row r="49" spans="1:12" ht="15" customHeight="1">
      <c r="A49" s="153"/>
      <c r="B49" s="157"/>
      <c r="C49" s="157"/>
      <c r="D49" s="156"/>
      <c r="E49" s="156"/>
      <c r="F49" s="156"/>
      <c r="G49" s="167" t="s">
        <v>28</v>
      </c>
      <c r="H49" s="69"/>
      <c r="I49" s="69"/>
      <c r="J49" s="80"/>
      <c r="K49" s="80"/>
      <c r="L49" s="80"/>
    </row>
    <row r="50" spans="1:12" ht="76.5">
      <c r="A50" s="162"/>
      <c r="B50" s="157"/>
      <c r="C50" s="157"/>
      <c r="D50" s="157"/>
      <c r="E50" s="159"/>
      <c r="F50" s="159"/>
      <c r="G50" s="141" t="s">
        <v>514</v>
      </c>
      <c r="H50" s="69" t="s">
        <v>180</v>
      </c>
      <c r="I50" s="69" t="s">
        <v>181</v>
      </c>
      <c r="J50" s="69"/>
      <c r="K50" s="81">
        <v>1</v>
      </c>
      <c r="L50" s="81">
        <f>K50</f>
        <v>1</v>
      </c>
    </row>
    <row r="51" spans="1:12">
      <c r="A51" s="153"/>
      <c r="B51" s="157"/>
      <c r="C51" s="157"/>
      <c r="D51" s="157"/>
      <c r="E51" s="156"/>
      <c r="F51" s="159"/>
      <c r="G51" s="167" t="s">
        <v>29</v>
      </c>
      <c r="H51" s="69"/>
      <c r="I51" s="69"/>
      <c r="J51" s="69"/>
      <c r="K51" s="80"/>
      <c r="L51" s="81"/>
    </row>
    <row r="52" spans="1:12" ht="63.75">
      <c r="A52" s="162"/>
      <c r="B52" s="157"/>
      <c r="C52" s="157"/>
      <c r="D52" s="157"/>
      <c r="E52" s="156"/>
      <c r="F52" s="156"/>
      <c r="G52" s="141" t="s">
        <v>515</v>
      </c>
      <c r="H52" s="69" t="s">
        <v>89</v>
      </c>
      <c r="I52" s="69" t="s">
        <v>87</v>
      </c>
      <c r="J52" s="69"/>
      <c r="K52" s="80">
        <f>K48/K50</f>
        <v>1500000</v>
      </c>
      <c r="L52" s="80">
        <f>K52</f>
        <v>1500000</v>
      </c>
    </row>
    <row r="53" spans="1:12">
      <c r="A53" s="153"/>
      <c r="B53" s="157"/>
      <c r="C53" s="157"/>
      <c r="D53" s="157"/>
      <c r="E53" s="156"/>
      <c r="F53" s="159"/>
      <c r="G53" s="167" t="s">
        <v>30</v>
      </c>
      <c r="H53" s="69"/>
      <c r="I53" s="69"/>
      <c r="J53" s="69"/>
      <c r="K53" s="80"/>
      <c r="L53" s="81"/>
    </row>
    <row r="54" spans="1:12" ht="63.75">
      <c r="A54" s="162"/>
      <c r="B54" s="157"/>
      <c r="C54" s="157"/>
      <c r="D54" s="157"/>
      <c r="E54" s="159"/>
      <c r="F54" s="159"/>
      <c r="G54" s="141" t="s">
        <v>516</v>
      </c>
      <c r="H54" s="69" t="s">
        <v>88</v>
      </c>
      <c r="I54" s="69" t="s">
        <v>87</v>
      </c>
      <c r="J54" s="69"/>
      <c r="K54" s="81">
        <f>K48/K52*100</f>
        <v>100</v>
      </c>
      <c r="L54" s="81">
        <f>K54</f>
        <v>100</v>
      </c>
    </row>
    <row r="55" spans="1:12">
      <c r="A55" s="190"/>
      <c r="B55" s="150"/>
      <c r="C55" s="150"/>
      <c r="D55" s="151"/>
      <c r="E55" s="152"/>
      <c r="F55" s="152"/>
      <c r="G55" s="232" t="s">
        <v>522</v>
      </c>
      <c r="H55" s="232"/>
      <c r="I55" s="232"/>
      <c r="J55" s="232"/>
      <c r="K55" s="80"/>
      <c r="L55" s="81"/>
    </row>
    <row r="56" spans="1:12">
      <c r="A56" s="191"/>
      <c r="B56" s="150"/>
      <c r="C56" s="150"/>
      <c r="D56" s="151"/>
      <c r="E56" s="152"/>
      <c r="F56" s="179"/>
      <c r="G56" s="82" t="s">
        <v>27</v>
      </c>
      <c r="H56" s="69"/>
      <c r="I56" s="69"/>
      <c r="J56" s="80"/>
      <c r="K56" s="80"/>
      <c r="L56" s="80"/>
    </row>
    <row r="57" spans="1:12" ht="102">
      <c r="A57" s="190"/>
      <c r="B57" s="149"/>
      <c r="C57" s="150"/>
      <c r="D57" s="151"/>
      <c r="E57" s="152"/>
      <c r="F57" s="152"/>
      <c r="G57" s="141" t="s">
        <v>523</v>
      </c>
      <c r="H57" s="69" t="s">
        <v>89</v>
      </c>
      <c r="I57" s="69" t="s">
        <v>512</v>
      </c>
      <c r="J57" s="80"/>
      <c r="K57" s="80">
        <v>155632</v>
      </c>
      <c r="L57" s="80">
        <f>K57</f>
        <v>155632</v>
      </c>
    </row>
    <row r="58" spans="1:12" ht="15" customHeight="1">
      <c r="A58" s="162"/>
      <c r="B58" s="157"/>
      <c r="C58" s="158"/>
      <c r="D58" s="156"/>
      <c r="E58" s="156"/>
      <c r="F58" s="156"/>
      <c r="G58" s="167" t="s">
        <v>28</v>
      </c>
      <c r="H58" s="69"/>
      <c r="I58" s="69"/>
      <c r="J58" s="80"/>
      <c r="K58" s="80"/>
      <c r="L58" s="80"/>
    </row>
    <row r="59" spans="1:12" ht="127.5">
      <c r="A59" s="153"/>
      <c r="B59" s="157"/>
      <c r="C59" s="157"/>
      <c r="D59" s="156"/>
      <c r="E59" s="156"/>
      <c r="F59" s="156"/>
      <c r="G59" s="141" t="s">
        <v>524</v>
      </c>
      <c r="H59" s="69" t="s">
        <v>180</v>
      </c>
      <c r="I59" s="69" t="s">
        <v>181</v>
      </c>
      <c r="J59" s="69"/>
      <c r="K59" s="81">
        <v>1</v>
      </c>
      <c r="L59" s="81">
        <f>K59</f>
        <v>1</v>
      </c>
    </row>
    <row r="60" spans="1:12">
      <c r="A60" s="162"/>
      <c r="B60" s="157"/>
      <c r="C60" s="157"/>
      <c r="D60" s="157"/>
      <c r="E60" s="159"/>
      <c r="F60" s="159"/>
      <c r="G60" s="167" t="s">
        <v>29</v>
      </c>
      <c r="H60" s="69"/>
      <c r="I60" s="69"/>
      <c r="J60" s="69"/>
      <c r="K60" s="80"/>
      <c r="L60" s="81"/>
    </row>
    <row r="61" spans="1:12" ht="127.5">
      <c r="A61" s="162"/>
      <c r="B61" s="157"/>
      <c r="C61" s="157"/>
      <c r="D61" s="157"/>
      <c r="E61" s="156"/>
      <c r="F61" s="156"/>
      <c r="G61" s="141" t="s">
        <v>525</v>
      </c>
      <c r="H61" s="69" t="s">
        <v>89</v>
      </c>
      <c r="I61" s="69" t="s">
        <v>87</v>
      </c>
      <c r="J61" s="69"/>
      <c r="K61" s="80">
        <f>K57</f>
        <v>155632</v>
      </c>
      <c r="L61" s="80">
        <f>K61</f>
        <v>155632</v>
      </c>
    </row>
    <row r="62" spans="1:12">
      <c r="A62" s="153"/>
      <c r="B62" s="157"/>
      <c r="C62" s="157"/>
      <c r="D62" s="157"/>
      <c r="E62" s="156"/>
      <c r="F62" s="159"/>
      <c r="G62" s="167" t="s">
        <v>30</v>
      </c>
      <c r="H62" s="69"/>
      <c r="I62" s="69"/>
      <c r="J62" s="69"/>
      <c r="K62" s="80"/>
      <c r="L62" s="81"/>
    </row>
    <row r="63" spans="1:12" ht="102">
      <c r="A63" s="162"/>
      <c r="B63" s="157"/>
      <c r="C63" s="157"/>
      <c r="D63" s="156"/>
      <c r="E63" s="156"/>
      <c r="F63" s="156"/>
      <c r="G63" s="141" t="s">
        <v>526</v>
      </c>
      <c r="H63" s="69" t="s">
        <v>88</v>
      </c>
      <c r="I63" s="69" t="s">
        <v>87</v>
      </c>
      <c r="J63" s="69"/>
      <c r="K63" s="81">
        <f>K57/(K61)*100</f>
        <v>100</v>
      </c>
      <c r="L63" s="81">
        <f>K63</f>
        <v>100</v>
      </c>
    </row>
    <row r="64" spans="1:12">
      <c r="A64" s="162"/>
      <c r="B64" s="157"/>
      <c r="C64" s="157"/>
      <c r="D64" s="156"/>
      <c r="E64" s="156"/>
      <c r="F64" s="156"/>
      <c r="G64" s="232" t="s">
        <v>527</v>
      </c>
      <c r="H64" s="232"/>
      <c r="I64" s="232"/>
      <c r="J64" s="232"/>
      <c r="K64" s="80"/>
      <c r="L64" s="81"/>
    </row>
    <row r="65" spans="1:12">
      <c r="A65" s="153"/>
      <c r="B65" s="157"/>
      <c r="C65" s="157"/>
      <c r="D65" s="157"/>
      <c r="E65" s="156"/>
      <c r="F65" s="159"/>
      <c r="G65" s="82" t="s">
        <v>27</v>
      </c>
      <c r="H65" s="69"/>
      <c r="I65" s="69"/>
      <c r="J65" s="80"/>
      <c r="K65" s="80"/>
      <c r="L65" s="80"/>
    </row>
    <row r="66" spans="1:12" ht="102">
      <c r="A66" s="162"/>
      <c r="B66" s="157"/>
      <c r="C66" s="157"/>
      <c r="D66" s="157"/>
      <c r="E66" s="159"/>
      <c r="F66" s="159"/>
      <c r="G66" s="141" t="s">
        <v>443</v>
      </c>
      <c r="H66" s="69" t="s">
        <v>89</v>
      </c>
      <c r="I66" s="69" t="s">
        <v>512</v>
      </c>
      <c r="J66" s="80"/>
      <c r="K66" s="80">
        <v>97000</v>
      </c>
      <c r="L66" s="80">
        <f>K66</f>
        <v>97000</v>
      </c>
    </row>
    <row r="67" spans="1:12">
      <c r="A67" s="242"/>
      <c r="B67" s="243"/>
      <c r="C67" s="243"/>
      <c r="D67" s="243"/>
      <c r="E67" s="156"/>
      <c r="F67" s="159"/>
      <c r="G67" s="167" t="s">
        <v>28</v>
      </c>
      <c r="H67" s="69"/>
      <c r="I67" s="69"/>
      <c r="J67" s="80"/>
      <c r="K67" s="80"/>
      <c r="L67" s="80"/>
    </row>
    <row r="68" spans="1:12" ht="140.25">
      <c r="A68" s="160"/>
      <c r="B68" s="157"/>
      <c r="C68" s="157"/>
      <c r="D68" s="156"/>
      <c r="E68" s="156"/>
      <c r="F68" s="156"/>
      <c r="G68" s="141" t="s">
        <v>528</v>
      </c>
      <c r="H68" s="69" t="s">
        <v>180</v>
      </c>
      <c r="I68" s="69" t="s">
        <v>181</v>
      </c>
      <c r="J68" s="69"/>
      <c r="K68" s="81">
        <v>1</v>
      </c>
      <c r="L68" s="81">
        <f>K68</f>
        <v>1</v>
      </c>
    </row>
    <row r="69" spans="1:12">
      <c r="A69" s="162"/>
      <c r="B69" s="157"/>
      <c r="C69" s="158"/>
      <c r="D69" s="156"/>
      <c r="E69" s="156"/>
      <c r="F69" s="156"/>
      <c r="G69" s="167" t="s">
        <v>29</v>
      </c>
      <c r="H69" s="69"/>
      <c r="I69" s="69"/>
      <c r="J69" s="69"/>
      <c r="K69" s="80"/>
      <c r="L69" s="81"/>
    </row>
    <row r="70" spans="1:12" ht="127.5">
      <c r="A70" s="153"/>
      <c r="B70" s="157"/>
      <c r="C70" s="157"/>
      <c r="D70" s="156"/>
      <c r="E70" s="156"/>
      <c r="F70" s="156"/>
      <c r="G70" s="141" t="s">
        <v>529</v>
      </c>
      <c r="H70" s="69" t="s">
        <v>89</v>
      </c>
      <c r="I70" s="69" t="s">
        <v>87</v>
      </c>
      <c r="J70" s="69"/>
      <c r="K70" s="80">
        <f>K66</f>
        <v>97000</v>
      </c>
      <c r="L70" s="80">
        <f>K70</f>
        <v>97000</v>
      </c>
    </row>
    <row r="71" spans="1:12">
      <c r="A71" s="162"/>
      <c r="B71" s="157"/>
      <c r="C71" s="157"/>
      <c r="D71" s="157"/>
      <c r="E71" s="159"/>
      <c r="F71" s="159"/>
      <c r="G71" s="167" t="s">
        <v>30</v>
      </c>
      <c r="H71" s="69"/>
      <c r="I71" s="69"/>
      <c r="J71" s="69"/>
      <c r="K71" s="80"/>
      <c r="L71" s="81"/>
    </row>
    <row r="72" spans="1:12" ht="114.75">
      <c r="A72" s="153"/>
      <c r="B72" s="157"/>
      <c r="C72" s="157"/>
      <c r="D72" s="157"/>
      <c r="E72" s="156"/>
      <c r="F72" s="159"/>
      <c r="G72" s="141" t="s">
        <v>530</v>
      </c>
      <c r="H72" s="69" t="s">
        <v>88</v>
      </c>
      <c r="I72" s="69" t="s">
        <v>87</v>
      </c>
      <c r="J72" s="69"/>
      <c r="K72" s="81">
        <f>K66/(K70)*100</f>
        <v>100</v>
      </c>
      <c r="L72" s="81">
        <f>K72</f>
        <v>100</v>
      </c>
    </row>
    <row r="73" spans="1:12">
      <c r="A73" s="162"/>
      <c r="B73" s="157"/>
      <c r="C73" s="157"/>
      <c r="D73" s="156"/>
      <c r="E73" s="156"/>
      <c r="F73" s="156"/>
      <c r="G73" s="232" t="s">
        <v>531</v>
      </c>
      <c r="H73" s="232"/>
      <c r="I73" s="232"/>
      <c r="J73" s="232"/>
      <c r="K73" s="80"/>
      <c r="L73" s="81"/>
    </row>
    <row r="74" spans="1:12">
      <c r="A74" s="153"/>
      <c r="B74" s="157"/>
      <c r="C74" s="157"/>
      <c r="D74" s="157"/>
      <c r="E74" s="156"/>
      <c r="F74" s="159"/>
      <c r="G74" s="82" t="s">
        <v>27</v>
      </c>
      <c r="H74" s="69"/>
      <c r="I74" s="69"/>
      <c r="J74" s="80"/>
      <c r="K74" s="80"/>
      <c r="L74" s="80"/>
    </row>
    <row r="75" spans="1:12" ht="76.5">
      <c r="A75" s="162"/>
      <c r="B75" s="157"/>
      <c r="C75" s="157"/>
      <c r="D75" s="157"/>
      <c r="E75" s="159"/>
      <c r="F75" s="159"/>
      <c r="G75" s="141" t="s">
        <v>532</v>
      </c>
      <c r="H75" s="69" t="s">
        <v>89</v>
      </c>
      <c r="I75" s="69" t="s">
        <v>512</v>
      </c>
      <c r="J75" s="80"/>
      <c r="K75" s="80">
        <v>177906</v>
      </c>
      <c r="L75" s="80">
        <f>K75</f>
        <v>177906</v>
      </c>
    </row>
    <row r="76" spans="1:12">
      <c r="A76" s="242"/>
      <c r="B76" s="243"/>
      <c r="C76" s="243"/>
      <c r="D76" s="156"/>
      <c r="E76" s="156"/>
      <c r="F76" s="156"/>
      <c r="G76" s="167" t="s">
        <v>28</v>
      </c>
      <c r="H76" s="69"/>
      <c r="I76" s="69"/>
      <c r="J76" s="80"/>
      <c r="K76" s="80"/>
      <c r="L76" s="80"/>
    </row>
    <row r="77" spans="1:12" ht="114.75">
      <c r="A77" s="256"/>
      <c r="B77" s="245"/>
      <c r="C77" s="245"/>
      <c r="D77" s="245"/>
      <c r="E77" s="175"/>
      <c r="F77" s="175"/>
      <c r="G77" s="141" t="s">
        <v>533</v>
      </c>
      <c r="H77" s="69" t="s">
        <v>180</v>
      </c>
      <c r="I77" s="69" t="s">
        <v>181</v>
      </c>
      <c r="J77" s="69"/>
      <c r="K77" s="81">
        <v>1</v>
      </c>
      <c r="L77" s="81">
        <f>K77</f>
        <v>1</v>
      </c>
    </row>
    <row r="78" spans="1:12">
      <c r="A78" s="193"/>
      <c r="B78" s="151"/>
      <c r="C78" s="151"/>
      <c r="D78" s="177"/>
      <c r="E78" s="175"/>
      <c r="F78" s="175"/>
      <c r="G78" s="167" t="s">
        <v>29</v>
      </c>
      <c r="H78" s="69"/>
      <c r="I78" s="69"/>
      <c r="J78" s="69"/>
      <c r="K78" s="80"/>
      <c r="L78" s="81"/>
    </row>
    <row r="79" spans="1:12" ht="114.75">
      <c r="A79" s="190"/>
      <c r="B79" s="150"/>
      <c r="C79" s="181"/>
      <c r="D79" s="177"/>
      <c r="E79" s="152"/>
      <c r="F79" s="152"/>
      <c r="G79" s="141" t="s">
        <v>535</v>
      </c>
      <c r="H79" s="69" t="s">
        <v>89</v>
      </c>
      <c r="I79" s="69" t="s">
        <v>87</v>
      </c>
      <c r="J79" s="69"/>
      <c r="K79" s="80">
        <f>K75</f>
        <v>177906</v>
      </c>
      <c r="L79" s="80">
        <f>K79</f>
        <v>177906</v>
      </c>
    </row>
    <row r="80" spans="1:12">
      <c r="A80" s="191"/>
      <c r="B80" s="150"/>
      <c r="C80" s="150"/>
      <c r="D80" s="177"/>
      <c r="E80" s="152"/>
      <c r="F80" s="152"/>
      <c r="G80" s="167" t="s">
        <v>30</v>
      </c>
      <c r="H80" s="69"/>
      <c r="I80" s="69"/>
      <c r="J80" s="69"/>
      <c r="K80" s="80"/>
      <c r="L80" s="81"/>
    </row>
    <row r="81" spans="1:12" ht="89.25">
      <c r="A81" s="190"/>
      <c r="B81" s="150"/>
      <c r="C81" s="150"/>
      <c r="D81" s="151"/>
      <c r="E81" s="179"/>
      <c r="F81" s="179"/>
      <c r="G81" s="141" t="s">
        <v>534</v>
      </c>
      <c r="H81" s="69" t="s">
        <v>88</v>
      </c>
      <c r="I81" s="69" t="s">
        <v>87</v>
      </c>
      <c r="J81" s="69"/>
      <c r="K81" s="81">
        <f>K75/(K79)*100</f>
        <v>100</v>
      </c>
      <c r="L81" s="81">
        <f>K81</f>
        <v>100</v>
      </c>
    </row>
    <row r="82" spans="1:12">
      <c r="A82" s="191"/>
      <c r="B82" s="150"/>
      <c r="C82" s="150"/>
      <c r="D82" s="151"/>
      <c r="E82" s="152"/>
      <c r="F82" s="179"/>
      <c r="G82" s="232" t="s">
        <v>536</v>
      </c>
      <c r="H82" s="232"/>
      <c r="I82" s="232"/>
      <c r="J82" s="232"/>
      <c r="K82" s="80"/>
      <c r="L82" s="81"/>
    </row>
    <row r="83" spans="1:12">
      <c r="A83" s="190"/>
      <c r="B83" s="150"/>
      <c r="C83" s="150"/>
      <c r="D83" s="151"/>
      <c r="E83" s="152"/>
      <c r="F83" s="152"/>
      <c r="G83" s="82" t="s">
        <v>27</v>
      </c>
      <c r="H83" s="69"/>
      <c r="I83" s="69"/>
      <c r="J83" s="80"/>
      <c r="K83" s="80"/>
      <c r="L83" s="80"/>
    </row>
    <row r="84" spans="1:12" ht="102">
      <c r="A84" s="191"/>
      <c r="B84" s="150"/>
      <c r="C84" s="150"/>
      <c r="D84" s="151"/>
      <c r="E84" s="152"/>
      <c r="F84" s="179"/>
      <c r="G84" s="141" t="s">
        <v>537</v>
      </c>
      <c r="H84" s="69" t="s">
        <v>89</v>
      </c>
      <c r="I84" s="69" t="s">
        <v>512</v>
      </c>
      <c r="J84" s="80"/>
      <c r="K84" s="80">
        <v>100000</v>
      </c>
      <c r="L84" s="80">
        <f>K84</f>
        <v>100000</v>
      </c>
    </row>
    <row r="85" spans="1:12">
      <c r="A85" s="190"/>
      <c r="B85" s="149"/>
      <c r="C85" s="150"/>
      <c r="D85" s="151"/>
      <c r="E85" s="152"/>
      <c r="F85" s="152"/>
      <c r="G85" s="167" t="s">
        <v>28</v>
      </c>
      <c r="H85" s="69"/>
      <c r="I85" s="69"/>
      <c r="J85" s="80"/>
      <c r="K85" s="80"/>
      <c r="L85" s="80"/>
    </row>
    <row r="86" spans="1:12" ht="14.45" customHeight="1">
      <c r="A86" s="256"/>
      <c r="B86" s="245"/>
      <c r="C86" s="245"/>
      <c r="D86" s="245"/>
      <c r="E86" s="245"/>
      <c r="F86" s="175"/>
      <c r="G86" s="141" t="s">
        <v>538</v>
      </c>
      <c r="H86" s="69" t="s">
        <v>180</v>
      </c>
      <c r="I86" s="69" t="s">
        <v>181</v>
      </c>
      <c r="J86" s="69"/>
      <c r="K86" s="81">
        <v>1</v>
      </c>
      <c r="L86" s="81">
        <f>K86</f>
        <v>1</v>
      </c>
    </row>
    <row r="87" spans="1:12">
      <c r="A87" s="193"/>
      <c r="B87" s="151"/>
      <c r="C87" s="151"/>
      <c r="D87" s="177"/>
      <c r="E87" s="175"/>
      <c r="F87" s="175"/>
      <c r="G87" s="167" t="s">
        <v>29</v>
      </c>
      <c r="H87" s="69"/>
      <c r="I87" s="69"/>
      <c r="J87" s="69"/>
      <c r="K87" s="80"/>
      <c r="L87" s="81"/>
    </row>
    <row r="88" spans="1:12" ht="140.25">
      <c r="A88" s="190"/>
      <c r="B88" s="150"/>
      <c r="C88" s="181"/>
      <c r="D88" s="177"/>
      <c r="E88" s="152"/>
      <c r="F88" s="152"/>
      <c r="G88" s="141" t="s">
        <v>539</v>
      </c>
      <c r="H88" s="69" t="s">
        <v>89</v>
      </c>
      <c r="I88" s="69" t="s">
        <v>87</v>
      </c>
      <c r="J88" s="69"/>
      <c r="K88" s="80">
        <f>K84</f>
        <v>100000</v>
      </c>
      <c r="L88" s="80">
        <f>K88</f>
        <v>100000</v>
      </c>
    </row>
    <row r="89" spans="1:12" ht="43.5" customHeight="1">
      <c r="A89" s="242"/>
      <c r="B89" s="243"/>
      <c r="C89" s="243"/>
      <c r="D89" s="243"/>
      <c r="E89" s="156"/>
      <c r="F89" s="159"/>
      <c r="G89" s="167" t="s">
        <v>30</v>
      </c>
      <c r="H89" s="69"/>
      <c r="I89" s="69"/>
      <c r="J89" s="69"/>
      <c r="K89" s="80"/>
      <c r="L89" s="81"/>
    </row>
    <row r="90" spans="1:12" ht="114.75">
      <c r="A90" s="160"/>
      <c r="B90" s="157"/>
      <c r="C90" s="157"/>
      <c r="D90" s="156"/>
      <c r="E90" s="156"/>
      <c r="F90" s="156"/>
      <c r="G90" s="141" t="s">
        <v>540</v>
      </c>
      <c r="H90" s="69" t="s">
        <v>88</v>
      </c>
      <c r="I90" s="69" t="s">
        <v>87</v>
      </c>
      <c r="J90" s="69"/>
      <c r="K90" s="81">
        <f>K84/(K88)*100</f>
        <v>100</v>
      </c>
      <c r="L90" s="81">
        <f>K90</f>
        <v>100</v>
      </c>
    </row>
    <row r="91" spans="1:12">
      <c r="A91" s="236" t="s">
        <v>497</v>
      </c>
      <c r="B91" s="237"/>
      <c r="C91" s="237"/>
      <c r="D91" s="237"/>
      <c r="E91" s="238"/>
      <c r="F91" s="74"/>
      <c r="G91" s="236" t="s">
        <v>497</v>
      </c>
      <c r="H91" s="237"/>
      <c r="I91" s="237"/>
      <c r="J91" s="237"/>
      <c r="K91" s="238"/>
      <c r="L91" s="74"/>
    </row>
    <row r="92" spans="1:12">
      <c r="A92" s="78" t="s">
        <v>27</v>
      </c>
      <c r="B92" s="73"/>
      <c r="C92" s="73"/>
      <c r="D92" s="77"/>
      <c r="E92" s="74"/>
      <c r="F92" s="74"/>
      <c r="G92" s="78" t="s">
        <v>27</v>
      </c>
      <c r="H92" s="73"/>
      <c r="I92" s="73"/>
      <c r="J92" s="77"/>
      <c r="K92" s="74"/>
      <c r="L92" s="74"/>
    </row>
    <row r="93" spans="1:12" ht="102">
      <c r="A93" s="142" t="s">
        <v>542</v>
      </c>
      <c r="B93" s="40" t="s">
        <v>89</v>
      </c>
      <c r="C93" s="69" t="s">
        <v>512</v>
      </c>
      <c r="D93" s="77"/>
      <c r="E93" s="36">
        <v>8806518</v>
      </c>
      <c r="F93" s="36">
        <f>E93</f>
        <v>8806518</v>
      </c>
      <c r="G93" s="142" t="s">
        <v>542</v>
      </c>
      <c r="H93" s="40" t="s">
        <v>89</v>
      </c>
      <c r="I93" s="69" t="s">
        <v>512</v>
      </c>
      <c r="J93" s="77"/>
      <c r="K93" s="36">
        <f>8806518-5000000</f>
        <v>3806518</v>
      </c>
      <c r="L93" s="36">
        <f>K93</f>
        <v>3806518</v>
      </c>
    </row>
    <row r="94" spans="1:12">
      <c r="A94" s="72" t="s">
        <v>28</v>
      </c>
      <c r="B94" s="40"/>
      <c r="C94" s="40"/>
      <c r="D94" s="77"/>
      <c r="E94" s="36"/>
      <c r="F94" s="36"/>
      <c r="G94" s="72" t="s">
        <v>28</v>
      </c>
      <c r="H94" s="40"/>
      <c r="I94" s="40"/>
      <c r="J94" s="77"/>
      <c r="K94" s="36"/>
      <c r="L94" s="36"/>
    </row>
    <row r="95" spans="1:12" ht="114.75">
      <c r="A95" s="142" t="s">
        <v>358</v>
      </c>
      <c r="B95" s="40" t="s">
        <v>180</v>
      </c>
      <c r="C95" s="40" t="s">
        <v>181</v>
      </c>
      <c r="D95" s="73"/>
      <c r="E95" s="41">
        <v>1</v>
      </c>
      <c r="F95" s="41">
        <f>E95</f>
        <v>1</v>
      </c>
      <c r="G95" s="142" t="s">
        <v>358</v>
      </c>
      <c r="H95" s="40" t="s">
        <v>180</v>
      </c>
      <c r="I95" s="40" t="s">
        <v>181</v>
      </c>
      <c r="J95" s="73"/>
      <c r="K95" s="41">
        <v>1</v>
      </c>
      <c r="L95" s="41">
        <f>K95</f>
        <v>1</v>
      </c>
    </row>
    <row r="96" spans="1:12">
      <c r="A96" s="72" t="s">
        <v>29</v>
      </c>
      <c r="B96" s="40"/>
      <c r="C96" s="40"/>
      <c r="D96" s="73"/>
      <c r="E96" s="36"/>
      <c r="F96" s="41"/>
      <c r="G96" s="72" t="s">
        <v>29</v>
      </c>
      <c r="H96" s="40"/>
      <c r="I96" s="40"/>
      <c r="J96" s="73"/>
      <c r="K96" s="36"/>
      <c r="L96" s="41"/>
    </row>
    <row r="97" spans="1:12" ht="127.5">
      <c r="A97" s="142" t="s">
        <v>359</v>
      </c>
      <c r="B97" s="40" t="s">
        <v>89</v>
      </c>
      <c r="C97" s="40" t="s">
        <v>87</v>
      </c>
      <c r="D97" s="73"/>
      <c r="E97" s="36">
        <f>E93/E95</f>
        <v>8806518</v>
      </c>
      <c r="F97" s="36">
        <f>E97</f>
        <v>8806518</v>
      </c>
      <c r="G97" s="142" t="s">
        <v>359</v>
      </c>
      <c r="H97" s="40" t="s">
        <v>89</v>
      </c>
      <c r="I97" s="40" t="s">
        <v>87</v>
      </c>
      <c r="J97" s="73"/>
      <c r="K97" s="36">
        <f>K93/K95</f>
        <v>3806518</v>
      </c>
      <c r="L97" s="36">
        <f>K97</f>
        <v>3806518</v>
      </c>
    </row>
    <row r="98" spans="1:12">
      <c r="A98" s="72" t="s">
        <v>30</v>
      </c>
      <c r="B98" s="40"/>
      <c r="C98" s="40"/>
      <c r="D98" s="73"/>
      <c r="E98" s="36"/>
      <c r="F98" s="41"/>
      <c r="G98" s="72" t="s">
        <v>30</v>
      </c>
      <c r="H98" s="40"/>
      <c r="I98" s="40"/>
      <c r="J98" s="73"/>
      <c r="K98" s="36"/>
      <c r="L98" s="41"/>
    </row>
    <row r="99" spans="1:12" ht="114.75">
      <c r="A99" s="142" t="s">
        <v>360</v>
      </c>
      <c r="B99" s="143" t="s">
        <v>88</v>
      </c>
      <c r="C99" s="40" t="s">
        <v>87</v>
      </c>
      <c r="D99" s="73"/>
      <c r="E99" s="36">
        <v>100</v>
      </c>
      <c r="F99" s="36">
        <v>100</v>
      </c>
      <c r="G99" s="142" t="s">
        <v>360</v>
      </c>
      <c r="H99" s="143" t="s">
        <v>88</v>
      </c>
      <c r="I99" s="40" t="s">
        <v>87</v>
      </c>
      <c r="J99" s="73"/>
      <c r="K99" s="36">
        <v>100</v>
      </c>
      <c r="L99" s="36">
        <v>100</v>
      </c>
    </row>
    <row r="100" spans="1:12">
      <c r="A100" s="160"/>
      <c r="B100" s="157"/>
      <c r="C100" s="157"/>
      <c r="D100" s="156"/>
      <c r="E100" s="156"/>
      <c r="F100" s="156"/>
      <c r="G100" s="236" t="s">
        <v>541</v>
      </c>
      <c r="H100" s="237"/>
      <c r="I100" s="237"/>
      <c r="J100" s="237"/>
      <c r="K100" s="238"/>
      <c r="L100" s="74"/>
    </row>
    <row r="101" spans="1:12">
      <c r="A101" s="162"/>
      <c r="B101" s="157"/>
      <c r="C101" s="158"/>
      <c r="D101" s="156"/>
      <c r="E101" s="156"/>
      <c r="F101" s="156"/>
      <c r="G101" s="78" t="s">
        <v>27</v>
      </c>
      <c r="H101" s="73"/>
      <c r="I101" s="73"/>
      <c r="J101" s="77"/>
      <c r="K101" s="74"/>
      <c r="L101" s="74"/>
    </row>
    <row r="102" spans="1:12" ht="76.5">
      <c r="A102" s="153"/>
      <c r="B102" s="157"/>
      <c r="C102" s="157"/>
      <c r="D102" s="156"/>
      <c r="E102" s="156"/>
      <c r="F102" s="156"/>
      <c r="G102" s="142" t="s">
        <v>543</v>
      </c>
      <c r="H102" s="40" t="s">
        <v>89</v>
      </c>
      <c r="I102" s="69" t="s">
        <v>512</v>
      </c>
      <c r="J102" s="77"/>
      <c r="K102" s="36">
        <v>500000</v>
      </c>
      <c r="L102" s="36">
        <f>K102</f>
        <v>500000</v>
      </c>
    </row>
    <row r="103" spans="1:12">
      <c r="A103" s="162"/>
      <c r="B103" s="157"/>
      <c r="C103" s="157"/>
      <c r="D103" s="157"/>
      <c r="E103" s="159"/>
      <c r="F103" s="159"/>
      <c r="G103" s="72" t="s">
        <v>28</v>
      </c>
      <c r="H103" s="40"/>
      <c r="I103" s="40"/>
      <c r="J103" s="77"/>
      <c r="K103" s="36"/>
      <c r="L103" s="36"/>
    </row>
    <row r="104" spans="1:12" ht="63.75">
      <c r="A104" s="153"/>
      <c r="B104" s="157"/>
      <c r="C104" s="157"/>
      <c r="D104" s="157"/>
      <c r="E104" s="156"/>
      <c r="F104" s="159"/>
      <c r="G104" s="142" t="s">
        <v>544</v>
      </c>
      <c r="H104" s="40" t="s">
        <v>180</v>
      </c>
      <c r="I104" s="40" t="s">
        <v>181</v>
      </c>
      <c r="J104" s="73"/>
      <c r="K104" s="41">
        <v>1</v>
      </c>
      <c r="L104" s="41">
        <f>K104</f>
        <v>1</v>
      </c>
    </row>
    <row r="105" spans="1:12">
      <c r="A105" s="162"/>
      <c r="B105" s="157"/>
      <c r="C105" s="157"/>
      <c r="D105" s="157"/>
      <c r="E105" s="156"/>
      <c r="F105" s="156"/>
      <c r="G105" s="72" t="s">
        <v>29</v>
      </c>
      <c r="H105" s="40"/>
      <c r="I105" s="40"/>
      <c r="J105" s="73"/>
      <c r="K105" s="36"/>
      <c r="L105" s="41"/>
    </row>
    <row r="106" spans="1:12" ht="63.75">
      <c r="A106" s="153"/>
      <c r="B106" s="157"/>
      <c r="C106" s="157"/>
      <c r="D106" s="157"/>
      <c r="E106" s="156"/>
      <c r="F106" s="159"/>
      <c r="G106" s="142" t="s">
        <v>545</v>
      </c>
      <c r="H106" s="40" t="s">
        <v>89</v>
      </c>
      <c r="I106" s="40" t="s">
        <v>87</v>
      </c>
      <c r="J106" s="73"/>
      <c r="K106" s="36">
        <f>K102/K104</f>
        <v>500000</v>
      </c>
      <c r="L106" s="36">
        <f>K106</f>
        <v>500000</v>
      </c>
    </row>
    <row r="107" spans="1:12">
      <c r="A107" s="162"/>
      <c r="B107" s="157"/>
      <c r="C107" s="157"/>
      <c r="D107" s="157"/>
      <c r="E107" s="159"/>
      <c r="F107" s="159"/>
      <c r="G107" s="72" t="s">
        <v>30</v>
      </c>
      <c r="H107" s="40"/>
      <c r="I107" s="40"/>
      <c r="J107" s="73"/>
      <c r="K107" s="36"/>
      <c r="L107" s="41"/>
    </row>
    <row r="108" spans="1:12" ht="51">
      <c r="A108" s="160"/>
      <c r="B108" s="157"/>
      <c r="C108" s="157"/>
      <c r="D108" s="156"/>
      <c r="E108" s="156"/>
      <c r="F108" s="156"/>
      <c r="G108" s="142" t="s">
        <v>551</v>
      </c>
      <c r="H108" s="143" t="s">
        <v>88</v>
      </c>
      <c r="I108" s="40" t="s">
        <v>87</v>
      </c>
      <c r="J108" s="73"/>
      <c r="K108" s="36">
        <v>100</v>
      </c>
      <c r="L108" s="36">
        <v>100</v>
      </c>
    </row>
    <row r="109" spans="1:12" ht="33.75" customHeight="1">
      <c r="A109" s="242"/>
      <c r="B109" s="243"/>
      <c r="C109" s="243"/>
      <c r="D109" s="243"/>
      <c r="E109" s="156"/>
      <c r="F109" s="159"/>
      <c r="G109" s="236" t="s">
        <v>547</v>
      </c>
      <c r="H109" s="237"/>
      <c r="I109" s="237"/>
      <c r="J109" s="237"/>
      <c r="K109" s="238"/>
      <c r="L109" s="74"/>
    </row>
    <row r="110" spans="1:12">
      <c r="A110" s="160"/>
      <c r="B110" s="157"/>
      <c r="C110" s="157"/>
      <c r="D110" s="156"/>
      <c r="E110" s="156"/>
      <c r="F110" s="156"/>
      <c r="G110" s="78" t="s">
        <v>27</v>
      </c>
      <c r="H110" s="73"/>
      <c r="I110" s="73"/>
      <c r="J110" s="77"/>
      <c r="K110" s="74"/>
      <c r="L110" s="74"/>
    </row>
    <row r="111" spans="1:12" ht="76.5">
      <c r="A111" s="162"/>
      <c r="B111" s="157"/>
      <c r="C111" s="158"/>
      <c r="D111" s="156"/>
      <c r="E111" s="156"/>
      <c r="F111" s="156"/>
      <c r="G111" s="142" t="s">
        <v>546</v>
      </c>
      <c r="H111" s="40" t="s">
        <v>89</v>
      </c>
      <c r="I111" s="69" t="s">
        <v>512</v>
      </c>
      <c r="J111" s="77"/>
      <c r="K111" s="36">
        <v>500000</v>
      </c>
      <c r="L111" s="36">
        <f>K111</f>
        <v>500000</v>
      </c>
    </row>
    <row r="112" spans="1:12">
      <c r="A112" s="153"/>
      <c r="B112" s="157"/>
      <c r="C112" s="157"/>
      <c r="D112" s="156"/>
      <c r="E112" s="156"/>
      <c r="F112" s="156"/>
      <c r="G112" s="72" t="s">
        <v>28</v>
      </c>
      <c r="H112" s="40"/>
      <c r="I112" s="40"/>
      <c r="J112" s="77"/>
      <c r="K112" s="36"/>
      <c r="L112" s="36"/>
    </row>
    <row r="113" spans="1:12" ht="63.75">
      <c r="A113" s="162"/>
      <c r="B113" s="157"/>
      <c r="C113" s="157"/>
      <c r="D113" s="157"/>
      <c r="E113" s="159"/>
      <c r="F113" s="159"/>
      <c r="G113" s="142" t="s">
        <v>548</v>
      </c>
      <c r="H113" s="40" t="s">
        <v>180</v>
      </c>
      <c r="I113" s="40" t="s">
        <v>181</v>
      </c>
      <c r="J113" s="73"/>
      <c r="K113" s="41">
        <v>1</v>
      </c>
      <c r="L113" s="41">
        <f>K113</f>
        <v>1</v>
      </c>
    </row>
    <row r="114" spans="1:12">
      <c r="A114" s="153"/>
      <c r="B114" s="157"/>
      <c r="C114" s="157"/>
      <c r="D114" s="157"/>
      <c r="E114" s="156"/>
      <c r="F114" s="159"/>
      <c r="G114" s="72" t="s">
        <v>29</v>
      </c>
      <c r="H114" s="40"/>
      <c r="I114" s="40"/>
      <c r="J114" s="73"/>
      <c r="K114" s="36"/>
      <c r="L114" s="41"/>
    </row>
    <row r="115" spans="1:12" ht="76.5">
      <c r="A115" s="162"/>
      <c r="B115" s="157"/>
      <c r="C115" s="157"/>
      <c r="D115" s="157"/>
      <c r="E115" s="156"/>
      <c r="F115" s="156"/>
      <c r="G115" s="142" t="s">
        <v>549</v>
      </c>
      <c r="H115" s="40" t="s">
        <v>89</v>
      </c>
      <c r="I115" s="40" t="s">
        <v>87</v>
      </c>
      <c r="J115" s="73"/>
      <c r="K115" s="36">
        <f>K111/K113</f>
        <v>500000</v>
      </c>
      <c r="L115" s="36">
        <f>K115</f>
        <v>500000</v>
      </c>
    </row>
    <row r="116" spans="1:12">
      <c r="A116" s="153"/>
      <c r="B116" s="157"/>
      <c r="C116" s="157"/>
      <c r="D116" s="157"/>
      <c r="E116" s="156"/>
      <c r="F116" s="159"/>
      <c r="G116" s="72" t="s">
        <v>30</v>
      </c>
      <c r="H116" s="40"/>
      <c r="I116" s="40"/>
      <c r="J116" s="73"/>
      <c r="K116" s="36"/>
      <c r="L116" s="41"/>
    </row>
    <row r="117" spans="1:12" ht="63.75">
      <c r="A117" s="163"/>
      <c r="B117" s="164"/>
      <c r="C117" s="164"/>
      <c r="D117" s="164"/>
      <c r="E117" s="165"/>
      <c r="F117" s="165"/>
      <c r="G117" s="142" t="s">
        <v>550</v>
      </c>
      <c r="H117" s="143" t="s">
        <v>88</v>
      </c>
      <c r="I117" s="40" t="s">
        <v>87</v>
      </c>
      <c r="J117" s="73"/>
      <c r="K117" s="36">
        <v>100</v>
      </c>
      <c r="L117" s="36">
        <v>100</v>
      </c>
    </row>
    <row r="118" spans="1:12">
      <c r="A118" s="244"/>
      <c r="B118" s="244"/>
      <c r="C118" s="244"/>
      <c r="D118" s="244"/>
      <c r="E118" s="156"/>
      <c r="F118" s="159"/>
      <c r="G118" s="174"/>
    </row>
    <row r="119" spans="1:12">
      <c r="A119" s="170"/>
      <c r="B119" s="157"/>
      <c r="C119" s="157"/>
      <c r="D119" s="156"/>
      <c r="E119" s="156"/>
      <c r="F119" s="156"/>
    </row>
    <row r="120" spans="1:12">
      <c r="A120" s="172"/>
      <c r="B120" s="157"/>
      <c r="C120" s="158"/>
      <c r="D120" s="156"/>
      <c r="E120" s="156"/>
      <c r="F120" s="156"/>
      <c r="G120" s="174"/>
    </row>
    <row r="121" spans="1:12">
      <c r="A121" s="174"/>
      <c r="B121" s="157"/>
      <c r="C121" s="157"/>
      <c r="D121" s="156"/>
      <c r="E121" s="156"/>
      <c r="F121" s="156"/>
    </row>
    <row r="122" spans="1:12">
      <c r="A122" s="172"/>
      <c r="B122" s="157"/>
      <c r="C122" s="157"/>
      <c r="D122" s="157"/>
      <c r="E122" s="159"/>
      <c r="F122" s="159"/>
      <c r="G122" s="174"/>
    </row>
    <row r="123" spans="1:12">
      <c r="A123" s="172"/>
      <c r="B123" s="157"/>
      <c r="C123" s="157"/>
      <c r="D123" s="157"/>
      <c r="E123" s="159"/>
      <c r="F123" s="159"/>
      <c r="G123" s="174"/>
    </row>
    <row r="124" spans="1:12">
      <c r="A124" s="174"/>
      <c r="B124" s="157"/>
      <c r="C124" s="157"/>
      <c r="D124" s="157"/>
      <c r="E124" s="156"/>
      <c r="F124" s="159"/>
    </row>
    <row r="125" spans="1:12">
      <c r="A125" s="172"/>
      <c r="B125" s="157"/>
      <c r="C125" s="157"/>
      <c r="D125" s="157"/>
      <c r="E125" s="156"/>
      <c r="F125" s="156"/>
      <c r="G125" s="174"/>
    </row>
    <row r="126" spans="1:12">
      <c r="A126" s="172"/>
      <c r="B126" s="157"/>
      <c r="C126" s="157"/>
      <c r="D126" s="157"/>
      <c r="E126" s="156"/>
      <c r="F126" s="156"/>
      <c r="G126" s="174"/>
    </row>
    <row r="127" spans="1:12">
      <c r="A127" s="174"/>
      <c r="B127" s="157"/>
      <c r="C127" s="157"/>
      <c r="D127" s="157"/>
      <c r="E127" s="156"/>
      <c r="F127" s="159"/>
    </row>
    <row r="128" spans="1:12">
      <c r="A128" s="172"/>
      <c r="B128" s="157"/>
      <c r="C128" s="157"/>
      <c r="D128" s="157"/>
      <c r="E128" s="159"/>
      <c r="F128" s="159"/>
      <c r="G128" s="174"/>
    </row>
    <row r="129" spans="1:6" ht="45.75" customHeight="1">
      <c r="A129" s="243"/>
      <c r="B129" s="243"/>
      <c r="C129" s="243"/>
      <c r="D129" s="243"/>
      <c r="E129" s="156"/>
      <c r="F129" s="159"/>
    </row>
    <row r="130" spans="1:6">
      <c r="A130" s="170"/>
      <c r="B130" s="157"/>
      <c r="C130" s="157"/>
      <c r="D130" s="156"/>
      <c r="E130" s="156"/>
      <c r="F130" s="156"/>
    </row>
    <row r="131" spans="1:6">
      <c r="A131" s="172"/>
      <c r="B131" s="157"/>
      <c r="C131" s="158"/>
      <c r="D131" s="156"/>
      <c r="E131" s="156"/>
      <c r="F131" s="156"/>
    </row>
    <row r="132" spans="1:6">
      <c r="A132" s="174"/>
      <c r="B132" s="157"/>
      <c r="C132" s="157"/>
      <c r="D132" s="156"/>
      <c r="E132" s="156"/>
      <c r="F132" s="156"/>
    </row>
    <row r="133" spans="1:6">
      <c r="A133" s="172"/>
      <c r="B133" s="157"/>
      <c r="C133" s="157"/>
      <c r="D133" s="157"/>
      <c r="E133" s="159"/>
      <c r="F133" s="159"/>
    </row>
    <row r="134" spans="1:6">
      <c r="A134" s="172"/>
      <c r="B134" s="157"/>
      <c r="C134" s="157"/>
      <c r="D134" s="157"/>
      <c r="E134" s="159"/>
      <c r="F134" s="159"/>
    </row>
    <row r="135" spans="1:6">
      <c r="A135" s="174"/>
      <c r="B135" s="157"/>
      <c r="C135" s="157"/>
      <c r="D135" s="157"/>
      <c r="E135" s="156"/>
      <c r="F135" s="159"/>
    </row>
    <row r="136" spans="1:6">
      <c r="A136" s="172"/>
      <c r="B136" s="157"/>
      <c r="C136" s="157"/>
      <c r="D136" s="157"/>
      <c r="E136" s="156"/>
      <c r="F136" s="156"/>
    </row>
    <row r="137" spans="1:6">
      <c r="A137" s="172"/>
      <c r="B137" s="157"/>
      <c r="C137" s="157"/>
      <c r="D137" s="157"/>
      <c r="E137" s="156"/>
      <c r="F137" s="156"/>
    </row>
    <row r="138" spans="1:6">
      <c r="A138" s="174"/>
      <c r="B138" s="157"/>
      <c r="C138" s="157"/>
      <c r="D138" s="157"/>
      <c r="E138" s="156"/>
      <c r="F138" s="159"/>
    </row>
    <row r="139" spans="1:6">
      <c r="A139" s="172"/>
      <c r="B139" s="157"/>
      <c r="C139" s="157"/>
      <c r="D139" s="157"/>
      <c r="E139" s="156"/>
      <c r="F139" s="156"/>
    </row>
    <row r="140" spans="1:6" ht="51" customHeight="1">
      <c r="A140" s="244"/>
      <c r="B140" s="244"/>
      <c r="C140" s="244"/>
      <c r="D140" s="244"/>
      <c r="E140" s="156"/>
      <c r="F140" s="159"/>
    </row>
    <row r="141" spans="1:6">
      <c r="A141" s="170"/>
      <c r="B141" s="157"/>
      <c r="C141" s="157"/>
      <c r="D141" s="156"/>
      <c r="E141" s="156"/>
      <c r="F141" s="156"/>
    </row>
    <row r="142" spans="1:6">
      <c r="A142" s="172"/>
      <c r="B142" s="157"/>
      <c r="C142" s="158"/>
      <c r="D142" s="156"/>
      <c r="E142" s="156"/>
      <c r="F142" s="156"/>
    </row>
    <row r="143" spans="1:6">
      <c r="A143" s="174"/>
      <c r="B143" s="157"/>
      <c r="C143" s="157"/>
      <c r="D143" s="156"/>
      <c r="E143" s="156"/>
      <c r="F143" s="156"/>
    </row>
    <row r="144" spans="1:6">
      <c r="A144" s="172"/>
      <c r="B144" s="157"/>
      <c r="C144" s="157"/>
      <c r="D144" s="157"/>
      <c r="E144" s="159"/>
      <c r="F144" s="159"/>
    </row>
    <row r="145" spans="1:6">
      <c r="A145" s="172"/>
      <c r="B145" s="157"/>
      <c r="C145" s="157"/>
      <c r="D145" s="157"/>
      <c r="E145" s="159"/>
      <c r="F145" s="159"/>
    </row>
    <row r="146" spans="1:6">
      <c r="A146" s="174"/>
      <c r="B146" s="157"/>
      <c r="C146" s="157"/>
      <c r="D146" s="157"/>
      <c r="E146" s="156"/>
      <c r="F146" s="159"/>
    </row>
    <row r="147" spans="1:6">
      <c r="A147" s="172"/>
      <c r="B147" s="157"/>
      <c r="C147" s="157"/>
      <c r="D147" s="157"/>
      <c r="E147" s="156"/>
      <c r="F147" s="156"/>
    </row>
    <row r="148" spans="1:6">
      <c r="A148" s="172"/>
      <c r="B148" s="157"/>
      <c r="C148" s="157"/>
      <c r="D148" s="157"/>
      <c r="E148" s="156"/>
      <c r="F148" s="156"/>
    </row>
    <row r="149" spans="1:6">
      <c r="A149" s="174"/>
      <c r="B149" s="157"/>
      <c r="C149" s="157"/>
      <c r="D149" s="157"/>
      <c r="E149" s="156"/>
      <c r="F149" s="159"/>
    </row>
    <row r="150" spans="1:6">
      <c r="A150" s="172"/>
      <c r="B150" s="157"/>
      <c r="C150" s="157"/>
      <c r="D150" s="157"/>
      <c r="E150" s="159"/>
      <c r="F150" s="159"/>
    </row>
    <row r="153" spans="1:6">
      <c r="A153" s="245"/>
      <c r="B153" s="245"/>
      <c r="C153" s="245"/>
      <c r="D153" s="245"/>
      <c r="E153" s="175"/>
      <c r="F153" s="175"/>
    </row>
    <row r="154" spans="1:6">
      <c r="A154" s="176"/>
      <c r="B154" s="151"/>
      <c r="C154" s="151"/>
      <c r="D154" s="177"/>
      <c r="E154" s="175"/>
      <c r="F154" s="175"/>
    </row>
    <row r="155" spans="1:6">
      <c r="A155" s="148"/>
      <c r="B155" s="150"/>
      <c r="C155" s="181"/>
      <c r="D155" s="177"/>
      <c r="E155" s="152"/>
      <c r="F155" s="152"/>
    </row>
    <row r="156" spans="1:6">
      <c r="A156" s="178"/>
      <c r="B156" s="150"/>
      <c r="C156" s="150"/>
      <c r="D156" s="177"/>
      <c r="E156" s="152"/>
      <c r="F156" s="152"/>
    </row>
    <row r="157" spans="1:6">
      <c r="A157" s="148"/>
      <c r="B157" s="150"/>
      <c r="C157" s="150"/>
      <c r="D157" s="151"/>
      <c r="E157" s="179"/>
      <c r="F157" s="179"/>
    </row>
    <row r="158" spans="1:6">
      <c r="A158" s="178"/>
      <c r="B158" s="150"/>
      <c r="C158" s="150"/>
      <c r="D158" s="151"/>
      <c r="E158" s="152"/>
      <c r="F158" s="179"/>
    </row>
    <row r="159" spans="1:6">
      <c r="A159" s="148"/>
      <c r="B159" s="150"/>
      <c r="C159" s="150"/>
      <c r="D159" s="151"/>
      <c r="E159" s="152"/>
      <c r="F159" s="152"/>
    </row>
    <row r="160" spans="1:6">
      <c r="A160" s="178"/>
      <c r="B160" s="150"/>
      <c r="C160" s="150"/>
      <c r="D160" s="151"/>
      <c r="E160" s="152"/>
      <c r="F160" s="179"/>
    </row>
    <row r="161" spans="1:6">
      <c r="A161" s="148"/>
      <c r="B161" s="149"/>
      <c r="C161" s="150"/>
      <c r="D161" s="151"/>
      <c r="E161" s="152"/>
      <c r="F161" s="152"/>
    </row>
    <row r="162" spans="1:6">
      <c r="A162" s="245"/>
      <c r="B162" s="245"/>
      <c r="C162" s="245"/>
      <c r="D162" s="245"/>
      <c r="E162" s="175"/>
      <c r="F162" s="175"/>
    </row>
    <row r="163" spans="1:6">
      <c r="A163" s="176"/>
      <c r="B163" s="151"/>
      <c r="C163" s="151"/>
      <c r="D163" s="177"/>
      <c r="E163" s="175"/>
      <c r="F163" s="175"/>
    </row>
    <row r="164" spans="1:6">
      <c r="A164" s="148"/>
      <c r="B164" s="150"/>
      <c r="C164" s="158"/>
      <c r="D164" s="177"/>
      <c r="E164" s="152"/>
      <c r="F164" s="152"/>
    </row>
    <row r="165" spans="1:6">
      <c r="A165" s="178"/>
      <c r="B165" s="150"/>
      <c r="C165" s="150"/>
      <c r="D165" s="177"/>
      <c r="E165" s="152"/>
      <c r="F165" s="152"/>
    </row>
    <row r="166" spans="1:6">
      <c r="A166" s="148"/>
      <c r="B166" s="150"/>
      <c r="C166" s="150"/>
      <c r="D166" s="151"/>
      <c r="E166" s="179"/>
      <c r="F166" s="179"/>
    </row>
    <row r="167" spans="1:6">
      <c r="A167" s="178"/>
      <c r="B167" s="150"/>
      <c r="C167" s="150"/>
      <c r="D167" s="151"/>
      <c r="E167" s="152"/>
      <c r="F167" s="179"/>
    </row>
    <row r="168" spans="1:6">
      <c r="A168" s="148"/>
      <c r="B168" s="150"/>
      <c r="C168" s="150"/>
      <c r="D168" s="151"/>
      <c r="E168" s="152"/>
      <c r="F168" s="152"/>
    </row>
    <row r="169" spans="1:6">
      <c r="A169" s="178"/>
      <c r="B169" s="150"/>
      <c r="C169" s="150"/>
      <c r="D169" s="151"/>
      <c r="E169" s="152"/>
      <c r="F169" s="179"/>
    </row>
    <row r="170" spans="1:6">
      <c r="A170" s="148"/>
      <c r="B170" s="149"/>
      <c r="C170" s="150"/>
      <c r="D170" s="151"/>
      <c r="E170" s="152"/>
      <c r="F170" s="152"/>
    </row>
    <row r="171" spans="1:6">
      <c r="A171" s="245"/>
      <c r="B171" s="245"/>
      <c r="C171" s="245"/>
      <c r="D171" s="245"/>
      <c r="E171" s="245"/>
      <c r="F171" s="175"/>
    </row>
    <row r="172" spans="1:6">
      <c r="A172" s="176"/>
      <c r="B172" s="151"/>
      <c r="C172" s="151"/>
      <c r="D172" s="177"/>
      <c r="E172" s="175"/>
      <c r="F172" s="175"/>
    </row>
    <row r="173" spans="1:6">
      <c r="A173" s="148"/>
      <c r="B173" s="150"/>
      <c r="C173" s="158"/>
      <c r="D173" s="177"/>
      <c r="E173" s="152"/>
      <c r="F173" s="152"/>
    </row>
    <row r="174" spans="1:6">
      <c r="A174" s="178"/>
      <c r="B174" s="150"/>
      <c r="C174" s="150"/>
      <c r="D174" s="177"/>
      <c r="E174" s="152"/>
      <c r="F174" s="152"/>
    </row>
    <row r="175" spans="1:6">
      <c r="A175" s="148"/>
      <c r="B175" s="150"/>
      <c r="C175" s="150"/>
      <c r="D175" s="151"/>
      <c r="E175" s="179"/>
      <c r="F175" s="179"/>
    </row>
    <row r="176" spans="1:6">
      <c r="A176" s="178"/>
      <c r="B176" s="150"/>
      <c r="C176" s="150"/>
      <c r="D176" s="151"/>
      <c r="E176" s="152"/>
      <c r="F176" s="179"/>
    </row>
    <row r="177" spans="1:6">
      <c r="A177" s="148"/>
      <c r="B177" s="150"/>
      <c r="C177" s="150"/>
      <c r="D177" s="151"/>
      <c r="E177" s="152"/>
      <c r="F177" s="152"/>
    </row>
    <row r="178" spans="1:6">
      <c r="A178" s="178"/>
      <c r="B178" s="150"/>
      <c r="C178" s="150"/>
      <c r="D178" s="151"/>
      <c r="E178" s="152"/>
      <c r="F178" s="179"/>
    </row>
    <row r="179" spans="1:6">
      <c r="A179" s="148"/>
      <c r="B179" s="149"/>
      <c r="C179" s="150"/>
      <c r="D179" s="151"/>
      <c r="E179" s="152"/>
      <c r="F179" s="152"/>
    </row>
  </sheetData>
  <mergeCells count="43">
    <mergeCell ref="G100:K100"/>
    <mergeCell ref="G109:K109"/>
    <mergeCell ref="G55:J55"/>
    <mergeCell ref="G64:J64"/>
    <mergeCell ref="G73:J73"/>
    <mergeCell ref="G82:J82"/>
    <mergeCell ref="G91:K91"/>
    <mergeCell ref="G43:I43"/>
    <mergeCell ref="G45:I45"/>
    <mergeCell ref="A10:D10"/>
    <mergeCell ref="G19:J19"/>
    <mergeCell ref="G10:J10"/>
    <mergeCell ref="G12:J12"/>
    <mergeCell ref="G14:J14"/>
    <mergeCell ref="G16:J16"/>
    <mergeCell ref="G18:J18"/>
    <mergeCell ref="G39:I39"/>
    <mergeCell ref="G41:I41"/>
    <mergeCell ref="A86:E86"/>
    <mergeCell ref="A67:D67"/>
    <mergeCell ref="A77:D77"/>
    <mergeCell ref="G1:I1"/>
    <mergeCell ref="A28:D28"/>
    <mergeCell ref="G28:J28"/>
    <mergeCell ref="A37:D37"/>
    <mergeCell ref="A46:D46"/>
    <mergeCell ref="G37:J37"/>
    <mergeCell ref="G46:J46"/>
    <mergeCell ref="A1:C1"/>
    <mergeCell ref="G3:I3"/>
    <mergeCell ref="G5:I5"/>
    <mergeCell ref="G7:I7"/>
    <mergeCell ref="G9:I9"/>
    <mergeCell ref="A76:C76"/>
    <mergeCell ref="A140:D140"/>
    <mergeCell ref="A153:D153"/>
    <mergeCell ref="A162:D162"/>
    <mergeCell ref="A171:E171"/>
    <mergeCell ref="A89:D89"/>
    <mergeCell ref="A109:D109"/>
    <mergeCell ref="A129:D129"/>
    <mergeCell ref="A118:D118"/>
    <mergeCell ref="A91:E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topLeftCell="A22" zoomScaleNormal="120" zoomScaleSheetLayoutView="100" workbookViewId="0">
      <selection activeCell="B24" sqref="B24:G26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200" t="s">
        <v>72</v>
      </c>
      <c r="G1" s="201"/>
    </row>
    <row r="2" spans="1:10">
      <c r="F2" s="201"/>
      <c r="G2" s="201"/>
    </row>
    <row r="3" spans="1:10" ht="32.25" customHeight="1">
      <c r="F3" s="201"/>
      <c r="G3" s="201"/>
    </row>
    <row r="4" spans="1:10" ht="15.75">
      <c r="A4" s="15"/>
      <c r="E4" s="15" t="s">
        <v>0</v>
      </c>
    </row>
    <row r="5" spans="1:10" ht="15.75">
      <c r="A5" s="15"/>
      <c r="E5" s="202" t="s">
        <v>100</v>
      </c>
      <c r="F5" s="202"/>
      <c r="G5" s="202"/>
    </row>
    <row r="6" spans="1:10" ht="15.75">
      <c r="A6" s="15"/>
      <c r="B6" s="15"/>
      <c r="E6" s="203" t="s">
        <v>85</v>
      </c>
      <c r="F6" s="203"/>
      <c r="G6" s="203"/>
    </row>
    <row r="7" spans="1:10" ht="15" customHeight="1">
      <c r="A7" s="15"/>
      <c r="E7" s="204" t="s">
        <v>1</v>
      </c>
      <c r="F7" s="204"/>
      <c r="G7" s="204"/>
    </row>
    <row r="8" spans="1:10" ht="9.75" customHeight="1">
      <c r="A8" s="15"/>
      <c r="B8" s="15"/>
      <c r="E8" s="205"/>
      <c r="F8" s="205"/>
      <c r="G8" s="205"/>
    </row>
    <row r="9" spans="1:10" ht="9" customHeight="1">
      <c r="A9" s="15"/>
      <c r="E9" s="204"/>
      <c r="F9" s="204"/>
      <c r="G9" s="204"/>
    </row>
    <row r="10" spans="1:10" ht="15.75">
      <c r="A10" s="15"/>
      <c r="E10" s="211" t="s">
        <v>101</v>
      </c>
      <c r="F10" s="211"/>
      <c r="G10" s="211"/>
    </row>
    <row r="11" spans="1:10" ht="12" customHeight="1"/>
    <row r="12" spans="1:10" ht="10.5" customHeight="1">
      <c r="J12" s="16" t="s">
        <v>83</v>
      </c>
    </row>
    <row r="13" spans="1:10" ht="15.75">
      <c r="A13" s="212" t="s">
        <v>2</v>
      </c>
      <c r="B13" s="212"/>
      <c r="C13" s="212"/>
      <c r="D13" s="212"/>
      <c r="E13" s="212"/>
      <c r="F13" s="212"/>
      <c r="G13" s="212"/>
    </row>
    <row r="14" spans="1:10" ht="15.75">
      <c r="A14" s="212" t="s">
        <v>126</v>
      </c>
      <c r="B14" s="212"/>
      <c r="C14" s="212"/>
      <c r="D14" s="212"/>
      <c r="E14" s="212"/>
      <c r="F14" s="212"/>
      <c r="G14" s="212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213" t="s">
        <v>84</v>
      </c>
      <c r="E17" s="213"/>
      <c r="F17" s="213"/>
      <c r="G17" s="51">
        <v>31692820</v>
      </c>
    </row>
    <row r="18" spans="1:7" ht="28.5" customHeight="1">
      <c r="A18" s="207" t="s">
        <v>81</v>
      </c>
      <c r="B18" s="207"/>
      <c r="C18" s="207"/>
      <c r="D18" s="214" t="s">
        <v>1</v>
      </c>
      <c r="E18" s="214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206" t="s">
        <v>85</v>
      </c>
      <c r="E19" s="206"/>
      <c r="F19" s="206"/>
      <c r="G19" s="51">
        <v>31692820</v>
      </c>
    </row>
    <row r="20" spans="1:7" ht="15.75" customHeight="1">
      <c r="A20" s="207" t="s">
        <v>77</v>
      </c>
      <c r="B20" s="207"/>
      <c r="C20" s="207"/>
      <c r="D20" s="208" t="s">
        <v>33</v>
      </c>
      <c r="E20" s="208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57" t="s">
        <v>90</v>
      </c>
      <c r="E21" s="209" t="s">
        <v>91</v>
      </c>
      <c r="F21" s="209"/>
      <c r="G21" s="5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207" t="s">
        <v>82</v>
      </c>
      <c r="F22" s="207"/>
      <c r="G22" s="60" t="s">
        <v>80</v>
      </c>
    </row>
    <row r="23" spans="1:7" ht="40.5" customHeight="1">
      <c r="A23" s="61" t="s">
        <v>7</v>
      </c>
      <c r="B23" s="210" t="s">
        <v>307</v>
      </c>
      <c r="C23" s="210"/>
      <c r="D23" s="210"/>
      <c r="E23" s="210"/>
      <c r="F23" s="210"/>
      <c r="G23" s="210"/>
    </row>
    <row r="24" spans="1:7" ht="110.25" customHeight="1">
      <c r="A24" s="61" t="s">
        <v>8</v>
      </c>
      <c r="B24" s="269" t="s">
        <v>311</v>
      </c>
      <c r="C24" s="269"/>
      <c r="D24" s="269"/>
      <c r="E24" s="269"/>
      <c r="F24" s="269"/>
      <c r="G24" s="269"/>
    </row>
    <row r="25" spans="1:7" ht="54.75" customHeight="1">
      <c r="A25" s="61"/>
      <c r="B25" s="269"/>
      <c r="C25" s="269"/>
      <c r="D25" s="269"/>
      <c r="E25" s="269"/>
      <c r="F25" s="269"/>
      <c r="G25" s="269"/>
    </row>
    <row r="26" spans="1:7" ht="82.5" customHeight="1">
      <c r="B26" s="269"/>
      <c r="C26" s="269"/>
      <c r="D26" s="269"/>
      <c r="E26" s="269"/>
      <c r="F26" s="269"/>
      <c r="G26" s="269"/>
    </row>
    <row r="27" spans="1:7" ht="19.5" customHeight="1">
      <c r="A27" s="18" t="s">
        <v>9</v>
      </c>
      <c r="B27" s="211" t="s">
        <v>46</v>
      </c>
      <c r="C27" s="211"/>
      <c r="D27" s="211"/>
      <c r="E27" s="211"/>
      <c r="F27" s="211"/>
      <c r="G27" s="211"/>
    </row>
    <row r="28" spans="1:7" ht="4.5" customHeight="1">
      <c r="A28" s="19"/>
    </row>
    <row r="29" spans="1:7" ht="19.5" customHeight="1">
      <c r="A29" s="48" t="s">
        <v>11</v>
      </c>
      <c r="B29" s="215" t="s">
        <v>47</v>
      </c>
      <c r="C29" s="215"/>
      <c r="D29" s="215"/>
      <c r="E29" s="215"/>
      <c r="F29" s="215"/>
      <c r="G29" s="215"/>
    </row>
    <row r="30" spans="1:7" ht="24" customHeight="1">
      <c r="A30" s="48">
        <v>1</v>
      </c>
      <c r="B30" s="225" t="s">
        <v>93</v>
      </c>
      <c r="C30" s="226"/>
      <c r="D30" s="226"/>
      <c r="E30" s="226"/>
      <c r="F30" s="226"/>
      <c r="G30" s="227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228" t="s">
        <v>92</v>
      </c>
      <c r="D32" s="229"/>
      <c r="E32" s="229"/>
      <c r="F32" s="229"/>
      <c r="G32" s="229"/>
    </row>
    <row r="33" spans="1:9" ht="19.5" customHeight="1">
      <c r="A33" s="18" t="s">
        <v>13</v>
      </c>
      <c r="B33" s="211" t="s">
        <v>48</v>
      </c>
      <c r="C33" s="211"/>
      <c r="D33" s="211"/>
      <c r="E33" s="211"/>
      <c r="F33" s="211"/>
      <c r="G33" s="211"/>
    </row>
    <row r="34" spans="1:9" ht="4.5" customHeight="1">
      <c r="A34" s="18"/>
      <c r="B34" s="47"/>
      <c r="C34" s="47"/>
      <c r="D34" s="47"/>
      <c r="E34" s="47"/>
      <c r="F34" s="47"/>
      <c r="G34" s="47"/>
    </row>
    <row r="35" spans="1:9" ht="18.75" customHeight="1">
      <c r="A35" s="48" t="s">
        <v>11</v>
      </c>
      <c r="B35" s="215" t="s">
        <v>12</v>
      </c>
      <c r="C35" s="215"/>
      <c r="D35" s="215"/>
      <c r="E35" s="215"/>
      <c r="F35" s="215"/>
      <c r="G35" s="215"/>
    </row>
    <row r="36" spans="1:9" ht="19.5" customHeight="1">
      <c r="A36" s="91">
        <v>1</v>
      </c>
      <c r="B36" s="216" t="s">
        <v>94</v>
      </c>
      <c r="C36" s="216"/>
      <c r="D36" s="216"/>
      <c r="E36" s="216"/>
      <c r="F36" s="216"/>
      <c r="G36" s="216"/>
    </row>
    <row r="37" spans="1:9" ht="12.75" customHeight="1">
      <c r="A37" s="18"/>
      <c r="B37" s="47"/>
      <c r="C37" s="47"/>
      <c r="D37" s="47"/>
      <c r="E37" s="47"/>
      <c r="F37" s="47"/>
      <c r="G37" s="47"/>
    </row>
    <row r="38" spans="1:9" ht="15.75">
      <c r="A38" s="18" t="s">
        <v>19</v>
      </c>
      <c r="B38" s="22" t="s">
        <v>15</v>
      </c>
      <c r="C38" s="47"/>
      <c r="D38" s="47"/>
      <c r="E38" s="217" t="s">
        <v>49</v>
      </c>
      <c r="F38" s="47"/>
      <c r="G38" s="47"/>
    </row>
    <row r="39" spans="1:9" ht="8.25" customHeight="1">
      <c r="A39" s="19"/>
      <c r="E39" s="218"/>
    </row>
    <row r="40" spans="1:9" ht="23.25" customHeight="1">
      <c r="A40" s="48" t="s">
        <v>11</v>
      </c>
      <c r="B40" s="219" t="s">
        <v>15</v>
      </c>
      <c r="C40" s="220"/>
      <c r="D40" s="48" t="s">
        <v>16</v>
      </c>
      <c r="E40" s="48" t="s">
        <v>17</v>
      </c>
      <c r="F40" s="48" t="s">
        <v>18</v>
      </c>
    </row>
    <row r="41" spans="1:9" ht="12" customHeight="1">
      <c r="A41" s="90">
        <v>1</v>
      </c>
      <c r="B41" s="221">
        <v>2</v>
      </c>
      <c r="C41" s="222"/>
      <c r="D41" s="90">
        <v>3</v>
      </c>
      <c r="E41" s="90">
        <v>4</v>
      </c>
      <c r="F41" s="90">
        <v>5</v>
      </c>
    </row>
    <row r="42" spans="1:9" ht="18" customHeight="1">
      <c r="A42" s="48"/>
      <c r="B42" s="270" t="s">
        <v>95</v>
      </c>
      <c r="C42" s="271"/>
      <c r="E42" s="43">
        <f>E43+E44+E45+E46+E47+E48+E49+E50+E51+E52+E53</f>
        <v>2010000</v>
      </c>
      <c r="F42" s="26">
        <f>E42</f>
        <v>2010000</v>
      </c>
    </row>
    <row r="43" spans="1:9" ht="26.25" customHeight="1">
      <c r="A43" s="23" t="s">
        <v>102</v>
      </c>
      <c r="B43" s="273" t="s">
        <v>114</v>
      </c>
      <c r="C43" s="222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259" t="s">
        <v>110</v>
      </c>
      <c r="C44" s="222"/>
      <c r="D44" s="24"/>
      <c r="E44" s="25">
        <v>1150000</v>
      </c>
      <c r="F44" s="25">
        <f t="shared" ref="F44" si="1">E44</f>
        <v>1150000</v>
      </c>
    </row>
    <row r="45" spans="1:9" ht="30.75" hidden="1" customHeight="1">
      <c r="A45" s="23" t="s">
        <v>104</v>
      </c>
      <c r="B45" s="263" t="s">
        <v>121</v>
      </c>
      <c r="C45" s="264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263" t="s">
        <v>135</v>
      </c>
      <c r="C46" s="264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263" t="s">
        <v>127</v>
      </c>
      <c r="C47" s="264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263" t="s">
        <v>128</v>
      </c>
      <c r="C48" s="264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263" t="s">
        <v>129</v>
      </c>
      <c r="C49" s="264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263" t="s">
        <v>156</v>
      </c>
      <c r="C50" s="264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263" t="s">
        <v>168</v>
      </c>
      <c r="C51" s="264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263" t="s">
        <v>176</v>
      </c>
      <c r="C52" s="264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263" t="s">
        <v>274</v>
      </c>
      <c r="C53" s="264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223" t="s">
        <v>188</v>
      </c>
      <c r="C54" s="222"/>
      <c r="D54" s="24"/>
      <c r="E54" s="26">
        <f>E55+E56+E57+E58+E59+E60+E61+E62+E63+E64+E65+E66+E67+E69+E68</f>
        <v>4510000</v>
      </c>
      <c r="F54" s="26">
        <f>E54</f>
        <v>4510000</v>
      </c>
    </row>
    <row r="55" spans="1:6" ht="37.5" customHeight="1">
      <c r="A55" s="23" t="s">
        <v>248</v>
      </c>
      <c r="B55" s="259" t="s">
        <v>259</v>
      </c>
      <c r="C55" s="222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249</v>
      </c>
      <c r="B56" s="259" t="s">
        <v>260</v>
      </c>
      <c r="C56" s="222"/>
      <c r="D56" s="24"/>
      <c r="E56" s="25">
        <f>F202</f>
        <v>500000</v>
      </c>
      <c r="F56" s="25">
        <f t="shared" si="0"/>
        <v>500000</v>
      </c>
    </row>
    <row r="57" spans="1:6" ht="38.25" hidden="1" customHeight="1">
      <c r="A57" s="23" t="s">
        <v>250</v>
      </c>
      <c r="B57" s="263" t="s">
        <v>261</v>
      </c>
      <c r="C57" s="264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263" t="s">
        <v>262</v>
      </c>
      <c r="C58" s="264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263" t="s">
        <v>263</v>
      </c>
      <c r="C59" s="264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259" t="s">
        <v>264</v>
      </c>
      <c r="C60" s="222"/>
      <c r="D60" s="24"/>
      <c r="E60" s="25">
        <f>F238</f>
        <v>1500000</v>
      </c>
      <c r="F60" s="25">
        <f t="shared" si="0"/>
        <v>1500000</v>
      </c>
    </row>
    <row r="61" spans="1:6" ht="41.25" hidden="1" customHeight="1">
      <c r="A61" s="23" t="s">
        <v>254</v>
      </c>
      <c r="B61" s="263" t="s">
        <v>265</v>
      </c>
      <c r="C61" s="264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263" t="s">
        <v>266</v>
      </c>
      <c r="C62" s="264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259" t="s">
        <v>267</v>
      </c>
      <c r="C63" s="222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252</v>
      </c>
      <c r="B64" s="259" t="s">
        <v>268</v>
      </c>
      <c r="C64" s="222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253</v>
      </c>
      <c r="B65" s="259" t="s">
        <v>269</v>
      </c>
      <c r="C65" s="222"/>
      <c r="D65" s="24"/>
      <c r="E65" s="25">
        <f>F283</f>
        <v>1500000</v>
      </c>
      <c r="F65" s="25">
        <f t="shared" si="0"/>
        <v>1500000</v>
      </c>
    </row>
    <row r="66" spans="1:7" ht="28.5" hidden="1" customHeight="1">
      <c r="A66" s="23" t="s">
        <v>256</v>
      </c>
      <c r="B66" s="263" t="s">
        <v>270</v>
      </c>
      <c r="C66" s="264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263" t="s">
        <v>271</v>
      </c>
      <c r="C67" s="264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259" t="s">
        <v>272</v>
      </c>
      <c r="C68" s="222"/>
      <c r="D68" s="24"/>
      <c r="E68" s="25">
        <f>F310</f>
        <v>0</v>
      </c>
      <c r="F68" s="25">
        <f t="shared" ref="F68" si="2">E68</f>
        <v>0</v>
      </c>
    </row>
    <row r="69" spans="1:7" ht="35.25" customHeight="1">
      <c r="A69" s="23" t="s">
        <v>254</v>
      </c>
      <c r="B69" s="259" t="s">
        <v>284</v>
      </c>
      <c r="C69" s="222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223" t="s">
        <v>242</v>
      </c>
      <c r="C70" s="222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258</v>
      </c>
      <c r="B71" s="259" t="s">
        <v>273</v>
      </c>
      <c r="C71" s="222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301</v>
      </c>
      <c r="B72" s="259" t="s">
        <v>295</v>
      </c>
      <c r="C72" s="222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230" t="s">
        <v>18</v>
      </c>
      <c r="B73" s="230"/>
      <c r="C73" s="222"/>
      <c r="D73" s="26"/>
      <c r="E73" s="26">
        <f>SUM(E43:E72)-E70-E54</f>
        <v>7069000</v>
      </c>
      <c r="F73" s="26">
        <f>D73+E73</f>
        <v>7069000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211" t="s">
        <v>20</v>
      </c>
      <c r="C75" s="211"/>
      <c r="D75" s="211"/>
      <c r="E75" s="211"/>
      <c r="F75" s="211"/>
      <c r="G75" s="211"/>
    </row>
    <row r="76" spans="1:7" ht="11.25" customHeight="1">
      <c r="A76" s="19"/>
      <c r="E76" s="27" t="s">
        <v>14</v>
      </c>
    </row>
    <row r="77" spans="1:7" ht="25.5">
      <c r="A77" s="48" t="s">
        <v>11</v>
      </c>
      <c r="B77" s="90" t="s">
        <v>21</v>
      </c>
      <c r="C77" s="48" t="s">
        <v>16</v>
      </c>
      <c r="D77" s="48" t="s">
        <v>17</v>
      </c>
      <c r="E77" s="48" t="s">
        <v>18</v>
      </c>
    </row>
    <row r="78" spans="1:7" ht="11.25" customHeight="1">
      <c r="A78" s="90">
        <v>1</v>
      </c>
      <c r="B78" s="90">
        <v>2</v>
      </c>
      <c r="C78" s="90">
        <v>3</v>
      </c>
      <c r="D78" s="90">
        <v>4</v>
      </c>
      <c r="E78" s="90">
        <v>5</v>
      </c>
    </row>
    <row r="79" spans="1:7" ht="23.25" customHeight="1">
      <c r="A79" s="48"/>
      <c r="B79" s="28"/>
      <c r="C79" s="29"/>
      <c r="D79" s="48"/>
      <c r="E79" s="29"/>
    </row>
    <row r="80" spans="1:7" ht="19.5" customHeight="1">
      <c r="A80" s="230" t="s">
        <v>18</v>
      </c>
      <c r="B80" s="230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211" t="s">
        <v>23</v>
      </c>
      <c r="C82" s="211"/>
      <c r="D82" s="211"/>
      <c r="E82" s="211"/>
      <c r="F82" s="211"/>
      <c r="G82" s="211"/>
    </row>
    <row r="83" spans="1:7" ht="9.75" customHeight="1">
      <c r="A83" s="19"/>
    </row>
    <row r="84" spans="1:7" ht="25.5" customHeight="1">
      <c r="A84" s="48" t="s">
        <v>11</v>
      </c>
      <c r="B84" s="48" t="s">
        <v>24</v>
      </c>
      <c r="C84" s="91" t="s">
        <v>25</v>
      </c>
      <c r="D84" s="91" t="s">
        <v>26</v>
      </c>
      <c r="E84" s="48" t="s">
        <v>16</v>
      </c>
      <c r="F84" s="48" t="s">
        <v>17</v>
      </c>
      <c r="G84" s="48" t="s">
        <v>18</v>
      </c>
    </row>
    <row r="85" spans="1:7">
      <c r="A85" s="90">
        <v>1</v>
      </c>
      <c r="B85" s="90">
        <v>2</v>
      </c>
      <c r="C85" s="90">
        <v>3</v>
      </c>
      <c r="D85" s="90">
        <v>4</v>
      </c>
      <c r="E85" s="90">
        <v>5</v>
      </c>
      <c r="F85" s="90">
        <v>6</v>
      </c>
      <c r="G85" s="90">
        <v>7</v>
      </c>
    </row>
    <row r="86" spans="1:7" ht="17.25" customHeight="1">
      <c r="A86" s="48"/>
      <c r="B86" s="223" t="s">
        <v>95</v>
      </c>
      <c r="C86" s="223"/>
      <c r="D86" s="272"/>
      <c r="E86" s="48"/>
      <c r="F86" s="48"/>
      <c r="G86" s="48"/>
    </row>
    <row r="87" spans="1:7" ht="29.25" customHeight="1">
      <c r="A87" s="49"/>
      <c r="B87" s="249" t="s">
        <v>130</v>
      </c>
      <c r="C87" s="249"/>
      <c r="D87" s="249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34.5" customHeight="1">
      <c r="A89" s="49"/>
      <c r="B89" s="45" t="s">
        <v>115</v>
      </c>
      <c r="C89" s="17" t="s">
        <v>96</v>
      </c>
      <c r="D89" s="34" t="s">
        <v>154</v>
      </c>
      <c r="E89" s="31"/>
      <c r="F89" s="32">
        <f>E43</f>
        <v>860000</v>
      </c>
      <c r="G89" s="32">
        <f>F89</f>
        <v>860000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49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49"/>
      <c r="B93" s="46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49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49"/>
      <c r="B96" s="249" t="s">
        <v>131</v>
      </c>
      <c r="C96" s="249"/>
      <c r="D96" s="249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31.5" customHeight="1">
      <c r="A98" s="49"/>
      <c r="B98" s="46" t="s">
        <v>111</v>
      </c>
      <c r="C98" s="17" t="s">
        <v>96</v>
      </c>
      <c r="D98" s="34" t="s">
        <v>154</v>
      </c>
      <c r="E98" s="31"/>
      <c r="F98" s="32">
        <f>E44</f>
        <v>1150000</v>
      </c>
      <c r="G98" s="32">
        <f>F98</f>
        <v>1150000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49"/>
      <c r="B100" s="46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49"/>
      <c r="B102" s="46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49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262" t="s">
        <v>132</v>
      </c>
      <c r="C105" s="262"/>
      <c r="D105" s="262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262" t="s">
        <v>155</v>
      </c>
      <c r="C116" s="262"/>
      <c r="D116" s="262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262" t="s">
        <v>286</v>
      </c>
      <c r="C125" s="262"/>
      <c r="D125" s="262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262" t="s">
        <v>143</v>
      </c>
      <c r="C134" s="262"/>
      <c r="D134" s="262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262" t="s">
        <v>151</v>
      </c>
      <c r="C145" s="262"/>
      <c r="D145" s="262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262" t="s">
        <v>288</v>
      </c>
      <c r="C154" s="262"/>
      <c r="D154" s="262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262" t="s">
        <v>287</v>
      </c>
      <c r="C163" s="262"/>
      <c r="D163" s="262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262" t="s">
        <v>171</v>
      </c>
      <c r="C172" s="262"/>
      <c r="D172" s="262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262" t="s">
        <v>275</v>
      </c>
      <c r="C181" s="262"/>
      <c r="D181" s="262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96"/>
      <c r="B190" s="265" t="s">
        <v>188</v>
      </c>
      <c r="C190" s="265"/>
      <c r="D190" s="265"/>
      <c r="E190" s="31"/>
      <c r="F190" s="62">
        <f>F193+F202+F211+F220+F229+F238+F247+F256+F265+F274+F283+F292+F301+F310+F319</f>
        <v>4510000</v>
      </c>
      <c r="G190" s="62">
        <f>F190</f>
        <v>4510000</v>
      </c>
    </row>
    <row r="191" spans="1:7" ht="33.75" customHeight="1">
      <c r="A191" s="63"/>
      <c r="B191" s="231" t="s">
        <v>190</v>
      </c>
      <c r="C191" s="231"/>
      <c r="D191" s="231"/>
      <c r="E191" s="231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f>500000</f>
        <v>500000</v>
      </c>
      <c r="G193" s="64">
        <f>F193</f>
        <v>500000</v>
      </c>
    </row>
    <row r="194" spans="1:7" s="76" customFormat="1" ht="15" customHeight="1">
      <c r="A194" s="79">
        <v>2</v>
      </c>
      <c r="B194" s="95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191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95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192</v>
      </c>
      <c r="C197" s="68" t="s">
        <v>89</v>
      </c>
      <c r="D197" s="68" t="s">
        <v>87</v>
      </c>
      <c r="E197" s="66"/>
      <c r="F197" s="64">
        <f>F193/F195</f>
        <v>500000</v>
      </c>
      <c r="G197" s="70">
        <f>F197</f>
        <v>500000</v>
      </c>
    </row>
    <row r="198" spans="1:7" s="76" customFormat="1" ht="15" customHeight="1">
      <c r="A198" s="79">
        <v>4</v>
      </c>
      <c r="B198" s="95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193</v>
      </c>
      <c r="C199" s="68" t="s">
        <v>88</v>
      </c>
      <c r="D199" s="68"/>
      <c r="E199" s="66"/>
      <c r="F199" s="64">
        <v>100</v>
      </c>
      <c r="G199" s="70">
        <f>F199</f>
        <v>100</v>
      </c>
    </row>
    <row r="200" spans="1:7" ht="45" customHeight="1">
      <c r="A200" s="63"/>
      <c r="B200" s="231" t="s">
        <v>225</v>
      </c>
      <c r="C200" s="231"/>
      <c r="D200" s="231"/>
      <c r="E200" s="231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f>500000</f>
        <v>500000</v>
      </c>
      <c r="G202" s="64">
        <f>F202</f>
        <v>500000</v>
      </c>
    </row>
    <row r="203" spans="1:7" s="76" customFormat="1" ht="15" customHeight="1">
      <c r="A203" s="79">
        <v>2</v>
      </c>
      <c r="B203" s="92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227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92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228</v>
      </c>
      <c r="C206" s="68" t="s">
        <v>89</v>
      </c>
      <c r="D206" s="68" t="s">
        <v>87</v>
      </c>
      <c r="E206" s="66"/>
      <c r="F206" s="64">
        <f>F202/F204</f>
        <v>500000</v>
      </c>
      <c r="G206" s="70">
        <f>F206</f>
        <v>500000</v>
      </c>
    </row>
    <row r="207" spans="1:7" s="76" customFormat="1" ht="15" customHeight="1">
      <c r="A207" s="79">
        <v>4</v>
      </c>
      <c r="B207" s="92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229</v>
      </c>
      <c r="C208" s="68" t="s">
        <v>88</v>
      </c>
      <c r="D208" s="68"/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261" t="s">
        <v>194</v>
      </c>
      <c r="C209" s="261"/>
      <c r="D209" s="261"/>
      <c r="E209" s="261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3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3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3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261" t="s">
        <v>195</v>
      </c>
      <c r="C218" s="261"/>
      <c r="D218" s="261"/>
      <c r="E218" s="261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3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3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3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261" t="s">
        <v>196</v>
      </c>
      <c r="C227" s="261"/>
      <c r="D227" s="261"/>
      <c r="E227" s="261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3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3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3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231" t="s">
        <v>308</v>
      </c>
      <c r="C236" s="231"/>
      <c r="D236" s="231"/>
      <c r="E236" s="231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f>1500000</f>
        <v>1500000</v>
      </c>
      <c r="G238" s="64">
        <f>F238</f>
        <v>1500000</v>
      </c>
    </row>
    <row r="239" spans="1:7" s="76" customFormat="1" ht="15" customHeight="1">
      <c r="A239" s="79">
        <v>2</v>
      </c>
      <c r="B239" s="92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92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1500000</v>
      </c>
      <c r="G242" s="70">
        <f>F242</f>
        <v>1500000</v>
      </c>
    </row>
    <row r="243" spans="1:7" s="76" customFormat="1" ht="15" customHeight="1">
      <c r="A243" s="79">
        <v>4</v>
      </c>
      <c r="B243" s="92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261" t="s">
        <v>289</v>
      </c>
      <c r="C245" s="261"/>
      <c r="D245" s="261"/>
      <c r="E245" s="261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3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3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3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261" t="s">
        <v>290</v>
      </c>
      <c r="C254" s="261"/>
      <c r="D254" s="261"/>
      <c r="E254" s="261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3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3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3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231" t="s">
        <v>312</v>
      </c>
      <c r="C263" s="231"/>
      <c r="D263" s="231"/>
      <c r="E263" s="231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100000</v>
      </c>
      <c r="G265" s="64">
        <f>F265</f>
        <v>100000</v>
      </c>
    </row>
    <row r="266" spans="1:7" s="137" customFormat="1" ht="15" customHeight="1">
      <c r="A266" s="79">
        <v>2</v>
      </c>
      <c r="B266" s="103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214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03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215</v>
      </c>
      <c r="C269" s="68" t="s">
        <v>89</v>
      </c>
      <c r="D269" s="68" t="s">
        <v>87</v>
      </c>
      <c r="E269" s="66"/>
      <c r="F269" s="64">
        <v>100000</v>
      </c>
      <c r="G269" s="70">
        <f>F269</f>
        <v>100000</v>
      </c>
    </row>
    <row r="270" spans="1:7" s="137" customFormat="1" ht="15" customHeight="1">
      <c r="A270" s="79">
        <v>4</v>
      </c>
      <c r="B270" s="103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216</v>
      </c>
      <c r="C271" s="68" t="s">
        <v>88</v>
      </c>
      <c r="D271" s="68"/>
      <c r="E271" s="66"/>
      <c r="F271" s="64">
        <v>100</v>
      </c>
      <c r="G271" s="70">
        <f>F271</f>
        <v>100</v>
      </c>
    </row>
    <row r="272" spans="1:7" ht="33" customHeight="1">
      <c r="A272" s="63"/>
      <c r="B272" s="231" t="s">
        <v>313</v>
      </c>
      <c r="C272" s="231"/>
      <c r="D272" s="231"/>
      <c r="E272" s="231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f>60000+50000</f>
        <v>110000</v>
      </c>
      <c r="G274" s="64">
        <f>F274</f>
        <v>110000</v>
      </c>
    </row>
    <row r="275" spans="1:7" s="76" customFormat="1" ht="15" customHeight="1">
      <c r="A275" s="79">
        <v>2</v>
      </c>
      <c r="B275" s="92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92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110000</v>
      </c>
      <c r="G278" s="70">
        <f>F278</f>
        <v>110000</v>
      </c>
    </row>
    <row r="279" spans="1:7" s="76" customFormat="1" ht="15" customHeight="1">
      <c r="A279" s="79">
        <v>4</v>
      </c>
      <c r="B279" s="92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ht="33.75" customHeight="1">
      <c r="A281" s="63"/>
      <c r="B281" s="231" t="s">
        <v>314</v>
      </c>
      <c r="C281" s="231"/>
      <c r="D281" s="231"/>
      <c r="E281" s="231"/>
      <c r="F281" s="64"/>
      <c r="G281" s="70"/>
    </row>
    <row r="282" spans="1:7" s="76" customFormat="1" ht="15" customHeight="1">
      <c r="A282" s="79">
        <v>1</v>
      </c>
      <c r="B282" s="82" t="s">
        <v>27</v>
      </c>
      <c r="C282" s="69"/>
      <c r="D282" s="69"/>
      <c r="E282" s="80"/>
      <c r="F282" s="80"/>
      <c r="G282" s="80"/>
    </row>
    <row r="283" spans="1:7" ht="39.75" customHeight="1">
      <c r="A283" s="63"/>
      <c r="B283" s="88" t="s">
        <v>221</v>
      </c>
      <c r="C283" s="68" t="s">
        <v>89</v>
      </c>
      <c r="D283" s="69" t="s">
        <v>178</v>
      </c>
      <c r="E283" s="67"/>
      <c r="F283" s="64">
        <f>1500000</f>
        <v>1500000</v>
      </c>
      <c r="G283" s="64">
        <f>F283</f>
        <v>1500000</v>
      </c>
    </row>
    <row r="284" spans="1:7" s="76" customFormat="1" ht="15" customHeight="1">
      <c r="A284" s="79">
        <v>2</v>
      </c>
      <c r="B284" s="92" t="s">
        <v>28</v>
      </c>
      <c r="C284" s="69"/>
      <c r="D284" s="69"/>
      <c r="E284" s="80"/>
      <c r="F284" s="80"/>
      <c r="G284" s="80"/>
    </row>
    <row r="285" spans="1:7" ht="51" customHeight="1">
      <c r="A285" s="63"/>
      <c r="B285" s="88" t="s">
        <v>222</v>
      </c>
      <c r="C285" s="68" t="s">
        <v>180</v>
      </c>
      <c r="D285" s="68" t="s">
        <v>181</v>
      </c>
      <c r="E285" s="66"/>
      <c r="F285" s="64">
        <v>1</v>
      </c>
      <c r="G285" s="70">
        <f>F285</f>
        <v>1</v>
      </c>
    </row>
    <row r="286" spans="1:7" s="76" customFormat="1" ht="15" customHeight="1">
      <c r="A286" s="79">
        <v>3</v>
      </c>
      <c r="B286" s="92" t="s">
        <v>29</v>
      </c>
      <c r="C286" s="69"/>
      <c r="D286" s="69"/>
      <c r="E286" s="69"/>
      <c r="F286" s="80"/>
      <c r="G286" s="81"/>
    </row>
    <row r="287" spans="1:7" ht="48.75" customHeight="1">
      <c r="A287" s="63"/>
      <c r="B287" s="88" t="s">
        <v>223</v>
      </c>
      <c r="C287" s="68" t="s">
        <v>89</v>
      </c>
      <c r="D287" s="68" t="s">
        <v>87</v>
      </c>
      <c r="E287" s="66"/>
      <c r="F287" s="64">
        <f>F283/F285</f>
        <v>1500000</v>
      </c>
      <c r="G287" s="70">
        <f>F287</f>
        <v>1500000</v>
      </c>
    </row>
    <row r="288" spans="1:7" s="76" customFormat="1" ht="15" customHeight="1">
      <c r="A288" s="79">
        <v>4</v>
      </c>
      <c r="B288" s="92" t="s">
        <v>30</v>
      </c>
      <c r="C288" s="69"/>
      <c r="D288" s="69"/>
      <c r="E288" s="69"/>
      <c r="F288" s="80"/>
      <c r="G288" s="81"/>
    </row>
    <row r="289" spans="1:7" ht="45" customHeight="1">
      <c r="A289" s="63"/>
      <c r="B289" s="88" t="s">
        <v>224</v>
      </c>
      <c r="C289" s="68" t="s">
        <v>88</v>
      </c>
      <c r="D289" s="68"/>
      <c r="E289" s="66"/>
      <c r="F289" s="64">
        <v>100</v>
      </c>
      <c r="G289" s="70">
        <f>F289</f>
        <v>100</v>
      </c>
    </row>
    <row r="290" spans="1:7" s="136" customFormat="1" ht="33.75" hidden="1" customHeight="1">
      <c r="A290" s="124"/>
      <c r="B290" s="261" t="s">
        <v>291</v>
      </c>
      <c r="C290" s="261"/>
      <c r="D290" s="261"/>
      <c r="E290" s="261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3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3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3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261" t="s">
        <v>292</v>
      </c>
      <c r="C299" s="261"/>
      <c r="D299" s="261"/>
      <c r="E299" s="261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3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3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3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257" t="s">
        <v>309</v>
      </c>
      <c r="C308" s="257"/>
      <c r="D308" s="257"/>
      <c r="E308" s="257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92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92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92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231" t="s">
        <v>310</v>
      </c>
      <c r="C317" s="231"/>
      <c r="D317" s="231"/>
      <c r="E317" s="231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f>300000</f>
        <v>300000</v>
      </c>
      <c r="G319" s="64">
        <f>F319</f>
        <v>300000</v>
      </c>
    </row>
    <row r="320" spans="1:7" s="76" customFormat="1" ht="15" customHeight="1">
      <c r="A320" s="79">
        <v>2</v>
      </c>
      <c r="B320" s="92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281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92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300000</v>
      </c>
      <c r="G323" s="70">
        <f>F323</f>
        <v>300000</v>
      </c>
    </row>
    <row r="324" spans="1:7" s="76" customFormat="1" ht="15" customHeight="1">
      <c r="A324" s="79">
        <v>4</v>
      </c>
      <c r="B324" s="92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283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customHeight="1">
      <c r="A326" s="63"/>
      <c r="B326" s="258" t="s">
        <v>242</v>
      </c>
      <c r="C326" s="258"/>
      <c r="D326" s="258"/>
      <c r="E326" s="66"/>
      <c r="F326" s="65">
        <f>F333+F338</f>
        <v>549000</v>
      </c>
      <c r="G326" s="65">
        <f>G333+G338</f>
        <v>549000</v>
      </c>
    </row>
    <row r="327" spans="1:7" ht="21" customHeight="1">
      <c r="A327" s="35"/>
      <c r="B327" s="233" t="s">
        <v>243</v>
      </c>
      <c r="C327" s="233"/>
      <c r="D327" s="233"/>
      <c r="E327" s="233"/>
      <c r="F327" s="36"/>
      <c r="G327" s="36"/>
    </row>
    <row r="328" spans="1:7" s="76" customFormat="1" ht="15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>
        <f>500000</f>
        <v>500000</v>
      </c>
      <c r="G329" s="36">
        <f>F329</f>
        <v>500000</v>
      </c>
    </row>
    <row r="330" spans="1:7" s="76" customFormat="1" ht="15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>
        <v>1</v>
      </c>
      <c r="G331" s="41">
        <f>F331</f>
        <v>1</v>
      </c>
    </row>
    <row r="332" spans="1:7" s="76" customFormat="1" ht="15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>
        <f>F329/F331</f>
        <v>500000</v>
      </c>
      <c r="G333" s="41">
        <f>F333</f>
        <v>500000</v>
      </c>
    </row>
    <row r="334" spans="1:7" s="76" customFormat="1" ht="15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>
        <v>100</v>
      </c>
      <c r="G335" s="41">
        <f>F335</f>
        <v>100</v>
      </c>
    </row>
    <row r="336" spans="1:7" ht="26.25" customHeight="1">
      <c r="A336" s="35"/>
      <c r="B336" s="266" t="s">
        <v>300</v>
      </c>
      <c r="C336" s="267"/>
      <c r="D336" s="267"/>
      <c r="E336" s="267"/>
      <c r="F336" s="268"/>
      <c r="G336" s="36"/>
    </row>
    <row r="337" spans="1:8" ht="14.25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>
        <v>49000</v>
      </c>
      <c r="G338" s="36">
        <f>F338</f>
        <v>49000</v>
      </c>
    </row>
    <row r="339" spans="1:8" ht="20.25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>
        <v>1</v>
      </c>
      <c r="G340" s="41">
        <f>F340</f>
        <v>1</v>
      </c>
    </row>
    <row r="341" spans="1:8" ht="20.25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>
        <f>F338/F340</f>
        <v>49000</v>
      </c>
      <c r="G342" s="41">
        <f>F342</f>
        <v>49000</v>
      </c>
    </row>
    <row r="343" spans="1:8" ht="16.5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>
        <v>100</v>
      </c>
      <c r="G344" s="41">
        <f>F344</f>
        <v>100</v>
      </c>
    </row>
    <row r="345" spans="1:8" ht="22.5" customHeight="1">
      <c r="A345" s="239"/>
      <c r="B345" s="239"/>
      <c r="C345" s="239"/>
      <c r="D345" s="18"/>
    </row>
    <row r="346" spans="1:8" s="58" customFormat="1" ht="33" customHeight="1">
      <c r="A346" s="240" t="s">
        <v>315</v>
      </c>
      <c r="B346" s="240"/>
      <c r="C346" s="240"/>
      <c r="D346" s="97"/>
      <c r="E346" s="98"/>
      <c r="F346" s="241" t="s">
        <v>316</v>
      </c>
      <c r="G346" s="241"/>
    </row>
    <row r="347" spans="1:8" s="58" customFormat="1" ht="12.75" customHeight="1">
      <c r="A347" s="99"/>
      <c r="B347" s="100"/>
      <c r="D347" s="94" t="s">
        <v>31</v>
      </c>
      <c r="F347" s="207" t="s">
        <v>302</v>
      </c>
      <c r="G347" s="207"/>
    </row>
    <row r="348" spans="1:8" s="58" customFormat="1" ht="15.75" customHeight="1">
      <c r="A348" s="210" t="s">
        <v>32</v>
      </c>
      <c r="B348" s="210"/>
      <c r="C348" s="100"/>
      <c r="D348" s="100"/>
    </row>
    <row r="349" spans="1:8" s="58" customFormat="1" ht="34.5" customHeight="1">
      <c r="A349" s="260" t="s">
        <v>303</v>
      </c>
      <c r="B349" s="260"/>
      <c r="C349" s="260"/>
      <c r="D349" s="100"/>
    </row>
    <row r="350" spans="1:8" s="58" customFormat="1" ht="33" customHeight="1">
      <c r="A350" s="234" t="s">
        <v>304</v>
      </c>
      <c r="B350" s="210"/>
      <c r="C350" s="210"/>
      <c r="D350" s="97"/>
      <c r="E350" s="98"/>
      <c r="F350" s="235" t="s">
        <v>305</v>
      </c>
      <c r="G350" s="235"/>
    </row>
    <row r="351" spans="1:8" s="58" customFormat="1" ht="9.75" customHeight="1">
      <c r="B351" s="100"/>
      <c r="C351" s="100"/>
      <c r="D351" s="94" t="s">
        <v>31</v>
      </c>
      <c r="F351" s="207" t="s">
        <v>52</v>
      </c>
      <c r="G351" s="207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B35:G35"/>
    <mergeCell ref="C32:G32"/>
    <mergeCell ref="A18:C18"/>
    <mergeCell ref="D18:E18"/>
    <mergeCell ref="B44:C44"/>
    <mergeCell ref="B45:C45"/>
    <mergeCell ref="B46:C46"/>
    <mergeCell ref="B47:C47"/>
    <mergeCell ref="D20:E20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87:D87"/>
    <mergeCell ref="B116:D116"/>
    <mergeCell ref="B125:D125"/>
    <mergeCell ref="B134:D134"/>
    <mergeCell ref="B145:D145"/>
    <mergeCell ref="B218:E218"/>
    <mergeCell ref="B190:D190"/>
    <mergeCell ref="B191:E191"/>
    <mergeCell ref="B336:F336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B42:C42"/>
    <mergeCell ref="B36:G36"/>
    <mergeCell ref="B86:D86"/>
    <mergeCell ref="B48:C48"/>
    <mergeCell ref="B49:C49"/>
    <mergeCell ref="B50:C50"/>
    <mergeCell ref="B51:C51"/>
    <mergeCell ref="B52:C52"/>
    <mergeCell ref="B40:C40"/>
    <mergeCell ref="B41:C41"/>
    <mergeCell ref="B43:C43"/>
    <mergeCell ref="B154:D154"/>
    <mergeCell ref="B163:D163"/>
    <mergeCell ref="B172:D172"/>
    <mergeCell ref="B181:D181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F351:G351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  <mergeCell ref="A345:C345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274" t="s">
        <v>71</v>
      </c>
      <c r="K1" s="274"/>
      <c r="L1" s="274"/>
      <c r="M1" s="274"/>
    </row>
    <row r="2" spans="1:13">
      <c r="J2" s="274"/>
      <c r="K2" s="274"/>
      <c r="L2" s="274"/>
      <c r="M2" s="274"/>
    </row>
    <row r="3" spans="1:13">
      <c r="J3" s="274"/>
      <c r="K3" s="274"/>
      <c r="L3" s="274"/>
      <c r="M3" s="274"/>
    </row>
    <row r="4" spans="1:13">
      <c r="J4" s="274"/>
      <c r="K4" s="274"/>
      <c r="L4" s="274"/>
      <c r="M4" s="274"/>
    </row>
    <row r="5" spans="1:13">
      <c r="A5" s="280" t="s">
        <v>36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3">
      <c r="A6" s="280" t="s">
        <v>53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>
      <c r="A7" s="275" t="s">
        <v>3</v>
      </c>
      <c r="B7" s="5"/>
      <c r="C7" s="3"/>
      <c r="E7" s="277"/>
      <c r="F7" s="277"/>
      <c r="G7" s="277"/>
      <c r="H7" s="277"/>
      <c r="I7" s="277"/>
      <c r="J7" s="277"/>
      <c r="K7" s="277"/>
      <c r="L7" s="277"/>
      <c r="M7" s="277"/>
    </row>
    <row r="8" spans="1:13" ht="15" customHeight="1">
      <c r="A8" s="275"/>
      <c r="B8" s="11" t="s">
        <v>45</v>
      </c>
      <c r="C8" s="13"/>
      <c r="D8" s="14"/>
      <c r="E8" s="278" t="s">
        <v>34</v>
      </c>
      <c r="F8" s="278"/>
      <c r="G8" s="278"/>
      <c r="H8" s="278"/>
      <c r="I8" s="278"/>
      <c r="J8" s="278"/>
      <c r="K8" s="278"/>
      <c r="L8" s="278"/>
      <c r="M8" s="278"/>
    </row>
    <row r="9" spans="1:13">
      <c r="A9" s="275" t="s">
        <v>4</v>
      </c>
      <c r="B9" s="5"/>
      <c r="C9" s="3"/>
      <c r="E9" s="277"/>
      <c r="F9" s="277"/>
      <c r="G9" s="277"/>
      <c r="H9" s="277"/>
      <c r="I9" s="277"/>
      <c r="J9" s="277"/>
      <c r="K9" s="277"/>
      <c r="L9" s="277"/>
      <c r="M9" s="277"/>
    </row>
    <row r="10" spans="1:13" ht="15" customHeight="1">
      <c r="A10" s="275"/>
      <c r="B10" s="11" t="s">
        <v>45</v>
      </c>
      <c r="C10" s="13"/>
      <c r="D10" s="14"/>
      <c r="E10" s="281" t="s">
        <v>33</v>
      </c>
      <c r="F10" s="281"/>
      <c r="G10" s="281"/>
      <c r="H10" s="281"/>
      <c r="I10" s="281"/>
      <c r="J10" s="281"/>
      <c r="K10" s="281"/>
      <c r="L10" s="281"/>
      <c r="M10" s="281"/>
    </row>
    <row r="11" spans="1:13">
      <c r="A11" s="275" t="s">
        <v>5</v>
      </c>
      <c r="B11" s="5"/>
      <c r="C11" s="5"/>
      <c r="E11" s="277"/>
      <c r="F11" s="277"/>
      <c r="G11" s="277"/>
      <c r="H11" s="277"/>
      <c r="I11" s="277"/>
      <c r="J11" s="277"/>
      <c r="K11" s="277"/>
      <c r="L11" s="277"/>
      <c r="M11" s="277"/>
    </row>
    <row r="12" spans="1:13" ht="15" customHeight="1">
      <c r="A12" s="275"/>
      <c r="B12" s="11" t="s">
        <v>45</v>
      </c>
      <c r="C12" s="2" t="s">
        <v>6</v>
      </c>
      <c r="D12" s="14"/>
      <c r="E12" s="278" t="s">
        <v>35</v>
      </c>
      <c r="F12" s="278"/>
      <c r="G12" s="278"/>
      <c r="H12" s="278"/>
      <c r="I12" s="278"/>
      <c r="J12" s="278"/>
      <c r="K12" s="278"/>
      <c r="L12" s="278"/>
      <c r="M12" s="278"/>
    </row>
    <row r="13" spans="1:13" ht="19.5" customHeight="1">
      <c r="A13" s="282" t="s">
        <v>54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</row>
    <row r="14" spans="1:13">
      <c r="A14" s="1"/>
    </row>
    <row r="15" spans="1:13" ht="31.5">
      <c r="A15" s="4" t="s">
        <v>44</v>
      </c>
      <c r="B15" s="279" t="s">
        <v>47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3">
      <c r="A16" s="4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26">
      <c r="A17" s="4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279" t="s">
        <v>12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26">
      <c r="A24" s="4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26">
      <c r="A25" s="4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279" t="s">
        <v>44</v>
      </c>
      <c r="B30" s="279" t="s">
        <v>58</v>
      </c>
      <c r="C30" s="279"/>
      <c r="D30" s="279"/>
      <c r="E30" s="279" t="s">
        <v>37</v>
      </c>
      <c r="F30" s="279"/>
      <c r="G30" s="279"/>
      <c r="H30" s="279" t="s">
        <v>59</v>
      </c>
      <c r="I30" s="279"/>
      <c r="J30" s="279"/>
      <c r="K30" s="279" t="s">
        <v>38</v>
      </c>
      <c r="L30" s="279"/>
      <c r="M30" s="279"/>
      <c r="R30" s="276"/>
      <c r="S30" s="276"/>
      <c r="T30" s="276"/>
      <c r="U30" s="276"/>
      <c r="V30" s="276"/>
      <c r="W30" s="276"/>
      <c r="X30" s="276"/>
      <c r="Y30" s="276"/>
      <c r="Z30" s="276"/>
    </row>
    <row r="31" spans="1:26" ht="33" customHeight="1">
      <c r="A31" s="279"/>
      <c r="B31" s="279"/>
      <c r="C31" s="279"/>
      <c r="D31" s="279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279">
        <v>2</v>
      </c>
      <c r="C32" s="279"/>
      <c r="D32" s="279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279" t="s">
        <v>18</v>
      </c>
      <c r="C33" s="279"/>
      <c r="D33" s="279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279"/>
      <c r="C34" s="279"/>
      <c r="D34" s="279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284" t="s">
        <v>60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</row>
    <row r="36" spans="1:26">
      <c r="A36" s="1"/>
    </row>
    <row r="37" spans="1:26" ht="33" customHeight="1">
      <c r="A37" s="286" t="s">
        <v>61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1:26">
      <c r="K38" s="3" t="s">
        <v>49</v>
      </c>
    </row>
    <row r="39" spans="1:26">
      <c r="A39" s="1"/>
    </row>
    <row r="40" spans="1:26" ht="31.5" customHeight="1">
      <c r="A40" s="279" t="s">
        <v>11</v>
      </c>
      <c r="B40" s="279" t="s">
        <v>62</v>
      </c>
      <c r="C40" s="279"/>
      <c r="D40" s="279"/>
      <c r="E40" s="279" t="s">
        <v>37</v>
      </c>
      <c r="F40" s="279"/>
      <c r="G40" s="279"/>
      <c r="H40" s="279" t="s">
        <v>59</v>
      </c>
      <c r="I40" s="279"/>
      <c r="J40" s="279"/>
      <c r="K40" s="279" t="s">
        <v>38</v>
      </c>
      <c r="L40" s="279"/>
      <c r="M40" s="279"/>
    </row>
    <row r="41" spans="1:26" ht="33.75" customHeight="1">
      <c r="A41" s="279"/>
      <c r="B41" s="279"/>
      <c r="C41" s="279"/>
      <c r="D41" s="279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279">
        <v>2</v>
      </c>
      <c r="C42" s="279"/>
      <c r="D42" s="279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279"/>
      <c r="C43" s="279"/>
      <c r="D43" s="279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279" t="s">
        <v>11</v>
      </c>
      <c r="B47" s="279" t="s">
        <v>42</v>
      </c>
      <c r="C47" s="279" t="s">
        <v>25</v>
      </c>
      <c r="D47" s="279" t="s">
        <v>26</v>
      </c>
      <c r="E47" s="279" t="s">
        <v>37</v>
      </c>
      <c r="F47" s="279"/>
      <c r="G47" s="279"/>
      <c r="H47" s="279" t="s">
        <v>64</v>
      </c>
      <c r="I47" s="279"/>
      <c r="J47" s="279"/>
      <c r="K47" s="279" t="s">
        <v>38</v>
      </c>
      <c r="L47" s="279"/>
      <c r="M47" s="279"/>
    </row>
    <row r="48" spans="1:26" ht="30.75" customHeight="1">
      <c r="A48" s="279"/>
      <c r="B48" s="279"/>
      <c r="C48" s="279"/>
      <c r="D48" s="279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279" t="s">
        <v>65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279" t="s">
        <v>65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279" t="s">
        <v>65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279" t="s">
        <v>65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</row>
    <row r="66" spans="1:13">
      <c r="A66" s="279" t="s">
        <v>43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282" t="s">
        <v>67</v>
      </c>
      <c r="B69" s="282"/>
      <c r="C69" s="282"/>
      <c r="D69" s="282"/>
    </row>
    <row r="70" spans="1:13" ht="19.5" customHeight="1">
      <c r="A70" s="9" t="s">
        <v>68</v>
      </c>
      <c r="B70" s="9"/>
      <c r="C70" s="9"/>
      <c r="D70" s="9"/>
    </row>
    <row r="71" spans="1:13">
      <c r="A71" s="288" t="s">
        <v>70</v>
      </c>
      <c r="B71" s="288"/>
      <c r="C71" s="288"/>
      <c r="D71" s="288"/>
      <c r="E71" s="288"/>
    </row>
    <row r="72" spans="1:13">
      <c r="A72" s="288"/>
      <c r="B72" s="288"/>
      <c r="C72" s="288"/>
      <c r="D72" s="288"/>
      <c r="E72" s="288"/>
      <c r="G72" s="283"/>
      <c r="H72" s="283"/>
      <c r="J72" s="283"/>
      <c r="K72" s="283"/>
      <c r="L72" s="283"/>
      <c r="M72" s="283"/>
    </row>
    <row r="73" spans="1:13" ht="15.75" customHeight="1">
      <c r="A73" s="10"/>
      <c r="B73" s="10"/>
      <c r="C73" s="10"/>
      <c r="D73" s="10"/>
      <c r="E73" s="10"/>
      <c r="G73" s="287" t="s">
        <v>31</v>
      </c>
      <c r="H73" s="287"/>
      <c r="J73" s="281" t="s">
        <v>52</v>
      </c>
      <c r="K73" s="281"/>
      <c r="L73" s="281"/>
      <c r="M73" s="281"/>
    </row>
    <row r="74" spans="1:13" ht="43.5" customHeight="1">
      <c r="A74" s="288" t="s">
        <v>69</v>
      </c>
      <c r="B74" s="288"/>
      <c r="C74" s="288"/>
      <c r="D74" s="288"/>
      <c r="E74" s="288"/>
      <c r="G74" s="283"/>
      <c r="H74" s="283"/>
      <c r="J74" s="283"/>
      <c r="K74" s="283"/>
      <c r="L74" s="283"/>
      <c r="M74" s="283"/>
    </row>
    <row r="75" spans="1:13" ht="15.75" customHeight="1">
      <c r="A75" s="288"/>
      <c r="B75" s="288"/>
      <c r="C75" s="288"/>
      <c r="D75" s="288"/>
      <c r="E75" s="288"/>
      <c r="G75" s="287" t="s">
        <v>31</v>
      </c>
      <c r="H75" s="287"/>
      <c r="J75" s="281" t="s">
        <v>52</v>
      </c>
      <c r="K75" s="281"/>
      <c r="L75" s="281"/>
      <c r="M75" s="281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паспорт 01.04</vt:lpstr>
      <vt:lpstr>Лист3 (2)</vt:lpstr>
      <vt:lpstr>паспорт з 13.10.2022</vt:lpstr>
      <vt:lpstr>звіт з 01.01.2020</vt:lpstr>
      <vt:lpstr>'звіт з 01.01.2020'!Область_печати</vt:lpstr>
      <vt:lpstr>'паспорт 01.04'!Область_печати</vt:lpstr>
      <vt:lpstr>'паспорт з 13.10.2022'!Область_печати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2024-04-02T08:37:51Z</cp:lastPrinted>
  <dcterms:created xsi:type="dcterms:W3CDTF">2018-12-28T08:43:53Z</dcterms:created>
  <dcterms:modified xsi:type="dcterms:W3CDTF">2024-04-09T12:38:49Z</dcterms:modified>
</cp:coreProperties>
</file>