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2" sheetId="38" r:id="rId4"/>
    <sheet name="Лист1" sheetId="5" state="hidden" r:id="rId5"/>
    <sheet name="Лист3" sheetId="19" state="hidden" r:id="rId6"/>
  </sheets>
  <definedNames>
    <definedName name="_xlnm.Print_Area" localSheetId="2">'звіт з 01.01.2020'!$A$1:$M$75</definedName>
    <definedName name="_xlnm.Print_Area" localSheetId="3">'паспорт 2'!$A$1:$G$626</definedName>
  </definedNames>
  <calcPr calcId="125725"/>
</workbook>
</file>

<file path=xl/calcChain.xml><?xml version="1.0" encoding="utf-8"?>
<calcChain xmlns="http://schemas.openxmlformats.org/spreadsheetml/2006/main">
  <c r="F70" i="38"/>
  <c r="D51"/>
  <c r="F51"/>
  <c r="F87"/>
  <c r="F95"/>
  <c r="E165" l="1"/>
  <c r="E161"/>
  <c r="E151"/>
  <c r="D77"/>
  <c r="G346"/>
  <c r="G342"/>
  <c r="E344"/>
  <c r="G344" s="1"/>
  <c r="G340" l="1"/>
  <c r="E331" l="1"/>
  <c r="E277" s="1"/>
  <c r="F77"/>
  <c r="F580"/>
  <c r="G577"/>
  <c r="F571"/>
  <c r="G574"/>
  <c r="G580" s="1"/>
  <c r="F442"/>
  <c r="F446" s="1"/>
  <c r="G446" s="1"/>
  <c r="F92"/>
  <c r="F608"/>
  <c r="G608" s="1"/>
  <c r="G606"/>
  <c r="G597"/>
  <c r="F597"/>
  <c r="F599" s="1"/>
  <c r="G595"/>
  <c r="G590"/>
  <c r="F590"/>
  <c r="F583"/>
  <c r="G583" s="1"/>
  <c r="G568"/>
  <c r="F568"/>
  <c r="G561"/>
  <c r="F561"/>
  <c r="F558"/>
  <c r="G558" s="1"/>
  <c r="G554"/>
  <c r="F549"/>
  <c r="G549" s="1"/>
  <c r="G545"/>
  <c r="F540"/>
  <c r="G540" s="1"/>
  <c r="G536"/>
  <c r="F531"/>
  <c r="G531" s="1"/>
  <c r="G527"/>
  <c r="F522"/>
  <c r="G522" s="1"/>
  <c r="G518"/>
  <c r="F513"/>
  <c r="G513" s="1"/>
  <c r="G509"/>
  <c r="F504"/>
  <c r="G504" s="1"/>
  <c r="G500"/>
  <c r="G497"/>
  <c r="F494"/>
  <c r="G494" s="1"/>
  <c r="G490"/>
  <c r="F485"/>
  <c r="G485" s="1"/>
  <c r="G481"/>
  <c r="F476"/>
  <c r="G476" s="1"/>
  <c r="G472"/>
  <c r="F467"/>
  <c r="G467" s="1"/>
  <c r="G463"/>
  <c r="F460"/>
  <c r="G460" s="1"/>
  <c r="F457"/>
  <c r="G454"/>
  <c r="G451"/>
  <c r="G444"/>
  <c r="F435"/>
  <c r="F437" s="1"/>
  <c r="G433"/>
  <c r="F426"/>
  <c r="F428" s="1"/>
  <c r="G424"/>
  <c r="F419"/>
  <c r="G417"/>
  <c r="G415"/>
  <c r="F408"/>
  <c r="F410" s="1"/>
  <c r="G406"/>
  <c r="G402"/>
  <c r="E400"/>
  <c r="G398"/>
  <c r="G396"/>
  <c r="G392"/>
  <c r="E390"/>
  <c r="G390" s="1"/>
  <c r="G388"/>
  <c r="G386"/>
  <c r="G382"/>
  <c r="E380"/>
  <c r="G378"/>
  <c r="G376"/>
  <c r="E371"/>
  <c r="G371" s="1"/>
  <c r="G367"/>
  <c r="G364"/>
  <c r="E362"/>
  <c r="G360"/>
  <c r="G358"/>
  <c r="G355"/>
  <c r="E353"/>
  <c r="G351"/>
  <c r="G349"/>
  <c r="E335"/>
  <c r="G335" s="1"/>
  <c r="G331"/>
  <c r="G324"/>
  <c r="E324"/>
  <c r="G322"/>
  <c r="G319"/>
  <c r="E317"/>
  <c r="G317" s="1"/>
  <c r="G315"/>
  <c r="G314"/>
  <c r="G313"/>
  <c r="G311"/>
  <c r="G308"/>
  <c r="E306"/>
  <c r="G306" s="1"/>
  <c r="G304"/>
  <c r="G302"/>
  <c r="G299"/>
  <c r="E297"/>
  <c r="G297" s="1"/>
  <c r="G295"/>
  <c r="G293"/>
  <c r="G292"/>
  <c r="G291"/>
  <c r="G288"/>
  <c r="E286"/>
  <c r="G286" s="1"/>
  <c r="G284"/>
  <c r="G283"/>
  <c r="G282"/>
  <c r="G280"/>
  <c r="G277"/>
  <c r="G276"/>
  <c r="E274"/>
  <c r="G272"/>
  <c r="G270"/>
  <c r="G267"/>
  <c r="E265"/>
  <c r="G265" s="1"/>
  <c r="G263"/>
  <c r="G261"/>
  <c r="G258"/>
  <c r="E256"/>
  <c r="G256" s="1"/>
  <c r="G254"/>
  <c r="G252"/>
  <c r="G248"/>
  <c r="G246"/>
  <c r="G245"/>
  <c r="G242"/>
  <c r="G240"/>
  <c r="G237"/>
  <c r="E235"/>
  <c r="G235" s="1"/>
  <c r="G233"/>
  <c r="G231"/>
  <c r="G228"/>
  <c r="E226"/>
  <c r="G226" s="1"/>
  <c r="G224"/>
  <c r="G223"/>
  <c r="G221"/>
  <c r="G218"/>
  <c r="G216"/>
  <c r="G214"/>
  <c r="G212"/>
  <c r="G209"/>
  <c r="G207"/>
  <c r="G206"/>
  <c r="G205"/>
  <c r="G203"/>
  <c r="G202"/>
  <c r="G201"/>
  <c r="G199"/>
  <c r="G196"/>
  <c r="E194"/>
  <c r="G194" s="1"/>
  <c r="G193"/>
  <c r="G191"/>
  <c r="G190"/>
  <c r="G188"/>
  <c r="G187"/>
  <c r="E185"/>
  <c r="G185" s="1"/>
  <c r="G183"/>
  <c r="E180"/>
  <c r="G180" s="1"/>
  <c r="E179"/>
  <c r="G179" s="1"/>
  <c r="G177"/>
  <c r="G176"/>
  <c r="G175"/>
  <c r="E173"/>
  <c r="G173" s="1"/>
  <c r="G169"/>
  <c r="G168"/>
  <c r="G167"/>
  <c r="G166"/>
  <c r="G165"/>
  <c r="G164"/>
  <c r="G163"/>
  <c r="G162"/>
  <c r="G161"/>
  <c r="G160"/>
  <c r="G159"/>
  <c r="G158"/>
  <c r="G157"/>
  <c r="G156"/>
  <c r="G155"/>
  <c r="G153"/>
  <c r="G152"/>
  <c r="G151"/>
  <c r="G150"/>
  <c r="G149"/>
  <c r="G148"/>
  <c r="G147"/>
  <c r="G146"/>
  <c r="G145"/>
  <c r="E144"/>
  <c r="E154" s="1"/>
  <c r="G141"/>
  <c r="G140"/>
  <c r="G139"/>
  <c r="E137"/>
  <c r="E136"/>
  <c r="G136" s="1"/>
  <c r="E135"/>
  <c r="G135" s="1"/>
  <c r="E134"/>
  <c r="G134" s="1"/>
  <c r="E133"/>
  <c r="G131"/>
  <c r="G130"/>
  <c r="G129"/>
  <c r="G128"/>
  <c r="G127"/>
  <c r="G125"/>
  <c r="G124"/>
  <c r="G123"/>
  <c r="G122"/>
  <c r="E121"/>
  <c r="G121" s="1"/>
  <c r="G120"/>
  <c r="G116"/>
  <c r="E114"/>
  <c r="G114" s="1"/>
  <c r="G112"/>
  <c r="G110"/>
  <c r="D101"/>
  <c r="D102" s="1"/>
  <c r="F93"/>
  <c r="F91"/>
  <c r="F90"/>
  <c r="F89"/>
  <c r="D86"/>
  <c r="F86" s="1"/>
  <c r="F85" s="1"/>
  <c r="D84"/>
  <c r="F84" s="1"/>
  <c r="F83" s="1"/>
  <c r="D82"/>
  <c r="F82" s="1"/>
  <c r="D81"/>
  <c r="F81" s="1"/>
  <c r="D80"/>
  <c r="F80" s="1"/>
  <c r="D79"/>
  <c r="F79" s="1"/>
  <c r="D76"/>
  <c r="F76" s="1"/>
  <c r="D75"/>
  <c r="F75" s="1"/>
  <c r="D74"/>
  <c r="F74" s="1"/>
  <c r="D73"/>
  <c r="F73" s="1"/>
  <c r="D72"/>
  <c r="F72" s="1"/>
  <c r="D71"/>
  <c r="F69"/>
  <c r="D68"/>
  <c r="F68" s="1"/>
  <c r="D67"/>
  <c r="F67" s="1"/>
  <c r="D66"/>
  <c r="F66" s="1"/>
  <c r="D65"/>
  <c r="D64"/>
  <c r="F64" s="1"/>
  <c r="F63" s="1"/>
  <c r="D63"/>
  <c r="D62"/>
  <c r="F62" s="1"/>
  <c r="D61"/>
  <c r="F61" s="1"/>
  <c r="D60"/>
  <c r="F60" s="1"/>
  <c r="D59"/>
  <c r="F59" s="1"/>
  <c r="D58"/>
  <c r="F58" s="1"/>
  <c r="D57"/>
  <c r="D56"/>
  <c r="F56" s="1"/>
  <c r="F55" s="1"/>
  <c r="D55"/>
  <c r="D54"/>
  <c r="F54" s="1"/>
  <c r="D53"/>
  <c r="F53" s="1"/>
  <c r="D50"/>
  <c r="F50" s="1"/>
  <c r="D52" l="1"/>
  <c r="F403"/>
  <c r="G403" s="1"/>
  <c r="G426"/>
  <c r="G442"/>
  <c r="G599"/>
  <c r="F71"/>
  <c r="D70"/>
  <c r="D78"/>
  <c r="G274"/>
  <c r="F57"/>
  <c r="F65"/>
  <c r="D83"/>
  <c r="D85"/>
  <c r="G133"/>
  <c r="G137"/>
  <c r="G353"/>
  <c r="G362"/>
  <c r="G380"/>
  <c r="G400"/>
  <c r="G408"/>
  <c r="G435"/>
  <c r="G457"/>
  <c r="G571"/>
  <c r="G154"/>
  <c r="G428"/>
  <c r="G410"/>
  <c r="G437"/>
  <c r="F78"/>
  <c r="G144"/>
  <c r="F52" l="1"/>
  <c r="D95"/>
  <c r="E88"/>
  <c r="E87" s="1"/>
  <c r="E95" s="1"/>
  <c r="F88"/>
  <c r="C101" l="1"/>
  <c r="E101"/>
  <c r="E102" s="1"/>
  <c r="C102"/>
  <c r="E12" i="19" l="1"/>
  <c r="E16" s="1"/>
  <c r="K12"/>
  <c r="K16" s="1"/>
  <c r="K8"/>
  <c r="N3"/>
  <c r="N2"/>
  <c r="M4"/>
  <c r="K9" s="1"/>
  <c r="L4"/>
  <c r="F25"/>
  <c r="N4" l="1"/>
  <c r="L9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444" authorId="0">
      <text>
        <r>
          <rPr>
            <b/>
            <sz val="9"/>
            <color indexed="81"/>
            <rFont val="Tahoma"/>
            <family val="2"/>
            <charset val="204"/>
          </rPr>
          <t>кошторис на 62 477 701 грн
на м.кв 10515:
742+6965+16391+1417+1098</t>
        </r>
      </text>
    </comment>
  </commentList>
</comments>
</file>

<file path=xl/sharedStrings.xml><?xml version="1.0" encoding="utf-8"?>
<sst xmlns="http://schemas.openxmlformats.org/spreadsheetml/2006/main" count="1458" uniqueCount="511">
  <si>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</si>
  <si>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</si>
  <si>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</si>
  <si>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</si>
  <si>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</si>
  <si>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</si>
  <si>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</si>
  <si>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</si>
  <si>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</si>
  <si>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</si>
  <si>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</si>
  <si>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</si>
  <si>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</si>
  <si>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</si>
  <si>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</si>
  <si>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</si>
  <si>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</si>
  <si>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</si>
  <si>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</si>
  <si>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</si>
  <si>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</si>
  <si>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</si>
  <si>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</si>
  <si>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</si>
  <si>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</si>
  <si>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</si>
  <si>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</si>
  <si>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</si>
  <si>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</si>
  <si>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</si>
  <si>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</si>
  <si>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</si>
  <si>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</si>
  <si>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</si>
  <si>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</si>
  <si>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</si>
  <si>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</si>
  <si>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</si>
  <si>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</si>
  <si>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</si>
  <si>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</si>
  <si>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</si>
  <si>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</si>
  <si>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</si>
  <si>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</si>
  <si>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</si>
  <si>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</si>
  <si>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</si>
  <si>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</si>
  <si>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</si>
  <si>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</si>
  <si>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</si>
  <si>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</si>
  <si>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</si>
  <si>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</si>
  <si>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</si>
  <si>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</si>
  <si>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</si>
  <si>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</si>
  <si>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</si>
  <si>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</si>
  <si>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</si>
  <si>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</si>
  <si>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</si>
  <si>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</si>
  <si>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</si>
  <si>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</si>
  <si>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</si>
  <si>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</si>
  <si>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</si>
  <si>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</si>
  <si>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</si>
  <si>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</si>
  <si>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</si>
  <si>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</si>
  <si>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</si>
  <si>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</si>
  <si>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</si>
  <si>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</si>
  <si>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</si>
  <si>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</si>
  <si>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</si>
  <si>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</si>
  <si>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</si>
  <si>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</si>
  <si>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</si>
  <si>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</si>
  <si>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</si>
  <si>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</si>
  <si>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</si>
  <si>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</si>
  <si>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</si>
  <si>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</si>
  <si>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</si>
  <si>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</si>
  <si>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</si>
  <si>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</si>
  <si>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</si>
  <si>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</si>
  <si>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</si>
  <si>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</si>
  <si>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</si>
  <si>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</si>
  <si>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</si>
  <si>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</si>
  <si>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</si>
  <si>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</si>
  <si>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</si>
  <si>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</si>
  <si>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</si>
  <si>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</si>
  <si>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</si>
  <si>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</si>
  <si>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</si>
  <si>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</si>
  <si>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</si>
  <si>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</si>
  <si>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</si>
  <si>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</si>
  <si>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</si>
  <si>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</si>
  <si>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</si>
  <si>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</si>
  <si>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</si>
  <si>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</si>
  <si>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</si>
  <si>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</si>
  <si>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</si>
  <si>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</si>
  <si>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</si>
  <si>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</si>
  <si>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</si>
  <si>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</si>
  <si>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</si>
  <si>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</si>
  <si>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</si>
  <si>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</si>
  <si>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</si>
  <si>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</si>
  <si>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План робіт</t>
  </si>
  <si>
    <t>середня вартість захоронення (1 м3 ТПВ)</t>
  </si>
  <si>
    <t>Розрахунок</t>
  </si>
  <si>
    <t>%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</si>
  <si>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</si>
  <si>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</si>
  <si>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</si>
  <si>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</si>
  <si>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м2</t>
  </si>
  <si>
    <t>м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</si>
  <si>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</si>
  <si>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</si>
  <si>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</si>
  <si>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</si>
  <si>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технічне обслуговування світлофорів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</si>
  <si>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</si>
  <si>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</si>
  <si>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</si>
  <si>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</si>
  <si>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</si>
  <si>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</si>
  <si>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</si>
  <si>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</si>
  <si>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</si>
  <si>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кількість безпритульних тварин, які планується утримувати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</si>
  <si>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</si>
  <si>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</si>
  <si>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</si>
  <si>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приладів обліку електроенергії, які планується обслуговувати</t>
  </si>
  <si>
    <t>Середня вартість обслуговування 1 приладу обліку електричної енергії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</si>
  <si>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</si>
  <si>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</si>
  <si>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</si>
  <si>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</si>
  <si>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</si>
  <si>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</si>
  <si>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</si>
  <si>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</si>
  <si>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</si>
  <si>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</si>
  <si>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</si>
  <si>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</si>
  <si>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</si>
  <si>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</si>
  <si>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</si>
  <si>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</si>
  <si>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3.1. Забезпечити ловіння бродячих тварин та їх утримання</t>
  </si>
  <si>
    <t>3.1.Забезпечити ловіння бродячих тварин та їх утримання</t>
  </si>
  <si>
    <t>0620</t>
  </si>
  <si>
    <t xml:space="preserve">  </t>
  </si>
  <si>
    <t xml:space="preserve"> - встановлення засобів обмеження руху автотранспорту</t>
  </si>
  <si>
    <t>09530000000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</si>
  <si>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</si>
  <si>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</si>
  <si>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</si>
  <si>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</si>
  <si>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</si>
  <si>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</si>
  <si>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М.П.</t>
  </si>
  <si>
    <t xml:space="preserve">Наказ 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</si>
  <si>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</si>
  <si>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</si>
  <si>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</si>
  <si>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</si>
  <si>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</si>
  <si>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відсоток виконання впорядкування водовідвідних канав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</si>
  <si>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</si>
  <si>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</si>
  <si>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</si>
  <si>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</si>
  <si>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</si>
  <si>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</si>
  <si>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</si>
  <si>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</si>
  <si>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</si>
  <si>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</si>
  <si>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</si>
  <si>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</si>
  <si>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</si>
  <si>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</si>
  <si>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</si>
  <si>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</si>
  <si>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</si>
  <si>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</si>
  <si>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</si>
  <si>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Андрій РАДОВЕЦЬ</t>
  </si>
  <si>
    <t>Начальник управління комунального господарства</t>
  </si>
  <si>
    <t>обсяг витрат на утримання дорожної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</si>
  <si>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</si>
  <si>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</si>
  <si>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</si>
  <si>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>Програма  «Благоустрій Коломийської міської територіальної громади на 2021 - 2025 роки»</t>
  </si>
  <si>
    <t>1.1.Забезпечити знешкодження побутових відходів</t>
  </si>
  <si>
    <t>1.1. Забезпечити знешкодження побутових відходів</t>
  </si>
  <si>
    <t>відсоток виконання завдання із знешкодження побутових відходів</t>
  </si>
  <si>
    <t>2.1. Забезпечити організацію та безпеку дорожнього руху</t>
  </si>
  <si>
    <t xml:space="preserve">2.1.Забезпечити організацію та безпеку дорожнього руху </t>
  </si>
  <si>
    <t>кількість засобів обмеження руху автотранспорту, які планується встановити</t>
  </si>
  <si>
    <t>кількість безпритульних тварин, яким планується надати ветеринарні послуги ,в тому числі відлов</t>
  </si>
  <si>
    <t>середня вартість проведення ветеринарної послуги  1 тварині, в тому числі відлов</t>
  </si>
  <si>
    <t>обясг видатків на обслуговування приладів обліку електричної енергії</t>
  </si>
  <si>
    <t>обсяг видатків на поточний ремонт обєктів благоустрою</t>
  </si>
  <si>
    <t>кількість урн, які необхідно встановити</t>
  </si>
  <si>
    <t>кількість автобусних зупинок, на яких потрібно провести поточний ремонт</t>
  </si>
  <si>
    <t>середня вартість встановлення 1 урни</t>
  </si>
  <si>
    <t>середня вартість проведення ремонту 1 майданчика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</si>
  <si>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</si>
  <si>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</si>
  <si>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</si>
  <si>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</si>
  <si>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</si>
  <si>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</si>
  <si>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>Одержувач бюджетних коштів КП "Полігон Екологія"</t>
  </si>
  <si>
    <t>Одержувач бюджетних коштів КП "Зеленосвіт"</t>
  </si>
  <si>
    <t xml:space="preserve">обсяг видатків на  утримання міських кладовищ (одержувач коштів КП "Коломийська міська ритуальна служба") </t>
  </si>
  <si>
    <t xml:space="preserve">Кількість місяців, протягом яких проводитиметься  утримання міських кладовищ (одержувач коштів КП "Коломийська міська ритуальна служба") </t>
  </si>
  <si>
    <t>середня вартість утримання міських кладовищ   в місяць</t>
  </si>
  <si>
    <t xml:space="preserve">відсоток  утримання міських кладовищ (одержувач коштів КП "Коломийська міська ритуальна служба") </t>
  </si>
  <si>
    <t>Одержувач бюджетних коштів КП "Коломийська міська ритуальна служба"</t>
  </si>
  <si>
    <t>4.1. Забезпечити оплату за електричну енергію</t>
  </si>
  <si>
    <t>4.2. Забезпечити поточний ремонт об'єктів благоустрою</t>
  </si>
  <si>
    <t xml:space="preserve"> 5.1. Встановлення, демонтаж Новорічної ялинки та влаштування святкової ілюмінації</t>
  </si>
  <si>
    <t xml:space="preserve"> 6.1. Забезпечити оплату судового збору</t>
  </si>
  <si>
    <t>6.2. Забезпечити оплату за видачу сертифікатів готовності об`єктів до експлуатації по будівництву каналізаційних мереж</t>
  </si>
  <si>
    <t>7.1. Забезпечити санітарну очистку вулиць,скверів та парків</t>
  </si>
  <si>
    <t>7.2. Забезпечити поточний ремонт дорожнього покриття, в тому числі міжквартальні проїзди</t>
  </si>
  <si>
    <t xml:space="preserve">7.3. Забезпечити поточний ремонт мережі дощової каналізації </t>
  </si>
  <si>
    <t xml:space="preserve"> 7.4. Забезпечити  утримання дорожньої мережі в зимовий період</t>
  </si>
  <si>
    <t>8.1. Забезпечити утримання об`єктів зеленого господартсва (одержувач коштів КП "Зеленосвіт")</t>
  </si>
  <si>
    <t>8.2. Забезпечити утримання мереж вуличного освітлення (одержувач коштів КП "Зеленосвіт")</t>
  </si>
  <si>
    <t>8.3. Забезпечити організацію та безпеку дорожнього руху (одержувач коштів КП "Зеленосвіт")</t>
  </si>
  <si>
    <t xml:space="preserve">9.1. Забезпечити утримання міських кладовищ (одержувач коштів КП "Коломийська міська ритуальна служба") </t>
  </si>
  <si>
    <t>4.2.Забезпечити ремонт об'єктів благоустрою</t>
  </si>
  <si>
    <t>5.1.Встановлення, демонтаж Новорічної ялинки та влаштування святкової ілюмінації</t>
  </si>
  <si>
    <t>6.1. Забезпечити оплату судового збору</t>
  </si>
  <si>
    <t>середня вартість одного засобу обмеження руху автотранспорту, із встановленням</t>
  </si>
  <si>
    <t>N</t>
  </si>
  <si>
    <t>кількість лавок, які необхідно встановити (відремонтувати) в місцях масового відпочинку</t>
  </si>
  <si>
    <t>кількість вуличних (адресних) вказівних табличок (знаків), рекламних (інформаційних ) стендів та щитів, які планується встановити</t>
  </si>
  <si>
    <t>середня вартість влаштування (ремонту) 1 лавки у місцях масового відпочинку</t>
  </si>
  <si>
    <t>середня вартість встановлення 1 вуличної (адресної) таблички (вказівника), рекламного (інформаційного) стенду та щита</t>
  </si>
  <si>
    <t>6.4. Забезпечення розроблення технічної документації (схема організації дорожнього руху в м. Коломиї)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</si>
  <si>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</si>
  <si>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</si>
  <si>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виготовленні технічної документації</t>
  </si>
  <si>
    <t>Одержувач бюджетних коштів Коломийський центр туризму і дозвілля</t>
  </si>
  <si>
    <t xml:space="preserve">10.1. Забезпечити догляд за озерами, парками і скверами (одержувач коштів Коломийський центр туризму і дозвілля) </t>
  </si>
  <si>
    <t>11.1.Провести капітальний ремонт вулиць міста</t>
  </si>
  <si>
    <t>11.8.Провести капітальний ремонт інших об'єктів благоустрою</t>
  </si>
  <si>
    <t xml:space="preserve">обсяг видатків на догляд за озерами, парками і скверами (одержувач коштів Коломийський центр туризму і дозвілля) </t>
  </si>
  <si>
    <t>Кількість місяців, протягом яких проводитиметься  догляд за озерами, парками і скверами (одержувач коштів Коломийський центр туризму і дозвілля)</t>
  </si>
  <si>
    <t>відсоток  догляд за озерами, парками і скверами (одержувач коштів Коломийський центр туризму і дозвілля)</t>
  </si>
  <si>
    <t xml:space="preserve">11.1.Провести капітальний ремонт вулиць </t>
  </si>
  <si>
    <t>Начальник управління фінансів і внутрішнього аудиту Коломийської міської ради</t>
  </si>
  <si>
    <t>Ольга ГАВДУНИК</t>
  </si>
  <si>
    <t>Обсяг видатків на капітальний ремонт площі перед музеєм "Писанка" в м. Коломиї</t>
  </si>
  <si>
    <t>Кількість проектно-кошторисної документації, яку планується виготовити для проведення капітального ремонту площі перед музеєм "Писанка" в м. Коломиї</t>
  </si>
  <si>
    <t>Середня вартість виготовлення 1 проектно-кошторисної документації для капітального ремонту  площі перед музеєм "Писанка" в м. Коломиї</t>
  </si>
  <si>
    <t>Відсоток виконання завдання по капітальному ремонту  площі перед музеєм "Писанка" в м. Коломиї</t>
  </si>
  <si>
    <t>11.8.5. Провести капітальний ремонт  площі перед музеєм "Писанка" в м. Коломиї</t>
  </si>
  <si>
    <t>рішення виконавчого комітету міської ради від 04.08.2022р.</t>
  </si>
  <si>
    <t>Управління фінансів і внутрішнього аудиту Коломийської міської ради</t>
  </si>
  <si>
    <t>Обсяг видатків на проведення капітального ремонту вул. Кобилянської в м.Коломиї. Коригування</t>
  </si>
  <si>
    <t>відсоток виконання завдання по капітальному ремонту вул.Кобилянської. Коригування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</si>
  <si>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116 746 314,00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84 766 450,00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31 979 864,00</t>
    </r>
    <r>
      <rPr>
        <sz val="12"/>
        <rFont val="Times New Roman"/>
        <family val="1"/>
        <charset val="204"/>
      </rPr>
      <t xml:space="preserve"> гривень.</t>
    </r>
  </si>
  <si>
    <t>вилучити</t>
  </si>
  <si>
    <t>обсяг видатків на телекомунікаційні послуги</t>
  </si>
  <si>
    <t>Кількість місяців протягом яких отримуватимуться телекомунікаційні послуги</t>
  </si>
  <si>
    <t>середня вартість отримання телекомунікаційних послуги в місяць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</si>
  <si>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133 397 314,00 </t>
    </r>
    <r>
      <rPr>
        <sz val="12"/>
        <rFont val="Times New Roman"/>
        <family val="1"/>
        <charset val="204"/>
      </rPr>
      <t>гривень, у тому числі загального фонду - __</t>
    </r>
    <r>
      <rPr>
        <b/>
        <u/>
        <sz val="12"/>
        <rFont val="Times New Roman"/>
        <family val="1"/>
        <charset val="204"/>
      </rPr>
      <t>101 466 450,00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rFont val="Times New Roman"/>
        <family val="1"/>
        <charset val="204"/>
      </rPr>
      <t>31 930 864,00</t>
    </r>
    <r>
      <rPr>
        <sz val="12"/>
        <rFont val="Times New Roman"/>
        <family val="1"/>
        <charset val="204"/>
      </rPr>
      <t xml:space="preserve"> гривень.</t>
    </r>
  </si>
  <si>
    <t>6.5. Розроблення проектно- кошторисної та проектно-технічної документації з благоустрою</t>
  </si>
  <si>
    <t>відсоток виконання послуг з ремонту міжквартальних проїздів в житловх мікрорайонах</t>
  </si>
  <si>
    <t>4.3 Забезпечити послуги з благоустрою парку- влаштування зеленої клумби( за рахунок субвенції з обласного бюджету)</t>
  </si>
  <si>
    <t>4.3.Забезпечити послуги з благоустрою парку- влаштування зеленої клумби (за рахунок  субвенції з обласного бюджету)</t>
  </si>
  <si>
    <t>обсяг видатків на послуги з благоустрою парку- влаштування зеленої клумби (за рахунок субвенції з обласного бюджету)</t>
  </si>
  <si>
    <t>відсоток виконання завдання з послуги з благоустрою парку- влаштування зеленої клумби</t>
  </si>
  <si>
    <t>середня вартість 1 послуги з благоустрою парку- влаштування зеленої клумби</t>
  </si>
  <si>
    <t>послуги з благоустрою парку- влаштування зеленої клумби, які планується влаштувати</t>
  </si>
  <si>
    <t>середня вартість догляду за озерами, парками і скверами  в місяць</t>
  </si>
  <si>
    <t>2.4.Ремонт тротуарів</t>
  </si>
  <si>
    <t xml:space="preserve">обсяг видатків на Ремонт тротуарів в тому числі: </t>
  </si>
  <si>
    <t>відсоток виконання послуг з ремонту тротуарів</t>
  </si>
  <si>
    <t>відсоток виконання по ловіння бродячих тварин та їх утримання</t>
  </si>
  <si>
    <t>м/п</t>
  </si>
  <si>
    <t xml:space="preserve">– Забезпечення благоустрою, належного санітарного стану, забезпечення нормативного рівня умов проживання населення в урбанізованому середовищі </t>
  </si>
  <si>
    <t>6.3. Забезпечення розроблення технічної документації (схема організації дорожнього руху в м. Коломиї)</t>
  </si>
  <si>
    <t>середня вартість впорядкування 1 м водовідвідних канав</t>
  </si>
  <si>
    <t>4.3.Забезпечити обслуговування міського фонтану</t>
  </si>
  <si>
    <t xml:space="preserve">кількість місяців протягом яких ланується утримувати безпритульних тварин </t>
  </si>
  <si>
    <t>середня вартість утримання однієї безпритульної тварини в притулку в місяць</t>
  </si>
  <si>
    <t>4.3. Забезпечити обслуговування міського фонтану</t>
  </si>
  <si>
    <t>обсяг видатків на Ремонт міжквартальних проїздів в житловх мікрорайонах в тому числі:</t>
  </si>
  <si>
    <r>
      <t xml:space="preserve">бюджетної програми місцевого бюджету на   </t>
    </r>
    <r>
      <rPr>
        <b/>
        <u/>
        <sz val="12"/>
        <rFont val="Times New Roman"/>
        <family val="1"/>
        <charset val="204"/>
      </rPr>
      <t>2024</t>
    </r>
    <r>
      <rPr>
        <b/>
        <sz val="12"/>
        <rFont val="Times New Roman"/>
        <family val="1"/>
        <charset val="204"/>
      </rPr>
      <t xml:space="preserve"> рік</t>
    </r>
  </si>
  <si>
    <t>4.4.Телекомунікаційні послуги</t>
  </si>
  <si>
    <t>2.2.Ремонт міжквартальних проїздів в житловх мікрорайонах</t>
  </si>
  <si>
    <t>Послуги з благоустрою території (ремонт міжквартальних проїздів між буд.№18 та буд.№20 по вулиці Богуна в м.Коломиї)</t>
  </si>
  <si>
    <t>Послуги з благоустрою території (ремонт міжквартальних проїздів біля буд.№26,28,30 по вулиці Богуна в м.Коломиї)</t>
  </si>
  <si>
    <t>Послуги з благоустрою території (ремонт міжквартальних проїздів по вулиці Мазепи,236 в м.Коломиї)</t>
  </si>
  <si>
    <t>Послуги з благоустрою території (ремонт міжквартальних проїздів по вулиці Заньковецької,12  в м.Коломиї)</t>
  </si>
  <si>
    <t>Послуги з благоустрою території (ремонт міжквартальних проїздів біля буд.№10,12,14,16 по вулиці Богуна в м.Коломиї)</t>
  </si>
  <si>
    <t>Послуги з благоустрою території (ремонт міжквартальних проїздів біля буд.№248,250,262 по вулиці Мазепи в м.Коломиї)</t>
  </si>
  <si>
    <t>Послуги з благоустрою території (ремонт міжквартальних проїздів біля буд.№9,11,13 по вулиці Бандери в м.Коломиї)</t>
  </si>
  <si>
    <t>Послуги з благоустрою території (ремонт міжквартальних проїздів біля буд.№27,29 по вулиці Січових Стрільців та біля буд.№2 по вулиці Лисенка в м.Коломиї )</t>
  </si>
  <si>
    <t>площа міжквартальних проїздів, яку планується відремонтувати</t>
  </si>
  <si>
    <r>
      <t>м</t>
    </r>
    <r>
      <rPr>
        <sz val="8"/>
        <rFont val="Calibri"/>
        <family val="2"/>
        <charset val="204"/>
      </rPr>
      <t>²</t>
    </r>
  </si>
  <si>
    <r>
      <t>середня вартість ремонту 1 м</t>
    </r>
    <r>
      <rPr>
        <sz val="8"/>
        <rFont val="Calibri"/>
        <family val="2"/>
        <charset val="204"/>
      </rPr>
      <t>²</t>
    </r>
  </si>
  <si>
    <t>кількість новорічних локацій</t>
  </si>
  <si>
    <r>
      <t>тис.м</t>
    </r>
    <r>
      <rPr>
        <sz val="8"/>
        <rFont val="Calibri"/>
        <family val="2"/>
        <charset val="204"/>
      </rPr>
      <t>²</t>
    </r>
  </si>
  <si>
    <r>
      <t>тис. м</t>
    </r>
    <r>
      <rPr>
        <sz val="8"/>
        <rFont val="Calibri"/>
        <family val="2"/>
        <charset val="204"/>
      </rPr>
      <t>²</t>
    </r>
  </si>
  <si>
    <t>в тому числі обсяг видатків на проведенню поточного ремонту (утримання) вулично-дорожньої мережі, в тому числі міжквартальних проїздів - одержувач коштів КП "Полігон Екологія"</t>
  </si>
  <si>
    <t>7.5. Забезпечити впорядкування відкритих водовідвідних канав</t>
  </si>
  <si>
    <t>обсяг витрат на впорядкування відкритих водовідвідних канав - одержувач коштів КП "Полігон Екологія"</t>
  </si>
  <si>
    <t xml:space="preserve">Протяжність відкритих водовідвідних канав, які планується впорядкувати                               </t>
  </si>
  <si>
    <t>обсяг витрат на утримання павільйонів  автобусних зупинок - одержувач коштів КП "Полігон Екологія"</t>
  </si>
  <si>
    <t>кількість павільйонів автобусних зупинок, на які потрібно утримувати</t>
  </si>
  <si>
    <t>середня вартість утримання 1 павільйону автобусної зупинки</t>
  </si>
  <si>
    <t>відсоток виконання завдання по утриманню павільйонів автобусних зупинок</t>
  </si>
  <si>
    <t>7.6.Забезпечити утримання павільйонів автобусних зупинок</t>
  </si>
  <si>
    <t>8.4. Забезпечити поточний ремонт дитячих і спортивних майданчиків (одержувач коштів КП "Зеленосвіт")</t>
  </si>
  <si>
    <t>обсяг видатків на  проведення поточного ремонту дитячих та спортивних майданчиків - одержувач коштів КП "Зеленосвіт" в тому числі:</t>
  </si>
  <si>
    <t>Кількість дитячих та спортивних майданчиків, які планується ремонтувати в тому числі:</t>
  </si>
  <si>
    <t>відсоток виконання завдання по проведенні поточного ремонту дитячих та спортивних майданчиків КП "Зеленосвіт"</t>
  </si>
  <si>
    <t>7.5.Забезпечити порядкування відкритих водовідвідних канав</t>
  </si>
  <si>
    <t xml:space="preserve"> 7.6. Забезпечити утримання павільйонів автобусних зупинок</t>
  </si>
  <si>
    <t xml:space="preserve"> Забезпечити придбання багаторічних насаджень декоративних дерев (одержувач  коштів КП "Зеленосвіт")</t>
  </si>
  <si>
    <t>площа дорожнього і тротуарного покриття вул. Кобилянської в м. Коломиї, де планується провести капітальний ремонт. Коригування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</si>
  <si>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вул.Кобилянської в м. Коломиї  Коригування</t>
    </r>
  </si>
  <si>
    <t>11.1.1.Провести капітальний ремонт вул. Кобилянської в м.Коломиї. Коригування</t>
  </si>
  <si>
    <t>рішення міської ради від 18.01.2024 №3360-52/2024</t>
  </si>
  <si>
    <t>11.1.2. Провести капітальний ремонт дорожнього покриття вул.Едельвейсів  в місті Коломиї</t>
  </si>
  <si>
    <t>11.1.3. Провести капітальний ремонт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</si>
  <si>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t>11.1.4. Провести капітальний ремонт  вул. Русина в м. Коломиї</t>
  </si>
  <si>
    <t>Обсяг видатків на проведення капітального ремонту вул.Едельвейсів  в місті 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</si>
  <si>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вул.Едельвейсів  в місті Коломиї</t>
    </r>
  </si>
  <si>
    <t>відсоток виконання завдання по капітальному ремонту вул.Едельвейсів  в місті Коломиї</t>
  </si>
  <si>
    <t>Обсяг видатків на проведення капітального ремонту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</si>
  <si>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  </r>
  </si>
  <si>
    <t>відсоток виконання завдання по капітальному ремонту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</t>
  </si>
  <si>
    <t>Обсяг видатків на проведення капітального ремонту  вул. Русина в м. Коломиї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</si>
  <si>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 вул. Русина в м. Коломиї</t>
    </r>
  </si>
  <si>
    <t>відсоток виконання завдання по капітальному ремонту  вул. Русина в м. Коломиї</t>
  </si>
  <si>
    <t xml:space="preserve">площа дорожнього і тротуарного покриття дорожнього покриття від будинку № 391 по вул.Довбуша в м. Коломиї до автомобільної дороги загального користування Н-10 Стрий - Івано-Франківськ - Чернівці - Мамалига, де планується провести капітальний ремонт. </t>
  </si>
  <si>
    <t>11.1.5. Провести капітальний ремонт  вул. І.Шарлая в м. Коломиї</t>
  </si>
  <si>
    <t>Обсяг видатків на проведення капітального ремонту  вул. І.Шарлая в м. Коломиї</t>
  </si>
  <si>
    <t xml:space="preserve">площа дорожнього і тротуарного покриття вул. І.Шарлая в м. Коломиї, де планується провести капітальний ремонт. 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</si>
  <si>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і тротуарного покриття  вул. І.Шарлая в м. Коломиї</t>
    </r>
  </si>
  <si>
    <t>відсоток виконання завдання по капітальному ремонту  вул. І.Шарлая в м. Коломиї</t>
  </si>
  <si>
    <t xml:space="preserve">площа дорожнього і тротуарного покриття вул. Русина в м. Коломиї, де планується провести капітальний ремонт. </t>
  </si>
  <si>
    <t>11.1.6. Провести капітальний ремонт дорожнього покриття від моста через р. Прут на автомобільній дорозі загального користування 0090701 сполученням Корнич-Завалля до с.Грушів</t>
  </si>
  <si>
    <t>Обсяг видатків на проведення капітального ремонту  дорожнього покриття від моста через р. Прут на автомобільній дорозі загального користування 0090701 сполученням Корнич-Завалля до с.Грушів</t>
  </si>
  <si>
    <t>Кількість робочих проектів, необхідних для виконання капітального ремонту дорожнього покриття від моста через р. Прут на автомобільній дорозі загального користування 0090701 сполученням Корнич-Завалля до с.Грушів</t>
  </si>
  <si>
    <t xml:space="preserve">площа дорожнього покриття від моста через р. Прут на автомобільній дорозі загального користування 0090701 сполученням Корнич-Завалля до с.Грушів, де планується провести капітальний ремонт. </t>
  </si>
  <si>
    <t>середня вартість виготовлення 1 проекту на капітальний ремонт дорожнього покриття від моста через р. Прут на автомобільній дорозі загального користування 0090701 сполученням Корнич-Завалля до с.Грушів</t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</si>
  <si>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дорожнього покриття від моста через р. Прут на автомобільній дорозі загального користування 0090701 сполученням Корнич-Завалля до с.Грушів</t>
    </r>
  </si>
  <si>
    <t>відсоток виконання завдання по капітальному ремонту  дорожнього покриття від моста через р. Прут на автомобільній дорозі загального користування 0090701 сполученням Корнич-Завалля до с.Грушів</t>
  </si>
  <si>
    <t xml:space="preserve">Обсяг видатків на проведення капітального ремонту  дитячого майданчика по вул Петлюри, 42 в м.Коломиї </t>
  </si>
  <si>
    <t>Кількість дитячих майданчиків по вул Петлюри, 42 в м.Коломиї, які заплановано відремонтувати</t>
  </si>
  <si>
    <t xml:space="preserve">середня вартість проведення капітального ремонту 1 дитячого майданчика по вул Петлюри, 42 в м.Коломиї </t>
  </si>
  <si>
    <t xml:space="preserve">відсоток виконання завдання по капітальному ремонту  дитячого майданчика по вул Петлюри, 42 в м.Коломиї </t>
  </si>
  <si>
    <t xml:space="preserve">середня вартість проведення капітального ремонту 1 дитячого майданчика по вул.Достоєвського в м.Коломиї </t>
  </si>
  <si>
    <t xml:space="preserve">відсоток виконання завдання по капітальному ремонту  дитячого майданчика по вул.Достоєвського в м.Коломиї </t>
  </si>
  <si>
    <t xml:space="preserve">Обсяг видатків на проведення капітального ремонту   вуличного освітлення біля озера в парку ім. Т.Шевченка в м.Коломиї </t>
  </si>
  <si>
    <t>Кількість мереж вуличного освітлення біля озера в парку ім. Т.Шевченка  в м.Коломиї, які заплановано відремонтувати</t>
  </si>
  <si>
    <t>середня вартість проведення капітального ремонту 1 мережі вуличного освітлення біля озера в парку ім. Т.Шевченка  в м.Коломиї, які заплановано відремонтувати</t>
  </si>
  <si>
    <t xml:space="preserve">відсоток виконання завдання по капітальному ремонту  вуличного освітлення біля озера в парку ім. Т.Шевченка в м.Коломиї </t>
  </si>
  <si>
    <t xml:space="preserve">Обсяг видатків на проведення капітального ремонту проїзду до озера в парку ім.Т.Шевченка  в м. Коломиї </t>
  </si>
  <si>
    <t xml:space="preserve">Площа проїзду до озера в парку ім.Т.Шевченка  в м. Коломиї, яку планується відремонтувати </t>
  </si>
  <si>
    <t>м²</t>
  </si>
  <si>
    <t>кошторис</t>
  </si>
  <si>
    <t xml:space="preserve">середня вартість капітального ремонту 1 м²  проїзду до озера в парку ім.Т.Шевченка  в м. Коломиї </t>
  </si>
  <si>
    <t xml:space="preserve">відсоток виконання завдання по капітальному ремонту проїзду до озера в парку ім.Т.Шевченка  в м. Коломиї </t>
  </si>
  <si>
    <t xml:space="preserve">Обсяг видатків на проведення капітального ремонту пішохідних доріжок біля озера в парку ім.Т.Шевченка  в м. Коломиї </t>
  </si>
  <si>
    <t>Площа пішохідних доріжок біля озера в парку ім.Т.Шевченка  в м.Коломиї, які заплановано відремонтувати</t>
  </si>
  <si>
    <r>
      <t>середня вартість капітальний ремонт 1 м</t>
    </r>
    <r>
      <rPr>
        <sz val="8"/>
        <rFont val="Calibri"/>
        <family val="2"/>
        <charset val="204"/>
      </rPr>
      <t>²</t>
    </r>
    <r>
      <rPr>
        <sz val="8"/>
        <rFont val="Times New Roman"/>
        <family val="1"/>
        <charset val="204"/>
      </rPr>
      <t xml:space="preserve">  пішохідних доріжок біля озера в парку ім.Т.Шевченка  в м. Коломиї </t>
    </r>
  </si>
  <si>
    <t xml:space="preserve">відсоток виконання завдання по капітальному ремонту пішохідних  доріжок біля озера в парку ім.Т.Шевченка  в м.Коломиї </t>
  </si>
  <si>
    <t>Обсяг видатків на забезпечення придбання багаторічних насаджень декоративних дерев (одержувач  коштів КП "Зеленосвіт")</t>
  </si>
  <si>
    <t>Кількість багаторічних насаджень декоративних дерев, які заплановано придбати</t>
  </si>
  <si>
    <t>середня вартість придбання 1 багаторічного насадження декоративного дерева</t>
  </si>
  <si>
    <t>відсоток багаторічних насаджень декоративних дерев, що будуть закуплені до загальних потреб</t>
  </si>
  <si>
    <t>12.  Забезпечити придбання багаторічних насаджень декоративних дерев (одержувач  коштів КП "Зеленосвіт")</t>
  </si>
  <si>
    <t xml:space="preserve">Обсяг видатків на проведення капітального ремонту  портивного майданчика по вул.Достоєвського в м.Коломиї </t>
  </si>
  <si>
    <t>Кількість спортивних майданчиків по вул.Достоєвського в м.Коломиї, які заплановано відремонтувати</t>
  </si>
  <si>
    <t xml:space="preserve">Обсяг видатків на проведення капітального ремонту  дитячого майданчика по вул Лисенка, 38 в м.Коломиї </t>
  </si>
  <si>
    <t>Кількість дитячих майданчиків по  вул Лисенка, 38 в м.Коломиї, які заплановано відремонтувати</t>
  </si>
  <si>
    <t xml:space="preserve">середня вартість проведення капітального ремонту 1 дитячого майданчика по  вул Лисенка, 38 в м.Коломиї </t>
  </si>
  <si>
    <t xml:space="preserve">відсоток виконання завдання по капітальному ремонту  дитячого майданчика по вул Лисенка, 38 в м.Коломиї </t>
  </si>
  <si>
    <t xml:space="preserve">Обсяг видатків на проведення капітального ремонту  дитячого майданчика по вул.Мазепи, 248 в м.Коломиї </t>
  </si>
  <si>
    <t xml:space="preserve">середня вартість проведення капітального ремонту 1 дитячого майданчика по вул.Мазепи, 248 в м.Коломиї </t>
  </si>
  <si>
    <t xml:space="preserve">відсоток виконання завдання по капітальному ремонту  дитячого майданчика по вул.Мазепи, 248 в м.Коломиї </t>
  </si>
  <si>
    <t xml:space="preserve">Обсяг видатків на проведення капітального ремонту  дитячого майданчика по вул.Маковея,8  в м.Коломиї </t>
  </si>
  <si>
    <t>Кількість дитячих майданчиків по вул.Маковея,8 в м.Коломиї, які заплановано відремонтувати</t>
  </si>
  <si>
    <t xml:space="preserve">середня вартість проведення капітального ремонту 1 дитячого майданчика по вул.Маковея,8  в м.Коломиї </t>
  </si>
  <si>
    <t xml:space="preserve">відсоток виконання завдання по капітальному ремонту  дитячого майданчика по вул.Маковея,8  в м.Коломиї </t>
  </si>
  <si>
    <t>Кількість дитячих майданчиків по вул.Мазепи, 248 в м.Коломиї, які заплановано відремонтувати</t>
  </si>
  <si>
    <t xml:space="preserve">Обсяг видатків на проведення капітального ремонту  дитячого майданчика по вул.Січових Стрільців, 33 в м.Коломиї </t>
  </si>
  <si>
    <t>Кількість дитячих майданчиків по вул.Січових Стрільців, 33 в м.Коломиї , які заплановано відремонтувати</t>
  </si>
  <si>
    <t xml:space="preserve">середня вартість проведення капітального ремонту 1 дитячого майданчика по вул.Січових Стрільців, 33 в м.Коломиї </t>
  </si>
  <si>
    <t xml:space="preserve">відсоток виконання завдання по капітальному ремонту  дитячого майданчика по вул.Січових Стрільців, 33 в м.Коломиї </t>
  </si>
  <si>
    <t xml:space="preserve">Обсяг видатків на проведення капітального ремонту  дитячого майданчика по вул.Січових Стрільців, 23 в м.Коломиї </t>
  </si>
  <si>
    <t>Кількість дитячих майданчиків по вул.Січових Стрільців, 23 в м.Коломиї , які заплановано відремонтувати</t>
  </si>
  <si>
    <t xml:space="preserve">середня вартість проведення капітального ремонту 1 дитячого майданчика по вул.Січових Стрільців, 23 в м.Коломиї </t>
  </si>
  <si>
    <t xml:space="preserve">відсоток виконання завдання по капітальному ремонту  дитячого майданчика по вул.Січових Стрільців, 23 в м.Коломиї </t>
  </si>
  <si>
    <t>11.3.Провести капітальний ремонт  майданчиків</t>
  </si>
  <si>
    <t>Обсяг видатків на проведення капітального ремонту  автобусної зупинки по вул.Косачівській, 6 в м.Коломиї</t>
  </si>
  <si>
    <t>Кількість автобусних зупинки по вул.Косачівській, 6 в м.Коломиї, які заплановано відремонтувати</t>
  </si>
  <si>
    <t>середня вартість проведення капітального ремонту 1 автобусної зупинки по вул.Косачівській, 6 в м.Коломиї</t>
  </si>
  <si>
    <t>відсоток виконання завдання по капітальному ремонту  автобусної зупинки по вул.Косачівській, 6 в м.Коломиї</t>
  </si>
  <si>
    <t>Обсяг видатків на проведення капітального ремонту  автобусної зупинки по вул. Мазепи, 296 в м.Коломиї</t>
  </si>
  <si>
    <t>Кількість автобусних зупинки по вул. Мазепи, 296 в м.Коломиї, які заплановано відремонтувати</t>
  </si>
  <si>
    <t>середня вартість проведення капітального ремонту 1 автобусної зупинки по вул. Мазепи, 296 в м.Коломиї</t>
  </si>
  <si>
    <t>відсоток виконання завдання по капітальному ремонту  автобусної зупинки по вул. Мазепи, 296 в м.Коломиї</t>
  </si>
  <si>
    <t>Кількість автобусних зупинки в  с. Товмачик, які заплановано відремонтувати</t>
  </si>
  <si>
    <t>Обсяг видатків на проведення капітального ремонту  автобусної зупинки в  с. Товмачик</t>
  </si>
  <si>
    <t>середня вартість проведення капітального ремонту 1 автобусної зупинки в  с. Товмачик</t>
  </si>
  <si>
    <t>відсоток виконання завдання по капітальному ремонту  автобусної зупинки в  с. Товмачик</t>
  </si>
  <si>
    <t>Обсяг видатків на проведення капітального ремонту  автобусної зупинки по вул. Мазепи, 305 в м.Коломиї</t>
  </si>
  <si>
    <t>Кількість автобусних зупинки  по вул. Мазепи, 305 в м.Коломиї, які заплановано відремонтувати</t>
  </si>
  <si>
    <t>середня вартість проведення капітального ремонту 1 автобусної зупинки по вул. Мазепи, 305 в м.Коломиї</t>
  </si>
  <si>
    <t>відсоток виконання завдання по капітальному ремонту  автобусної зупинки  по вул. Мазепи, 305 в м.Коломиї</t>
  </si>
  <si>
    <t>обсяги бюджетних призначень на забезпечення ловіння бродячих тварин та їх утримання</t>
  </si>
  <si>
    <t xml:space="preserve">відсоток виконання завдання по встановленню  дорожніх знаків </t>
  </si>
  <si>
    <t>відсоток виконання завдання по встановленню   засобів обмеження руху автотранспорту</t>
  </si>
  <si>
    <t>площа дорожнього і тротуарного покриття вул.Едельвейсів  в місті Коломиї, де планується провести капітальний ремонт</t>
  </si>
  <si>
    <t xml:space="preserve">7.1. Забезпечити санітарну очистку вулиць, площ та скверів </t>
  </si>
  <si>
    <t>обсяг видатків на забезпечення санітарної очистки вулиць, площ та скверів - одержувач коштів КП "Полігон Екологія"</t>
  </si>
  <si>
    <t xml:space="preserve">Кількість місяців, протягом яких проводитиметься санітарна очистка вулиць, площ та скверів </t>
  </si>
  <si>
    <t>середня вартість санітарної  очистки вулиць,площ та скверів в місяць</t>
  </si>
  <si>
    <t xml:space="preserve">відсоток виконання завдання по забезпеченню санітарної очистки вулиць, площ та скверів </t>
  </si>
  <si>
    <t xml:space="preserve">11.4.1. Провести капітальний  ремонт вуличного освітлення біля озера в парку ім. Т.Шевченка в м.Коломиї </t>
  </si>
  <si>
    <t>11.4.Провести капітальний ремонт мереж вуличного освітлення</t>
  </si>
  <si>
    <t xml:space="preserve">11.3.7. Провести капітальний ремонт спортивного майданчика по вул.Достоєвського в м.Коломиї </t>
  </si>
  <si>
    <t xml:space="preserve">11.3.6. Провести капітальний ремонт дитячого майданчика по вул Лисенка, 38 в м.Коломиї </t>
  </si>
  <si>
    <t xml:space="preserve">11.3.5. Провести капітальний ремонт дитячого майданчика по вул Петлюри, 42 в м.Коломиї </t>
  </si>
  <si>
    <t xml:space="preserve">11.3.4. Провести капітальний ремонт дитячого майданчика по вул.Мазепи, 248 в м.Коломиї </t>
  </si>
  <si>
    <t xml:space="preserve">11.3.3. Провести капітальний ремонт дитячого майданчика по вул.Маковея,8 в м.Коломиї </t>
  </si>
  <si>
    <t xml:space="preserve">11.3.2. Провести капітальний ремонт дитячого майданчика по вул.Січових Стрільців, 33 в м.Коломиї </t>
  </si>
  <si>
    <t xml:space="preserve">11.3.1. Провести капітальний ремонт дитячого майданчика по вул.Січових Стрільців, 23 в м.Коломиї </t>
  </si>
  <si>
    <t>11.3.Провести капітальний ремонт майданчиків</t>
  </si>
  <si>
    <t>11.2.4. Провести капітальний ремонт автобусної зупинки в с. Товмачик</t>
  </si>
  <si>
    <t>11.2.3. Провести капітальний ремонт автобусної зупинки по по вул. Мазепи, 305 в м.Коломиї</t>
  </si>
  <si>
    <t>11.2.2. Провести капітальний ремонт аавтобусної зупинки по вул. Мазепи, 296 в м.Коломиї</t>
  </si>
  <si>
    <t>11.2.1. Провести капітальний ремонт автобусної зупинки по вул.Косачівській, 6 в м.Коломиї</t>
  </si>
  <si>
    <t>11.2.Провести капітальний ремонт автобусних зупинок</t>
  </si>
  <si>
    <t>11.4.Провести капітальний ремонт  мереж вуличного освітлення</t>
  </si>
  <si>
    <t>11.5.Провести капітальний ремонт  тротуарів</t>
  </si>
  <si>
    <t>рішення міської ради від 27.02.2024 №3402-53/2024</t>
  </si>
  <si>
    <t>11.5.Провести капітальний ремонт тротуарів</t>
  </si>
  <si>
    <t>11.6.Провести капітальний ремонт інших об'єктів</t>
  </si>
  <si>
    <t xml:space="preserve">11.6.1. Капітальний ремонт проїзду до озера в парку ім.Т.Шевченка  в м. Коломиї </t>
  </si>
  <si>
    <t xml:space="preserve">11.6.2. Капітальний ремонт пішохідних доріжок біля озера в парку ім.Т.Шевченка  в м. Коломиї </t>
  </si>
  <si>
    <t>11.5.1. Капітальний ремонт тротуарів по вул. Мазепи від буд. №303Б до буд. №305 та від буд. №300 до межі міста в місті Коломиї</t>
  </si>
  <si>
    <t>Обсяг видатків на проведення капітального ремонту тротуарів по вул. Мазепи від буд. №303Б до буд. №305 та від буд. №300 до межі міста в місті Коломиї</t>
  </si>
  <si>
    <t xml:space="preserve">Площа тротуарів по вул. Мазепи від буд. №303Б до буд. №305 та від буд. №300 до межі міста в місті Коломиї, яку планується відремонтувати </t>
  </si>
  <si>
    <t>середня вартість капітального ремонту 1 м²  тротуару по вул. Мазепи від буд. №303Б до буд. №305 та від буд. №300 до межі міста в місті Коломиї</t>
  </si>
  <si>
    <t>відсоток виконання завдання по капітальному ремонту тротуарів по вул. Мазепи від буд. №303Б до буд. №305 та від буд. №300 до межі міста в місті Коломиї</t>
  </si>
  <si>
    <t>Кількість робочих проектів, необхідних для виконання капітального ремонту тротуарів по вул. Мазепи від буд. №303Б до буд. №305 та від буд. №300 до межі міста в місті Коломиї</t>
  </si>
  <si>
    <t>середня вартість виготовлення 1 проекту на капітальний ремонт тротуарів по вул. Мазепи від буд. №303Б до буд. №305 та від буд. №300 до межі міста в місті Коломиї</t>
  </si>
  <si>
    <t xml:space="preserve">11.6.Провести капітальний ремонт  інших об'єктів </t>
  </si>
  <si>
    <t xml:space="preserve"> 7.7. Забезпечити ремонт павільйонів автобусних зупинок з встановленням лавок</t>
  </si>
  <si>
    <t>7.7.Забезпечити ремонт павільйонів автобусних зупинок з встановленням лавок</t>
  </si>
  <si>
    <t>обсяг витрат на проведення поточного ремонту павільйонів автобусних зупинок павільйонів автобусних зупинок з встановленням лавок - одержувач коштів КП "Полігон Екологія"</t>
  </si>
  <si>
    <t>середня вартість проведення поточного ремонту 1 павільйону автобусної зупинки з встановленням лавок</t>
  </si>
  <si>
    <t>відсоток виконання завдання по поточному ремонту павільйонів автобусних зупинок з встановленням лавок</t>
  </si>
  <si>
    <t>2.3.Ремонт тротуарів</t>
  </si>
  <si>
    <t>Послуги з благоустрою території  (ремонт тротуарів по вул. Франка від вул. Моцарта до вул. Достоєвського в м.Коломиї)</t>
  </si>
  <si>
    <t>Послуги з благоустрою території  (ремонт тротуарів по вул. Крип'якевича від будинку №6 до будинку №8 в м.Коломиї)</t>
  </si>
  <si>
    <t>середня вартість ремонту 1 м²</t>
  </si>
  <si>
    <t>площа тротуарів, яку планується відремонтувати</t>
  </si>
  <si>
    <t xml:space="preserve">наказ УКГ від 07.03.2023 № 11-О </t>
  </si>
  <si>
    <r>
      <t xml:space="preserve">Підстави для виконання бюджетної програми: </t>
    </r>
    <r>
      <rPr>
        <u/>
        <sz val="10.5"/>
        <rFont val="Times New Roman"/>
        <family val="1"/>
        <charset val="204"/>
      </rPr>
      <t>Конституція України, Бюджетний кодекс України, Закон України «Про Національну програму інформатизації»,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15.11.2019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рік",  рішення міської ради від 18.01.2024 р.  № 33620-52/2024 "Про уточнення бюджету Коломийської міської територіальної громади на 2024 рік (0953000000) код бюджету", рішення міської ради від 27.02.2024р. № 3402-53/2024 "Про уточнення бюджету Коломийської міської територіальної громади на 2024 рік  (0953000000) код бюджету",рішення міської ради від 27.02.2024р.  № 3372-53/2024 "Про внесення змін до програми «Благоустрій Коломийської міської територіальної громади на 2021-2025 роки в новій редакції», наказ управління комунального господарства від  07.03.2024  №11-О "Про затвердження планів видатків управління комунального господарства на 2024 рік"</t>
    </r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</si>
  <si>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>231 340 996,00</t>
    </r>
    <r>
      <rPr>
        <sz val="12"/>
        <rFont val="Times New Roman"/>
        <family val="1"/>
        <charset val="204"/>
      </rPr>
      <t xml:space="preserve"> гривень, у тому числі загального фонду –
</t>
    </r>
    <r>
      <rPr>
        <b/>
        <sz val="12"/>
        <rFont val="Times New Roman"/>
        <family val="1"/>
        <charset val="204"/>
      </rPr>
      <t xml:space="preserve">167 037 500,00 </t>
    </r>
    <r>
      <rPr>
        <sz val="12"/>
        <rFont val="Times New Roman"/>
        <family val="1"/>
        <charset val="204"/>
      </rPr>
      <t xml:space="preserve">гривень та спеціального фонду – </t>
    </r>
    <r>
      <rPr>
        <b/>
        <sz val="12"/>
        <rFont val="Times New Roman"/>
        <family val="1"/>
        <charset val="204"/>
      </rPr>
      <t>64 303 496,00</t>
    </r>
    <r>
      <rPr>
        <sz val="12"/>
        <rFont val="Times New Roman"/>
        <family val="1"/>
        <charset val="204"/>
      </rPr>
      <t xml:space="preserve"> гривень
</t>
    </r>
    <r>
      <rPr>
        <b/>
        <u/>
        <sz val="12"/>
        <rFont val="Times New Roman"/>
        <family val="1"/>
        <charset val="204"/>
      </rPr>
      <t xml:space="preserve">
</t>
    </r>
  </si>
  <si>
    <t>від 11 березня 2024 року №12-О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</si>
</sst>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\ &quot;₴&quot;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0.5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7.5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0" fillId="0" borderId="1" xfId="0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/>
    <xf numFmtId="0" fontId="16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4" fontId="18" fillId="3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0" fillId="2" borderId="0" xfId="0" applyFill="1"/>
    <xf numFmtId="4" fontId="19" fillId="2" borderId="2" xfId="0" applyNumberFormat="1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wrapText="1"/>
    </xf>
    <xf numFmtId="0" fontId="3" fillId="2" borderId="0" xfId="0" applyFont="1" applyFill="1" applyAlignment="1"/>
    <xf numFmtId="0" fontId="2" fillId="2" borderId="0" xfId="0" applyFont="1" applyFill="1"/>
    <xf numFmtId="0" fontId="18" fillId="2" borderId="3" xfId="0" applyFont="1" applyFill="1" applyBorder="1" applyAlignment="1">
      <alignment horizontal="center" vertical="top"/>
    </xf>
    <xf numFmtId="49" fontId="19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4" fontId="2" fillId="2" borderId="0" xfId="0" applyNumberFormat="1" applyFont="1" applyFill="1"/>
    <xf numFmtId="4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shrinkToFit="1"/>
    </xf>
    <xf numFmtId="4" fontId="18" fillId="2" borderId="2" xfId="0" applyNumberFormat="1" applyFont="1" applyFill="1" applyBorder="1" applyAlignment="1">
      <alignment horizontal="center" vertical="center" shrinkToFit="1"/>
    </xf>
    <xf numFmtId="4" fontId="22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1" fontId="18" fillId="2" borderId="2" xfId="0" applyNumberFormat="1" applyFont="1" applyFill="1" applyBorder="1" applyAlignment="1">
      <alignment horizontal="center" vertical="center" shrinkToFit="1"/>
    </xf>
    <xf numFmtId="0" fontId="18" fillId="2" borderId="9" xfId="0" applyFont="1" applyFill="1" applyBorder="1" applyAlignment="1">
      <alignment horizontal="center" vertical="center" wrapText="1"/>
    </xf>
    <xf numFmtId="2" fontId="18" fillId="2" borderId="2" xfId="0" applyNumberFormat="1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2" fontId="18" fillId="2" borderId="2" xfId="0" applyNumberFormat="1" applyFont="1" applyFill="1" applyBorder="1" applyAlignment="1">
      <alignment horizontal="center" vertical="center" shrinkToFit="1"/>
    </xf>
    <xf numFmtId="164" fontId="18" fillId="2" borderId="2" xfId="0" applyNumberFormat="1" applyFont="1" applyFill="1" applyBorder="1" applyAlignment="1">
      <alignment horizontal="center" vertical="center" shrinkToFit="1"/>
    </xf>
    <xf numFmtId="4" fontId="2" fillId="2" borderId="2" xfId="0" applyNumberFormat="1" applyFont="1" applyFill="1" applyBorder="1" applyAlignment="1">
      <alignment horizontal="center" vertical="center" wrapText="1"/>
    </xf>
    <xf numFmtId="1" fontId="1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wrapText="1"/>
    </xf>
    <xf numFmtId="3" fontId="18" fillId="2" borderId="2" xfId="0" applyNumberFormat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9" fillId="2" borderId="0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49" fontId="19" fillId="2" borderId="1" xfId="0" applyNumberFormat="1" applyFont="1" applyFill="1" applyBorder="1" applyAlignment="1">
      <alignment horizontal="right" wrapText="1"/>
    </xf>
    <xf numFmtId="0" fontId="18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0" xfId="0" applyNumberFormat="1" applyFont="1" applyFill="1"/>
    <xf numFmtId="49" fontId="18" fillId="2" borderId="2" xfId="0" applyNumberFormat="1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vertical="center"/>
    </xf>
    <xf numFmtId="164" fontId="2" fillId="2" borderId="0" xfId="0" applyNumberFormat="1" applyFont="1" applyFill="1"/>
    <xf numFmtId="0" fontId="29" fillId="2" borderId="2" xfId="0" applyFont="1" applyFill="1" applyBorder="1" applyAlignment="1">
      <alignment wrapText="1"/>
    </xf>
    <xf numFmtId="3" fontId="22" fillId="2" borderId="2" xfId="0" applyNumberFormat="1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3" fontId="18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33" fillId="2" borderId="0" xfId="0" applyFont="1" applyFill="1"/>
    <xf numFmtId="0" fontId="18" fillId="2" borderId="7" xfId="0" applyFont="1" applyFill="1" applyBorder="1" applyAlignment="1">
      <alignment horizontal="center" vertical="center" wrapText="1"/>
    </xf>
    <xf numFmtId="0" fontId="3" fillId="2" borderId="0" xfId="0" applyFont="1" applyFill="1"/>
    <xf numFmtId="4" fontId="19" fillId="2" borderId="2" xfId="0" applyNumberFormat="1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5" fillId="2" borderId="0" xfId="0" applyFont="1" applyFill="1"/>
    <xf numFmtId="0" fontId="17" fillId="2" borderId="0" xfId="0" applyFont="1" applyFill="1"/>
    <xf numFmtId="2" fontId="2" fillId="2" borderId="0" xfId="0" applyNumberFormat="1" applyFont="1" applyFill="1"/>
    <xf numFmtId="4" fontId="4" fillId="2" borderId="2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shrinkToFit="1"/>
    </xf>
    <xf numFmtId="0" fontId="18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left" vertical="center"/>
    </xf>
    <xf numFmtId="166" fontId="2" fillId="2" borderId="0" xfId="0" applyNumberFormat="1" applyFont="1" applyFill="1"/>
    <xf numFmtId="0" fontId="18" fillId="2" borderId="3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1" xfId="0" applyBorder="1"/>
    <xf numFmtId="0" fontId="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2" fillId="0" borderId="1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31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wrapText="1"/>
    </xf>
    <xf numFmtId="0" fontId="22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30" fillId="2" borderId="0" xfId="0" applyFont="1" applyFill="1" applyAlignment="1">
      <alignment horizontal="left" wrapText="1"/>
    </xf>
    <xf numFmtId="0" fontId="30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0" fillId="2" borderId="0" xfId="0" applyFont="1" applyFill="1" applyAlignment="1">
      <alignment horizontal="justify" vertical="center"/>
    </xf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22" fillId="2" borderId="7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/>
    <xf numFmtId="0" fontId="2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wrapText="1"/>
    </xf>
    <xf numFmtId="0" fontId="21" fillId="2" borderId="7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/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2" fontId="25" fillId="2" borderId="0" xfId="0" applyNumberFormat="1" applyFont="1" applyFill="1" applyAlignment="1">
      <alignment horizontal="left" vertical="top" wrapText="1"/>
    </xf>
    <xf numFmtId="2" fontId="26" fillId="2" borderId="0" xfId="0" applyNumberFormat="1" applyFont="1" applyFill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/>
    </xf>
    <xf numFmtId="0" fontId="26" fillId="2" borderId="1" xfId="0" applyFont="1" applyFill="1" applyBorder="1" applyAlignment="1">
      <alignment horizontal="right"/>
    </xf>
    <xf numFmtId="0" fontId="3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68" t="s">
        <v>98</v>
      </c>
      <c r="G1" s="169"/>
    </row>
    <row r="2" spans="1:7">
      <c r="F2" s="169"/>
      <c r="G2" s="169"/>
    </row>
    <row r="3" spans="1:7" ht="32.25" customHeight="1">
      <c r="F3" s="169"/>
      <c r="G3" s="169"/>
    </row>
    <row r="4" spans="1:7" ht="15.75">
      <c r="A4" s="1"/>
      <c r="E4" s="1" t="s">
        <v>0</v>
      </c>
    </row>
    <row r="5" spans="1:7" ht="15.75">
      <c r="A5" s="1"/>
      <c r="E5" s="173" t="s">
        <v>1</v>
      </c>
      <c r="F5" s="173"/>
      <c r="G5" s="173"/>
    </row>
    <row r="6" spans="1:7" ht="15.75">
      <c r="A6" s="1"/>
      <c r="B6" s="1"/>
      <c r="E6" s="174"/>
      <c r="F6" s="174"/>
      <c r="G6" s="174"/>
    </row>
    <row r="7" spans="1:7" ht="15" customHeight="1">
      <c r="A7" s="1"/>
      <c r="E7" s="175" t="s">
        <v>2</v>
      </c>
      <c r="F7" s="175"/>
      <c r="G7" s="175"/>
    </row>
    <row r="8" spans="1:7" ht="15.75">
      <c r="A8" s="1"/>
      <c r="B8" s="1"/>
      <c r="E8" s="174"/>
      <c r="F8" s="174"/>
      <c r="G8" s="174"/>
    </row>
    <row r="9" spans="1:7" ht="15" customHeight="1">
      <c r="A9" s="1"/>
      <c r="E9" s="175"/>
      <c r="F9" s="175"/>
      <c r="G9" s="175"/>
    </row>
    <row r="10" spans="1:7" ht="15.75">
      <c r="A10" s="1"/>
      <c r="E10" s="172" t="s">
        <v>3</v>
      </c>
      <c r="F10" s="172"/>
      <c r="G10" s="172"/>
    </row>
    <row r="13" spans="1:7" ht="15.75">
      <c r="A13" s="176" t="s">
        <v>4</v>
      </c>
      <c r="B13" s="176"/>
      <c r="C13" s="176"/>
      <c r="D13" s="176"/>
      <c r="E13" s="176"/>
      <c r="F13" s="176"/>
      <c r="G13" s="176"/>
    </row>
    <row r="14" spans="1:7" ht="15.75">
      <c r="A14" s="176" t="s">
        <v>5</v>
      </c>
      <c r="B14" s="176"/>
      <c r="C14" s="176"/>
      <c r="D14" s="176"/>
      <c r="E14" s="176"/>
      <c r="F14" s="176"/>
      <c r="G14" s="176"/>
    </row>
    <row r="17" spans="1:7" ht="15.75">
      <c r="A17" s="171" t="s">
        <v>6</v>
      </c>
      <c r="B17" s="7"/>
      <c r="C17" s="171"/>
      <c r="D17" s="178"/>
      <c r="E17" s="178"/>
      <c r="F17" s="178"/>
      <c r="G17" s="178"/>
    </row>
    <row r="18" spans="1:7">
      <c r="A18" s="171"/>
      <c r="B18" s="8" t="s">
        <v>66</v>
      </c>
      <c r="C18" s="171"/>
      <c r="D18" s="177" t="s">
        <v>42</v>
      </c>
      <c r="E18" s="177"/>
      <c r="F18" s="177"/>
      <c r="G18" s="177"/>
    </row>
    <row r="19" spans="1:7" ht="15.75">
      <c r="A19" s="171" t="s">
        <v>8</v>
      </c>
      <c r="B19" s="7"/>
      <c r="C19" s="171"/>
      <c r="D19" s="179"/>
      <c r="E19" s="179"/>
      <c r="F19" s="179"/>
      <c r="G19" s="179"/>
    </row>
    <row r="20" spans="1:7">
      <c r="A20" s="171"/>
      <c r="B20" s="8" t="s">
        <v>66</v>
      </c>
      <c r="C20" s="171"/>
      <c r="D20" s="175" t="s">
        <v>41</v>
      </c>
      <c r="E20" s="175"/>
      <c r="F20" s="175"/>
      <c r="G20" s="175"/>
    </row>
    <row r="21" spans="1:7" ht="15.75">
      <c r="A21" s="171" t="s">
        <v>9</v>
      </c>
      <c r="B21" s="7"/>
      <c r="C21" s="7"/>
      <c r="D21" s="178"/>
      <c r="E21" s="178"/>
      <c r="F21" s="178"/>
      <c r="G21" s="178"/>
    </row>
    <row r="22" spans="1:7">
      <c r="A22" s="171"/>
      <c r="B22" s="9" t="s">
        <v>66</v>
      </c>
      <c r="C22" s="9" t="s">
        <v>10</v>
      </c>
      <c r="D22" s="177" t="s">
        <v>43</v>
      </c>
      <c r="E22" s="177"/>
      <c r="F22" s="177"/>
      <c r="G22" s="177"/>
    </row>
    <row r="23" spans="1:7" ht="42" customHeight="1">
      <c r="A23" s="3" t="s">
        <v>11</v>
      </c>
      <c r="B23" s="172" t="s">
        <v>12</v>
      </c>
      <c r="C23" s="172"/>
      <c r="D23" s="172"/>
      <c r="E23" s="172"/>
      <c r="F23" s="172"/>
      <c r="G23" s="172"/>
    </row>
    <row r="24" spans="1:7" ht="15.75">
      <c r="A24" s="3" t="s">
        <v>13</v>
      </c>
      <c r="B24" s="172" t="s">
        <v>14</v>
      </c>
      <c r="C24" s="172"/>
      <c r="D24" s="172"/>
      <c r="E24" s="172"/>
      <c r="F24" s="172"/>
      <c r="G24" s="172"/>
    </row>
    <row r="25" spans="1:7" ht="15.75">
      <c r="A25" s="3" t="s">
        <v>15</v>
      </c>
      <c r="B25" s="172" t="s">
        <v>67</v>
      </c>
      <c r="C25" s="172"/>
      <c r="D25" s="172"/>
      <c r="E25" s="172"/>
      <c r="F25" s="172"/>
      <c r="G25" s="172"/>
    </row>
    <row r="26" spans="1:7" ht="15.75">
      <c r="A26" s="4"/>
    </row>
    <row r="27" spans="1:7" ht="15.75">
      <c r="A27" s="10" t="s">
        <v>17</v>
      </c>
      <c r="B27" s="170" t="s">
        <v>68</v>
      </c>
      <c r="C27" s="170"/>
      <c r="D27" s="170"/>
      <c r="E27" s="170"/>
      <c r="F27" s="170"/>
      <c r="G27" s="170"/>
    </row>
    <row r="28" spans="1:7" ht="15.75">
      <c r="A28" s="10"/>
      <c r="B28" s="170"/>
      <c r="C28" s="170"/>
      <c r="D28" s="170"/>
      <c r="E28" s="170"/>
      <c r="F28" s="170"/>
      <c r="G28" s="170"/>
    </row>
    <row r="29" spans="1:7" ht="15.75">
      <c r="A29" s="10"/>
      <c r="B29" s="170"/>
      <c r="C29" s="170"/>
      <c r="D29" s="170"/>
      <c r="E29" s="170"/>
      <c r="F29" s="170"/>
      <c r="G29" s="170"/>
    </row>
    <row r="30" spans="1:7" ht="15.75">
      <c r="A30" s="10"/>
      <c r="B30" s="170"/>
      <c r="C30" s="170"/>
      <c r="D30" s="170"/>
      <c r="E30" s="170"/>
      <c r="F30" s="170"/>
      <c r="G30" s="170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72" t="s">
        <v>70</v>
      </c>
      <c r="C33" s="172"/>
      <c r="D33" s="172"/>
      <c r="E33" s="172"/>
      <c r="F33" s="172"/>
      <c r="G33" s="17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70" t="s">
        <v>18</v>
      </c>
      <c r="C35" s="170"/>
      <c r="D35" s="170"/>
      <c r="E35" s="170"/>
      <c r="F35" s="170"/>
      <c r="G35" s="170"/>
    </row>
    <row r="36" spans="1:7" ht="15.75">
      <c r="A36" s="19"/>
      <c r="B36" s="170"/>
      <c r="C36" s="170"/>
      <c r="D36" s="170"/>
      <c r="E36" s="170"/>
      <c r="F36" s="170"/>
      <c r="G36" s="170"/>
    </row>
    <row r="37" spans="1:7" ht="15.75">
      <c r="A37" s="19"/>
      <c r="B37" s="170"/>
      <c r="C37" s="170"/>
      <c r="D37" s="170"/>
      <c r="E37" s="170"/>
      <c r="F37" s="170"/>
      <c r="G37" s="170"/>
    </row>
    <row r="38" spans="1:7" ht="15.75">
      <c r="A38" s="19"/>
      <c r="B38" s="170"/>
      <c r="C38" s="170"/>
      <c r="D38" s="170"/>
      <c r="E38" s="170"/>
      <c r="F38" s="170"/>
      <c r="G38" s="17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70" t="s">
        <v>25</v>
      </c>
      <c r="B47" s="170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71" t="s">
        <v>29</v>
      </c>
      <c r="B50" s="172" t="s">
        <v>27</v>
      </c>
      <c r="C50" s="172"/>
      <c r="D50" s="172"/>
      <c r="E50" s="172"/>
      <c r="F50" s="172"/>
      <c r="G50" s="172"/>
    </row>
    <row r="51" spans="1:7" ht="15.75">
      <c r="A51" s="171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70" t="s">
        <v>25</v>
      </c>
      <c r="B58" s="170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72" t="s">
        <v>30</v>
      </c>
      <c r="C61" s="172"/>
      <c r="D61" s="172"/>
      <c r="E61" s="172"/>
      <c r="F61" s="172"/>
      <c r="G61" s="172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180" t="s">
        <v>73</v>
      </c>
      <c r="B76" s="180"/>
      <c r="C76" s="180"/>
      <c r="D76" s="1"/>
    </row>
    <row r="77" spans="1:7" ht="32.25" customHeight="1">
      <c r="A77" s="180"/>
      <c r="B77" s="180"/>
      <c r="C77" s="180"/>
      <c r="D77" s="13"/>
      <c r="E77" s="12"/>
      <c r="F77" s="181"/>
      <c r="G77" s="181"/>
    </row>
    <row r="78" spans="1:7" ht="15.75">
      <c r="A78" s="6"/>
      <c r="B78" s="3"/>
      <c r="D78" s="8" t="s">
        <v>38</v>
      </c>
      <c r="F78" s="175" t="s">
        <v>78</v>
      </c>
      <c r="G78" s="175"/>
    </row>
    <row r="79" spans="1:7" ht="15.75">
      <c r="A79" s="172" t="s">
        <v>40</v>
      </c>
      <c r="B79" s="172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72" t="s">
        <v>75</v>
      </c>
      <c r="B81" s="172"/>
      <c r="C81" s="172"/>
      <c r="D81" s="13"/>
      <c r="E81" s="12"/>
      <c r="F81" s="181"/>
      <c r="G81" s="181"/>
    </row>
    <row r="82" spans="1:7" ht="15.75">
      <c r="A82" s="1"/>
      <c r="B82" s="3"/>
      <c r="C82" s="3"/>
      <c r="D82" s="8" t="s">
        <v>38</v>
      </c>
      <c r="F82" s="175" t="s">
        <v>78</v>
      </c>
      <c r="G82" s="175"/>
    </row>
    <row r="83" spans="1:7">
      <c r="A83" s="24" t="s">
        <v>76</v>
      </c>
    </row>
    <row r="84" spans="1:7">
      <c r="A84" s="25" t="s">
        <v>77</v>
      </c>
    </row>
  </sheetData>
  <mergeCells count="44">
    <mergeCell ref="A50:A51"/>
    <mergeCell ref="A47:B47"/>
    <mergeCell ref="A76:C77"/>
    <mergeCell ref="A81:C81"/>
    <mergeCell ref="F77:G77"/>
    <mergeCell ref="F78:G78"/>
    <mergeCell ref="F81:G81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B29:G29"/>
    <mergeCell ref="B30:G30"/>
    <mergeCell ref="A13:G13"/>
    <mergeCell ref="A14:G14"/>
    <mergeCell ref="D18:G18"/>
    <mergeCell ref="D17:G17"/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76"/>
  <sheetViews>
    <sheetView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182" t="s">
        <v>99</v>
      </c>
      <c r="L1" s="183"/>
      <c r="M1" s="183"/>
    </row>
    <row r="2" spans="1:13" ht="46.5" customHeight="1">
      <c r="K2" s="183"/>
      <c r="L2" s="183"/>
      <c r="M2" s="183"/>
    </row>
    <row r="3" spans="1:13" ht="15.75">
      <c r="A3" s="176" t="s">
        <v>44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5.75">
      <c r="A4" s="176" t="s">
        <v>45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5.75">
      <c r="A5" s="171" t="s">
        <v>6</v>
      </c>
      <c r="B5" s="7"/>
      <c r="C5" s="1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5" customHeight="1">
      <c r="A6" s="171"/>
      <c r="B6" s="8" t="s">
        <v>7</v>
      </c>
      <c r="C6" s="1"/>
      <c r="E6" s="177" t="s">
        <v>42</v>
      </c>
      <c r="F6" s="177"/>
      <c r="G6" s="177"/>
      <c r="H6" s="177"/>
      <c r="I6" s="177"/>
      <c r="J6" s="177"/>
      <c r="K6" s="177"/>
      <c r="L6" s="177"/>
      <c r="M6" s="177"/>
    </row>
    <row r="7" spans="1:13" ht="15.75">
      <c r="A7" s="171" t="s">
        <v>8</v>
      </c>
      <c r="B7" s="7"/>
      <c r="C7" s="1"/>
      <c r="E7" s="185"/>
      <c r="F7" s="185"/>
      <c r="G7" s="185"/>
      <c r="H7" s="185"/>
      <c r="I7" s="185"/>
      <c r="J7" s="185"/>
      <c r="K7" s="185"/>
      <c r="L7" s="185"/>
      <c r="M7" s="185"/>
    </row>
    <row r="8" spans="1:13" ht="15" customHeight="1">
      <c r="A8" s="171"/>
      <c r="B8" s="8" t="s">
        <v>7</v>
      </c>
      <c r="C8" s="1"/>
      <c r="E8" s="186" t="s">
        <v>41</v>
      </c>
      <c r="F8" s="186"/>
      <c r="G8" s="186"/>
      <c r="H8" s="186"/>
      <c r="I8" s="186"/>
      <c r="J8" s="186"/>
      <c r="K8" s="186"/>
      <c r="L8" s="186"/>
      <c r="M8" s="186"/>
    </row>
    <row r="9" spans="1:13" ht="15.75">
      <c r="A9" s="171" t="s">
        <v>9</v>
      </c>
      <c r="B9" s="7"/>
      <c r="C9" s="7"/>
      <c r="E9" s="185"/>
      <c r="F9" s="185"/>
      <c r="G9" s="185"/>
      <c r="H9" s="185"/>
      <c r="I9" s="185"/>
      <c r="J9" s="185"/>
      <c r="K9" s="185"/>
      <c r="L9" s="185"/>
      <c r="M9" s="185"/>
    </row>
    <row r="10" spans="1:13" ht="15" customHeight="1">
      <c r="A10" s="171"/>
      <c r="B10" s="9" t="s">
        <v>7</v>
      </c>
      <c r="C10" s="9" t="s">
        <v>10</v>
      </c>
      <c r="E10" s="177" t="s">
        <v>43</v>
      </c>
      <c r="F10" s="177"/>
      <c r="G10" s="177"/>
      <c r="H10" s="177"/>
      <c r="I10" s="177"/>
      <c r="J10" s="177"/>
      <c r="K10" s="177"/>
      <c r="L10" s="177"/>
      <c r="M10" s="177"/>
    </row>
    <row r="11" spans="1:13" ht="15.75">
      <c r="A11" s="171" t="s">
        <v>11</v>
      </c>
      <c r="B11" s="184" t="s">
        <v>46</v>
      </c>
      <c r="C11" s="184"/>
      <c r="D11" s="184"/>
    </row>
    <row r="12" spans="1:13" ht="15.75">
      <c r="A12" s="171"/>
      <c r="B12" s="184" t="s">
        <v>21</v>
      </c>
      <c r="C12" s="184"/>
      <c r="D12" s="184"/>
    </row>
    <row r="13" spans="1:13" ht="15.75">
      <c r="A13" s="4"/>
    </row>
    <row r="14" spans="1:13" ht="15.75">
      <c r="A14" s="4"/>
    </row>
    <row r="16" spans="1:13" ht="15.75">
      <c r="B16" s="170" t="s">
        <v>47</v>
      </c>
      <c r="C16" s="170"/>
      <c r="D16" s="170"/>
      <c r="E16" s="170" t="s">
        <v>48</v>
      </c>
      <c r="F16" s="170"/>
      <c r="G16" s="170"/>
      <c r="H16" s="170" t="s">
        <v>49</v>
      </c>
      <c r="I16" s="170"/>
      <c r="J16" s="170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71" t="s">
        <v>13</v>
      </c>
      <c r="B24" s="172" t="s">
        <v>20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13" ht="15.75">
      <c r="A25" s="171"/>
      <c r="B25" s="1" t="s">
        <v>21</v>
      </c>
    </row>
    <row r="26" spans="1:13" ht="15.75">
      <c r="A26" s="4"/>
    </row>
    <row r="27" spans="1:13" ht="79.5" customHeight="1">
      <c r="A27" s="170" t="s">
        <v>62</v>
      </c>
      <c r="B27" s="170" t="s">
        <v>61</v>
      </c>
      <c r="C27" s="170" t="s">
        <v>47</v>
      </c>
      <c r="D27" s="170"/>
      <c r="E27" s="170"/>
      <c r="F27" s="170" t="s">
        <v>48</v>
      </c>
      <c r="G27" s="170"/>
      <c r="H27" s="170"/>
      <c r="I27" s="170" t="s">
        <v>49</v>
      </c>
      <c r="J27" s="170"/>
      <c r="K27" s="170"/>
    </row>
    <row r="28" spans="1:13" ht="31.5">
      <c r="A28" s="170"/>
      <c r="B28" s="170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70" t="s">
        <v>53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3" ht="15.75">
      <c r="A35" s="4"/>
    </row>
    <row r="36" spans="1:13" ht="15.75">
      <c r="A36" s="4"/>
    </row>
    <row r="37" spans="1:13" ht="15.75">
      <c r="A37" s="171" t="s">
        <v>15</v>
      </c>
      <c r="B37" s="172" t="s">
        <v>54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13" ht="15.75">
      <c r="A38" s="171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70" t="s">
        <v>28</v>
      </c>
      <c r="C41" s="170" t="s">
        <v>47</v>
      </c>
      <c r="D41" s="170"/>
      <c r="E41" s="170"/>
      <c r="F41" s="170" t="s">
        <v>48</v>
      </c>
      <c r="G41" s="170"/>
      <c r="H41" s="170"/>
      <c r="I41" s="170" t="s">
        <v>49</v>
      </c>
      <c r="J41" s="170"/>
      <c r="K41" s="170"/>
    </row>
    <row r="42" spans="1:13" ht="41.25" customHeight="1">
      <c r="B42" s="170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70" t="s">
        <v>53</v>
      </c>
      <c r="C47" s="170"/>
      <c r="D47" s="170"/>
      <c r="E47" s="170"/>
      <c r="F47" s="170"/>
      <c r="G47" s="170"/>
      <c r="H47" s="170"/>
      <c r="I47" s="170"/>
      <c r="J47" s="170"/>
      <c r="K47" s="170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72" t="s">
        <v>55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</row>
    <row r="51" spans="1:13" ht="15.75">
      <c r="A51" s="4"/>
    </row>
    <row r="52" spans="1:13" ht="15.75">
      <c r="A52" s="4"/>
    </row>
    <row r="53" spans="1:13" ht="31.5" customHeight="1">
      <c r="A53" s="170" t="s">
        <v>63</v>
      </c>
      <c r="B53" s="170" t="s">
        <v>56</v>
      </c>
      <c r="C53" s="170" t="s">
        <v>32</v>
      </c>
      <c r="D53" s="170" t="s">
        <v>33</v>
      </c>
      <c r="E53" s="170" t="s">
        <v>47</v>
      </c>
      <c r="F53" s="170"/>
      <c r="G53" s="170"/>
      <c r="H53" s="170" t="s">
        <v>57</v>
      </c>
      <c r="I53" s="170"/>
      <c r="J53" s="170"/>
      <c r="K53" s="170" t="s">
        <v>49</v>
      </c>
      <c r="L53" s="170"/>
      <c r="M53" s="170"/>
    </row>
    <row r="54" spans="1:13" ht="15.75" customHeight="1">
      <c r="A54" s="170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</row>
    <row r="55" spans="1:13" ht="31.5">
      <c r="A55" s="170"/>
      <c r="B55" s="170"/>
      <c r="C55" s="170"/>
      <c r="D55" s="170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70" t="s">
        <v>59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70" t="s">
        <v>59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70" t="s">
        <v>59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70" t="s">
        <v>59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</row>
    <row r="69" spans="1:13" ht="15.75">
      <c r="A69" s="170" t="s">
        <v>60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</row>
    <row r="70" spans="1:13" ht="15.75">
      <c r="A70" s="4"/>
    </row>
    <row r="71" spans="1:13" ht="15.75">
      <c r="A71" s="4"/>
    </row>
    <row r="72" spans="1:13" ht="15.75">
      <c r="A72" s="172" t="s">
        <v>64</v>
      </c>
      <c r="B72" s="172"/>
      <c r="C72" s="172"/>
      <c r="D72" s="172"/>
      <c r="E72" s="172"/>
      <c r="F72" s="172"/>
      <c r="G72" s="172"/>
      <c r="H72" s="16"/>
      <c r="J72" s="187"/>
      <c r="K72" s="187"/>
      <c r="L72" s="187"/>
      <c r="M72" s="187"/>
    </row>
    <row r="73" spans="1:13" ht="15.75">
      <c r="A73" s="1"/>
      <c r="B73" s="3"/>
      <c r="C73" s="3"/>
      <c r="D73" s="1"/>
      <c r="H73" s="15" t="s">
        <v>38</v>
      </c>
      <c r="J73" s="175" t="s">
        <v>39</v>
      </c>
      <c r="K73" s="175"/>
      <c r="L73" s="175"/>
      <c r="M73" s="175"/>
    </row>
    <row r="74" spans="1:13" ht="15" customHeight="1">
      <c r="A74" s="2"/>
      <c r="D74" s="1"/>
    </row>
    <row r="75" spans="1:13" ht="15.75">
      <c r="A75" s="172" t="s">
        <v>65</v>
      </c>
      <c r="B75" s="172"/>
      <c r="C75" s="172"/>
      <c r="D75" s="172"/>
      <c r="E75" s="172"/>
      <c r="F75" s="172"/>
      <c r="G75" s="172"/>
      <c r="H75" s="16"/>
      <c r="J75" s="187"/>
      <c r="K75" s="187"/>
      <c r="L75" s="187"/>
      <c r="M75" s="187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75" t="s">
        <v>39</v>
      </c>
      <c r="K76" s="175"/>
      <c r="L76" s="175"/>
      <c r="M76" s="175"/>
    </row>
  </sheetData>
  <mergeCells count="52"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  <mergeCell ref="B47:K47"/>
    <mergeCell ref="B53:B55"/>
    <mergeCell ref="B50:M50"/>
    <mergeCell ref="F41:H41"/>
    <mergeCell ref="H53:J54"/>
    <mergeCell ref="C53:C55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75"/>
  <sheetViews>
    <sheetView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68" t="s">
        <v>97</v>
      </c>
      <c r="K1" s="168"/>
      <c r="L1" s="168"/>
      <c r="M1" s="168"/>
    </row>
    <row r="2" spans="1:13">
      <c r="J2" s="168"/>
      <c r="K2" s="168"/>
      <c r="L2" s="168"/>
      <c r="M2" s="168"/>
    </row>
    <row r="3" spans="1:13">
      <c r="J3" s="168"/>
      <c r="K3" s="168"/>
      <c r="L3" s="168"/>
      <c r="M3" s="168"/>
    </row>
    <row r="4" spans="1:13">
      <c r="J4" s="168"/>
      <c r="K4" s="168"/>
      <c r="L4" s="168"/>
      <c r="M4" s="168"/>
    </row>
    <row r="5" spans="1:13">
      <c r="A5" s="176" t="s">
        <v>44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3">
      <c r="A6" s="176" t="s">
        <v>79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>
      <c r="A7" s="171" t="s">
        <v>6</v>
      </c>
      <c r="B7" s="20"/>
      <c r="C7" s="17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15" customHeight="1">
      <c r="A8" s="171"/>
      <c r="B8" s="31" t="s">
        <v>66</v>
      </c>
      <c r="C8" s="33"/>
      <c r="D8" s="34"/>
      <c r="E8" s="177" t="s">
        <v>42</v>
      </c>
      <c r="F8" s="177"/>
      <c r="G8" s="177"/>
      <c r="H8" s="177"/>
      <c r="I8" s="177"/>
      <c r="J8" s="177"/>
      <c r="K8" s="177"/>
      <c r="L8" s="177"/>
      <c r="M8" s="177"/>
    </row>
    <row r="9" spans="1:13">
      <c r="A9" s="171" t="s">
        <v>8</v>
      </c>
      <c r="B9" s="20"/>
      <c r="C9" s="17"/>
      <c r="E9" s="189"/>
      <c r="F9" s="189"/>
      <c r="G9" s="189"/>
      <c r="H9" s="189"/>
      <c r="I9" s="189"/>
      <c r="J9" s="189"/>
      <c r="K9" s="189"/>
      <c r="L9" s="189"/>
      <c r="M9" s="189"/>
    </row>
    <row r="10" spans="1:13" ht="15" customHeight="1">
      <c r="A10" s="171"/>
      <c r="B10" s="31" t="s">
        <v>66</v>
      </c>
      <c r="C10" s="33"/>
      <c r="D10" s="34"/>
      <c r="E10" s="186" t="s">
        <v>41</v>
      </c>
      <c r="F10" s="186"/>
      <c r="G10" s="186"/>
      <c r="H10" s="186"/>
      <c r="I10" s="186"/>
      <c r="J10" s="186"/>
      <c r="K10" s="186"/>
      <c r="L10" s="186"/>
      <c r="M10" s="186"/>
    </row>
    <row r="11" spans="1:13">
      <c r="A11" s="171" t="s">
        <v>9</v>
      </c>
      <c r="B11" s="20"/>
      <c r="C11" s="20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ht="15" customHeight="1">
      <c r="A12" s="171"/>
      <c r="B12" s="31" t="s">
        <v>66</v>
      </c>
      <c r="C12" s="9" t="s">
        <v>10</v>
      </c>
      <c r="D12" s="34"/>
      <c r="E12" s="177" t="s">
        <v>43</v>
      </c>
      <c r="F12" s="177"/>
      <c r="G12" s="177"/>
      <c r="H12" s="177"/>
      <c r="I12" s="177"/>
      <c r="J12" s="177"/>
      <c r="K12" s="177"/>
      <c r="L12" s="177"/>
      <c r="M12" s="177"/>
    </row>
    <row r="13" spans="1:13" ht="19.5" customHeight="1">
      <c r="A13" s="184" t="s">
        <v>80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</row>
    <row r="14" spans="1:13">
      <c r="A14" s="4"/>
    </row>
    <row r="15" spans="1:13" ht="31.5">
      <c r="A15" s="19" t="s">
        <v>62</v>
      </c>
      <c r="B15" s="170" t="s">
        <v>68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</row>
    <row r="16" spans="1:13">
      <c r="A16" s="19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</row>
    <row r="17" spans="1:26">
      <c r="A17" s="1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70" t="s">
        <v>18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</row>
    <row r="24" spans="1:26">
      <c r="A24" s="19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</row>
    <row r="25" spans="1:26">
      <c r="A25" s="19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70" t="s">
        <v>62</v>
      </c>
      <c r="B30" s="170" t="s">
        <v>84</v>
      </c>
      <c r="C30" s="170"/>
      <c r="D30" s="170"/>
      <c r="E30" s="170" t="s">
        <v>47</v>
      </c>
      <c r="F30" s="170"/>
      <c r="G30" s="170"/>
      <c r="H30" s="170" t="s">
        <v>85</v>
      </c>
      <c r="I30" s="170"/>
      <c r="J30" s="170"/>
      <c r="K30" s="170" t="s">
        <v>49</v>
      </c>
      <c r="L30" s="170"/>
      <c r="M30" s="170"/>
      <c r="R30" s="188"/>
      <c r="S30" s="188"/>
      <c r="T30" s="188"/>
      <c r="U30" s="188"/>
      <c r="V30" s="188"/>
      <c r="W30" s="188"/>
      <c r="X30" s="188"/>
      <c r="Y30" s="188"/>
      <c r="Z30" s="188"/>
    </row>
    <row r="31" spans="1:26" ht="33" customHeight="1">
      <c r="A31" s="170"/>
      <c r="B31" s="170"/>
      <c r="C31" s="170"/>
      <c r="D31" s="170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70">
        <v>2</v>
      </c>
      <c r="C32" s="170"/>
      <c r="D32" s="17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70" t="s">
        <v>25</v>
      </c>
      <c r="C33" s="170"/>
      <c r="D33" s="170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70"/>
      <c r="C34" s="170"/>
      <c r="D34" s="170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190" t="s">
        <v>86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</row>
    <row r="36" spans="1:26">
      <c r="A36" s="4"/>
    </row>
    <row r="37" spans="1:26" ht="33" customHeight="1">
      <c r="A37" s="172" t="s">
        <v>87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26">
      <c r="K38" s="17" t="s">
        <v>71</v>
      </c>
    </row>
    <row r="39" spans="1:26">
      <c r="A39" s="4"/>
    </row>
    <row r="40" spans="1:26" ht="31.5" customHeight="1">
      <c r="A40" s="170" t="s">
        <v>17</v>
      </c>
      <c r="B40" s="170" t="s">
        <v>88</v>
      </c>
      <c r="C40" s="170"/>
      <c r="D40" s="170"/>
      <c r="E40" s="170" t="s">
        <v>47</v>
      </c>
      <c r="F40" s="170"/>
      <c r="G40" s="170"/>
      <c r="H40" s="170" t="s">
        <v>85</v>
      </c>
      <c r="I40" s="170"/>
      <c r="J40" s="170"/>
      <c r="K40" s="170" t="s">
        <v>49</v>
      </c>
      <c r="L40" s="170"/>
      <c r="M40" s="170"/>
    </row>
    <row r="41" spans="1:26" ht="33.75" customHeight="1">
      <c r="A41" s="170"/>
      <c r="B41" s="170"/>
      <c r="C41" s="170"/>
      <c r="D41" s="170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70">
        <v>2</v>
      </c>
      <c r="C42" s="170"/>
      <c r="D42" s="17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70"/>
      <c r="C43" s="170"/>
      <c r="D43" s="170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70" t="s">
        <v>17</v>
      </c>
      <c r="B47" s="170" t="s">
        <v>56</v>
      </c>
      <c r="C47" s="170" t="s">
        <v>32</v>
      </c>
      <c r="D47" s="170" t="s">
        <v>33</v>
      </c>
      <c r="E47" s="170" t="s">
        <v>47</v>
      </c>
      <c r="F47" s="170"/>
      <c r="G47" s="170"/>
      <c r="H47" s="170" t="s">
        <v>90</v>
      </c>
      <c r="I47" s="170"/>
      <c r="J47" s="170"/>
      <c r="K47" s="170" t="s">
        <v>49</v>
      </c>
      <c r="L47" s="170"/>
      <c r="M47" s="170"/>
    </row>
    <row r="48" spans="1:26" ht="30.75" customHeight="1">
      <c r="A48" s="170"/>
      <c r="B48" s="170"/>
      <c r="C48" s="170"/>
      <c r="D48" s="170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70" t="s">
        <v>91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70" t="s">
        <v>91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70" t="s">
        <v>91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70" t="s">
        <v>91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</row>
    <row r="66" spans="1:13">
      <c r="A66" s="170" t="s">
        <v>60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184" t="s">
        <v>93</v>
      </c>
      <c r="B69" s="184"/>
      <c r="C69" s="184"/>
      <c r="D69" s="184"/>
    </row>
    <row r="70" spans="1:13" ht="19.5" customHeight="1">
      <c r="A70" s="29" t="s">
        <v>94</v>
      </c>
      <c r="B70" s="29"/>
      <c r="C70" s="29"/>
      <c r="D70" s="29"/>
    </row>
    <row r="71" spans="1:13">
      <c r="A71" s="180" t="s">
        <v>96</v>
      </c>
      <c r="B71" s="180"/>
      <c r="C71" s="180"/>
      <c r="D71" s="180"/>
      <c r="E71" s="180"/>
    </row>
    <row r="72" spans="1:13">
      <c r="A72" s="180"/>
      <c r="B72" s="180"/>
      <c r="C72" s="180"/>
      <c r="D72" s="180"/>
      <c r="E72" s="180"/>
      <c r="G72" s="192"/>
      <c r="H72" s="192"/>
      <c r="J72" s="192"/>
      <c r="K72" s="192"/>
      <c r="L72" s="192"/>
      <c r="M72" s="192"/>
    </row>
    <row r="73" spans="1:13" ht="15.75" customHeight="1">
      <c r="A73" s="30"/>
      <c r="B73" s="30"/>
      <c r="C73" s="30"/>
      <c r="D73" s="30"/>
      <c r="E73" s="30"/>
      <c r="G73" s="193" t="s">
        <v>38</v>
      </c>
      <c r="H73" s="193"/>
      <c r="J73" s="186" t="s">
        <v>78</v>
      </c>
      <c r="K73" s="186"/>
      <c r="L73" s="186"/>
      <c r="M73" s="186"/>
    </row>
    <row r="74" spans="1:13" ht="43.5" customHeight="1">
      <c r="A74" s="180" t="s">
        <v>95</v>
      </c>
      <c r="B74" s="180"/>
      <c r="C74" s="180"/>
      <c r="D74" s="180"/>
      <c r="E74" s="180"/>
      <c r="G74" s="192"/>
      <c r="H74" s="192"/>
      <c r="J74" s="192"/>
      <c r="K74" s="192"/>
      <c r="L74" s="192"/>
      <c r="M74" s="192"/>
    </row>
    <row r="75" spans="1:13" ht="15.75" customHeight="1">
      <c r="A75" s="180"/>
      <c r="B75" s="180"/>
      <c r="C75" s="180"/>
      <c r="D75" s="180"/>
      <c r="E75" s="180"/>
      <c r="G75" s="193" t="s">
        <v>38</v>
      </c>
      <c r="H75" s="193"/>
      <c r="J75" s="186" t="s">
        <v>78</v>
      </c>
      <c r="K75" s="186"/>
      <c r="L75" s="186"/>
      <c r="M75" s="186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6"/>
  <sheetViews>
    <sheetView tabSelected="1" view="pageBreakPreview" zoomScaleSheetLayoutView="100" zoomScalePageLayoutView="110" workbookViewId="0">
      <selection activeCell="C8" sqref="C8"/>
    </sheetView>
  </sheetViews>
  <sheetFormatPr defaultColWidth="21.625" defaultRowHeight="15"/>
  <cols>
    <col min="1" max="1" width="5.125" style="62" customWidth="1"/>
    <col min="2" max="2" width="37.375" style="62" customWidth="1"/>
    <col min="3" max="3" width="19.625" style="62" customWidth="1"/>
    <col min="4" max="4" width="21.625" style="62" customWidth="1"/>
    <col min="5" max="5" width="21.625" style="62"/>
    <col min="6" max="6" width="18" style="62" customWidth="1"/>
    <col min="7" max="7" width="20.75" style="62" customWidth="1"/>
    <col min="8" max="9" width="13" style="62" customWidth="1"/>
    <col min="10" max="10" width="16" style="62" customWidth="1"/>
    <col min="11" max="16384" width="21.625" style="62"/>
  </cols>
  <sheetData>
    <row r="1" spans="1:7">
      <c r="F1" s="250" t="s">
        <v>98</v>
      </c>
      <c r="G1" s="251"/>
    </row>
    <row r="2" spans="1:7">
      <c r="F2" s="251"/>
      <c r="G2" s="251"/>
    </row>
    <row r="3" spans="1:7" ht="32.25" customHeight="1">
      <c r="F3" s="251"/>
      <c r="G3" s="251"/>
    </row>
    <row r="4" spans="1:7" ht="15.75">
      <c r="A4" s="98"/>
      <c r="E4" s="98" t="s">
        <v>0</v>
      </c>
    </row>
    <row r="5" spans="1:7" ht="15.75">
      <c r="A5" s="98"/>
      <c r="E5" s="236" t="s">
        <v>198</v>
      </c>
      <c r="F5" s="236"/>
      <c r="G5" s="236"/>
    </row>
    <row r="6" spans="1:7" ht="15.75">
      <c r="A6" s="98"/>
      <c r="B6" s="98"/>
      <c r="E6" s="252" t="s">
        <v>179</v>
      </c>
      <c r="F6" s="252"/>
      <c r="G6" s="252"/>
    </row>
    <row r="7" spans="1:7" ht="15" customHeight="1">
      <c r="A7" s="98"/>
      <c r="E7" s="197" t="s">
        <v>2</v>
      </c>
      <c r="F7" s="197"/>
      <c r="G7" s="197"/>
    </row>
    <row r="8" spans="1:7" ht="15.75">
      <c r="A8" s="98"/>
      <c r="B8" s="98"/>
      <c r="E8" s="246"/>
      <c r="F8" s="246"/>
      <c r="G8" s="246"/>
    </row>
    <row r="9" spans="1:7" ht="15" customHeight="1">
      <c r="A9" s="98"/>
      <c r="E9" s="253" t="s">
        <v>510</v>
      </c>
      <c r="F9" s="253"/>
      <c r="G9" s="253"/>
    </row>
    <row r="10" spans="1:7" ht="9" customHeight="1">
      <c r="A10" s="98"/>
      <c r="E10" s="246"/>
      <c r="F10" s="246"/>
      <c r="G10" s="246"/>
    </row>
    <row r="13" spans="1:7" ht="15.75">
      <c r="A13" s="247" t="s">
        <v>4</v>
      </c>
      <c r="B13" s="247"/>
      <c r="C13" s="247"/>
      <c r="D13" s="247"/>
      <c r="E13" s="247"/>
      <c r="F13" s="247"/>
      <c r="G13" s="247"/>
    </row>
    <row r="14" spans="1:7" ht="15.75">
      <c r="A14" s="247" t="s">
        <v>331</v>
      </c>
      <c r="B14" s="247"/>
      <c r="C14" s="247"/>
      <c r="D14" s="247"/>
      <c r="E14" s="247"/>
      <c r="F14" s="247"/>
      <c r="G14" s="247"/>
    </row>
    <row r="17" spans="1:7" ht="30.6" customHeight="1">
      <c r="A17" s="99" t="s">
        <v>100</v>
      </c>
      <c r="B17" s="99">
        <v>3100000</v>
      </c>
      <c r="C17" s="99"/>
      <c r="D17" s="248" t="s">
        <v>110</v>
      </c>
      <c r="E17" s="248"/>
      <c r="F17" s="248"/>
      <c r="G17" s="167">
        <v>31692820</v>
      </c>
    </row>
    <row r="18" spans="1:7" ht="28.5" customHeight="1">
      <c r="A18" s="197" t="s">
        <v>108</v>
      </c>
      <c r="B18" s="197"/>
      <c r="C18" s="197"/>
      <c r="D18" s="249" t="s">
        <v>2</v>
      </c>
      <c r="E18" s="249"/>
      <c r="F18" s="100"/>
      <c r="G18" s="63" t="s">
        <v>101</v>
      </c>
    </row>
    <row r="19" spans="1:7" ht="20.25" customHeight="1">
      <c r="A19" s="101" t="s">
        <v>102</v>
      </c>
      <c r="B19" s="101">
        <v>3110000</v>
      </c>
      <c r="C19" s="101"/>
      <c r="D19" s="243" t="s">
        <v>110</v>
      </c>
      <c r="E19" s="243"/>
      <c r="F19" s="243"/>
      <c r="G19" s="167">
        <v>31692820</v>
      </c>
    </row>
    <row r="20" spans="1:7" ht="17.25" customHeight="1">
      <c r="A20" s="197" t="s">
        <v>104</v>
      </c>
      <c r="B20" s="197"/>
      <c r="C20" s="197"/>
      <c r="D20" s="244" t="s">
        <v>41</v>
      </c>
      <c r="E20" s="244"/>
      <c r="F20" s="100"/>
      <c r="G20" s="63" t="s">
        <v>101</v>
      </c>
    </row>
    <row r="21" spans="1:7" ht="25.5" customHeight="1">
      <c r="A21" s="102" t="s">
        <v>103</v>
      </c>
      <c r="B21" s="166">
        <v>3116030</v>
      </c>
      <c r="C21" s="103">
        <v>6030</v>
      </c>
      <c r="D21" s="104" t="s">
        <v>187</v>
      </c>
      <c r="E21" s="245" t="s">
        <v>111</v>
      </c>
      <c r="F21" s="245"/>
      <c r="G21" s="64" t="s">
        <v>190</v>
      </c>
    </row>
    <row r="22" spans="1:7" ht="48" customHeight="1">
      <c r="B22" s="105" t="s">
        <v>104</v>
      </c>
      <c r="C22" s="157" t="s">
        <v>105</v>
      </c>
      <c r="D22" s="100" t="s">
        <v>106</v>
      </c>
      <c r="E22" s="197" t="s">
        <v>109</v>
      </c>
      <c r="F22" s="197"/>
      <c r="G22" s="157" t="s">
        <v>107</v>
      </c>
    </row>
    <row r="23" spans="1:7" ht="50.25" customHeight="1">
      <c r="A23" s="71" t="s">
        <v>11</v>
      </c>
      <c r="B23" s="205" t="s">
        <v>509</v>
      </c>
      <c r="C23" s="205"/>
      <c r="D23" s="205"/>
      <c r="E23" s="205"/>
      <c r="F23" s="205"/>
      <c r="G23" s="205"/>
    </row>
    <row r="24" spans="1:7" ht="163.5" customHeight="1">
      <c r="A24" s="106" t="s">
        <v>13</v>
      </c>
      <c r="B24" s="237" t="s">
        <v>508</v>
      </c>
      <c r="C24" s="237"/>
      <c r="D24" s="237"/>
      <c r="E24" s="237"/>
      <c r="F24" s="237"/>
      <c r="G24" s="237"/>
    </row>
    <row r="25" spans="1:7" ht="19.5" customHeight="1">
      <c r="A25" s="106"/>
      <c r="B25" s="238"/>
      <c r="C25" s="239"/>
      <c r="D25" s="239"/>
      <c r="E25" s="239"/>
      <c r="F25" s="239"/>
      <c r="G25" s="239"/>
    </row>
    <row r="26" spans="1:7" ht="9" customHeight="1">
      <c r="A26" s="106"/>
      <c r="B26" s="238"/>
      <c r="C26" s="238"/>
      <c r="D26" s="238"/>
      <c r="E26" s="238"/>
      <c r="F26" s="238"/>
      <c r="G26" s="238"/>
    </row>
    <row r="27" spans="1:7" ht="33.950000000000003" customHeight="1">
      <c r="A27" s="71" t="s">
        <v>15</v>
      </c>
      <c r="B27" s="205" t="s">
        <v>67</v>
      </c>
      <c r="C27" s="205"/>
      <c r="D27" s="205"/>
      <c r="E27" s="205"/>
      <c r="F27" s="205"/>
      <c r="G27" s="205"/>
    </row>
    <row r="28" spans="1:7" ht="11.25" hidden="1" customHeight="1">
      <c r="A28" s="73"/>
    </row>
    <row r="29" spans="1:7" ht="17.25" customHeight="1">
      <c r="A29" s="75" t="s">
        <v>17</v>
      </c>
      <c r="B29" s="234" t="s">
        <v>68</v>
      </c>
      <c r="C29" s="234"/>
      <c r="D29" s="234"/>
      <c r="E29" s="234"/>
      <c r="F29" s="234"/>
      <c r="G29" s="234"/>
    </row>
    <row r="30" spans="1:7" ht="23.25" customHeight="1">
      <c r="A30" s="164">
        <v>1</v>
      </c>
      <c r="B30" s="240" t="s">
        <v>323</v>
      </c>
      <c r="C30" s="241"/>
      <c r="D30" s="241"/>
      <c r="E30" s="241"/>
      <c r="F30" s="241"/>
      <c r="G30" s="242"/>
    </row>
    <row r="31" spans="1:7" ht="11.25" hidden="1" customHeight="1">
      <c r="A31" s="73"/>
    </row>
    <row r="32" spans="1:7" s="65" customFormat="1" ht="22.5" customHeight="1">
      <c r="A32" s="107" t="s">
        <v>16</v>
      </c>
      <c r="B32" s="65" t="s">
        <v>112</v>
      </c>
      <c r="C32" s="65" t="s">
        <v>113</v>
      </c>
    </row>
    <row r="33" spans="1:7" ht="15" customHeight="1">
      <c r="A33" s="108" t="s">
        <v>19</v>
      </c>
      <c r="B33" s="236" t="s">
        <v>70</v>
      </c>
      <c r="C33" s="236"/>
      <c r="D33" s="236"/>
      <c r="E33" s="236"/>
      <c r="F33" s="236"/>
      <c r="G33" s="236"/>
    </row>
    <row r="34" spans="1:7" ht="0.75" customHeight="1">
      <c r="A34" s="71"/>
      <c r="B34" s="159"/>
      <c r="C34" s="159"/>
      <c r="D34" s="159"/>
      <c r="E34" s="159"/>
      <c r="F34" s="159"/>
      <c r="G34" s="159"/>
    </row>
    <row r="35" spans="1:7" ht="16.5" customHeight="1">
      <c r="A35" s="75" t="s">
        <v>17</v>
      </c>
      <c r="B35" s="234" t="s">
        <v>18</v>
      </c>
      <c r="C35" s="234"/>
      <c r="D35" s="234"/>
      <c r="E35" s="234"/>
      <c r="F35" s="234"/>
      <c r="G35" s="234"/>
    </row>
    <row r="36" spans="1:7" ht="15.75" customHeight="1">
      <c r="A36" s="68">
        <v>1</v>
      </c>
      <c r="B36" s="231" t="s">
        <v>114</v>
      </c>
      <c r="C36" s="232"/>
      <c r="D36" s="232"/>
      <c r="E36" s="232"/>
      <c r="F36" s="232"/>
      <c r="G36" s="233"/>
    </row>
    <row r="37" spans="1:7" ht="20.25" customHeight="1">
      <c r="A37" s="68">
        <v>2</v>
      </c>
      <c r="B37" s="231" t="s">
        <v>115</v>
      </c>
      <c r="C37" s="232"/>
      <c r="D37" s="232"/>
      <c r="E37" s="232"/>
      <c r="F37" s="232"/>
      <c r="G37" s="233"/>
    </row>
    <row r="38" spans="1:7" ht="18" customHeight="1">
      <c r="A38" s="68">
        <v>3</v>
      </c>
      <c r="B38" s="231" t="s">
        <v>116</v>
      </c>
      <c r="C38" s="232"/>
      <c r="D38" s="232"/>
      <c r="E38" s="232"/>
      <c r="F38" s="232"/>
      <c r="G38" s="233"/>
    </row>
    <row r="39" spans="1:7" ht="18.75" customHeight="1">
      <c r="A39" s="68">
        <v>4</v>
      </c>
      <c r="B39" s="231" t="s">
        <v>117</v>
      </c>
      <c r="C39" s="232"/>
      <c r="D39" s="232"/>
      <c r="E39" s="232"/>
      <c r="F39" s="232"/>
      <c r="G39" s="233"/>
    </row>
    <row r="40" spans="1:7" ht="18" customHeight="1">
      <c r="A40" s="68">
        <v>5</v>
      </c>
      <c r="B40" s="231" t="s">
        <v>118</v>
      </c>
      <c r="C40" s="232"/>
      <c r="D40" s="232"/>
      <c r="E40" s="232"/>
      <c r="F40" s="232"/>
      <c r="G40" s="233"/>
    </row>
    <row r="41" spans="1:7" ht="16.5" customHeight="1">
      <c r="A41" s="68">
        <v>6</v>
      </c>
      <c r="B41" s="231" t="s">
        <v>119</v>
      </c>
      <c r="C41" s="232"/>
      <c r="D41" s="232"/>
      <c r="E41" s="232"/>
      <c r="F41" s="232"/>
      <c r="G41" s="233"/>
    </row>
    <row r="42" spans="1:7" ht="15.75" customHeight="1">
      <c r="A42" s="68">
        <v>7</v>
      </c>
      <c r="B42" s="231" t="s">
        <v>120</v>
      </c>
      <c r="C42" s="232"/>
      <c r="D42" s="232"/>
      <c r="E42" s="232"/>
      <c r="F42" s="232"/>
      <c r="G42" s="233"/>
    </row>
    <row r="43" spans="1:7" ht="14.25" customHeight="1">
      <c r="A43" s="68">
        <v>8</v>
      </c>
      <c r="B43" s="231" t="s">
        <v>121</v>
      </c>
      <c r="C43" s="232"/>
      <c r="D43" s="232"/>
      <c r="E43" s="232"/>
      <c r="F43" s="232"/>
      <c r="G43" s="233"/>
    </row>
    <row r="44" spans="1:7" ht="15.75" customHeight="1">
      <c r="A44" s="68">
        <v>9</v>
      </c>
      <c r="B44" s="231" t="s">
        <v>122</v>
      </c>
      <c r="C44" s="232"/>
      <c r="D44" s="232"/>
      <c r="E44" s="232"/>
      <c r="F44" s="232"/>
      <c r="G44" s="233"/>
    </row>
    <row r="45" spans="1:7" ht="4.5" customHeight="1">
      <c r="A45" s="71"/>
      <c r="B45" s="159"/>
      <c r="C45" s="159"/>
      <c r="D45" s="159"/>
      <c r="E45" s="159"/>
      <c r="F45" s="159"/>
      <c r="G45" s="159"/>
    </row>
    <row r="46" spans="1:7" ht="18" customHeight="1">
      <c r="A46" s="71" t="s">
        <v>26</v>
      </c>
      <c r="B46" s="72" t="s">
        <v>22</v>
      </c>
      <c r="C46" s="159"/>
      <c r="D46" s="159"/>
      <c r="E46" s="159"/>
      <c r="F46" s="159"/>
      <c r="G46" s="159"/>
    </row>
    <row r="47" spans="1:7" ht="12.75" hidden="1" customHeight="1">
      <c r="A47" s="73"/>
      <c r="E47" s="74" t="s">
        <v>71</v>
      </c>
    </row>
    <row r="48" spans="1:7" ht="20.25" customHeight="1">
      <c r="A48" s="75" t="s">
        <v>17</v>
      </c>
      <c r="B48" s="234" t="s">
        <v>22</v>
      </c>
      <c r="C48" s="235"/>
      <c r="D48" s="164" t="s">
        <v>23</v>
      </c>
      <c r="E48" s="164" t="s">
        <v>24</v>
      </c>
      <c r="F48" s="164" t="s">
        <v>25</v>
      </c>
    </row>
    <row r="49" spans="1:10" ht="21.75" customHeight="1">
      <c r="A49" s="164">
        <v>1</v>
      </c>
      <c r="B49" s="227">
        <v>2</v>
      </c>
      <c r="C49" s="228"/>
      <c r="D49" s="164">
        <v>3</v>
      </c>
      <c r="E49" s="164">
        <v>4</v>
      </c>
      <c r="F49" s="164">
        <v>5</v>
      </c>
    </row>
    <row r="50" spans="1:10" ht="17.25" customHeight="1">
      <c r="A50" s="76">
        <v>1</v>
      </c>
      <c r="B50" s="198" t="s">
        <v>231</v>
      </c>
      <c r="C50" s="225"/>
      <c r="D50" s="67">
        <f>E110</f>
        <v>649000</v>
      </c>
      <c r="E50" s="164"/>
      <c r="F50" s="93">
        <f>D50+E50</f>
        <v>649000</v>
      </c>
      <c r="G50" s="66"/>
      <c r="H50" s="66"/>
    </row>
    <row r="51" spans="1:10" ht="18.95" customHeight="1">
      <c r="A51" s="76">
        <v>2</v>
      </c>
      <c r="B51" s="229" t="s">
        <v>180</v>
      </c>
      <c r="C51" s="230"/>
      <c r="D51" s="139">
        <f>SUM(D52:D54)</f>
        <v>30807990</v>
      </c>
      <c r="E51" s="164"/>
      <c r="F51" s="139">
        <f>SUM(F52:F54)</f>
        <v>30807990</v>
      </c>
      <c r="G51" s="66"/>
      <c r="H51" s="66"/>
    </row>
    <row r="52" spans="1:10" ht="15.75">
      <c r="A52" s="68"/>
      <c r="B52" s="198" t="s">
        <v>235</v>
      </c>
      <c r="C52" s="225"/>
      <c r="D52" s="67">
        <f>E121</f>
        <v>4557990</v>
      </c>
      <c r="E52" s="164"/>
      <c r="F52" s="93">
        <f>D52+E52</f>
        <v>4557990</v>
      </c>
      <c r="G52" s="66"/>
      <c r="H52" s="66"/>
      <c r="I52" s="66"/>
    </row>
    <row r="53" spans="1:10" ht="21" customHeight="1">
      <c r="A53" s="68"/>
      <c r="B53" s="223" t="s">
        <v>333</v>
      </c>
      <c r="C53" s="224"/>
      <c r="D53" s="67">
        <f>E144</f>
        <v>25601000</v>
      </c>
      <c r="E53" s="164"/>
      <c r="F53" s="93">
        <f>D53</f>
        <v>25601000</v>
      </c>
      <c r="G53" s="66"/>
      <c r="H53" s="66"/>
      <c r="I53" s="66"/>
    </row>
    <row r="54" spans="1:10" ht="23.25" customHeight="1">
      <c r="A54" s="68"/>
      <c r="B54" s="223" t="s">
        <v>502</v>
      </c>
      <c r="C54" s="224"/>
      <c r="D54" s="67">
        <f>E161</f>
        <v>649000</v>
      </c>
      <c r="E54" s="164"/>
      <c r="F54" s="93">
        <f>D54</f>
        <v>649000</v>
      </c>
      <c r="G54" s="66"/>
      <c r="H54" s="66"/>
      <c r="I54" s="66"/>
    </row>
    <row r="55" spans="1:10" ht="17.25" customHeight="1">
      <c r="A55" s="76">
        <v>3</v>
      </c>
      <c r="B55" s="217" t="s">
        <v>181</v>
      </c>
      <c r="C55" s="218"/>
      <c r="D55" s="139">
        <f>D56</f>
        <v>1300000</v>
      </c>
      <c r="E55" s="164"/>
      <c r="F55" s="139">
        <f>F56</f>
        <v>1300000</v>
      </c>
      <c r="G55" s="66"/>
      <c r="H55" s="66"/>
    </row>
    <row r="56" spans="1:10" ht="15.75">
      <c r="A56" s="76"/>
      <c r="B56" s="198" t="s">
        <v>186</v>
      </c>
      <c r="C56" s="225"/>
      <c r="D56" s="67">
        <f>E173</f>
        <v>1300000</v>
      </c>
      <c r="E56" s="164"/>
      <c r="F56" s="93">
        <f>D56+E56</f>
        <v>1300000</v>
      </c>
      <c r="G56" s="66"/>
      <c r="H56" s="66"/>
      <c r="I56" s="66"/>
    </row>
    <row r="57" spans="1:10" ht="12.75" customHeight="1">
      <c r="A57" s="76">
        <v>4</v>
      </c>
      <c r="B57" s="217" t="s">
        <v>182</v>
      </c>
      <c r="C57" s="218"/>
      <c r="D57" s="139">
        <f>SUM(D58:D62)</f>
        <v>6927510</v>
      </c>
      <c r="E57" s="164"/>
      <c r="F57" s="139">
        <f>SUM(F58:F62)</f>
        <v>6927510</v>
      </c>
      <c r="G57" s="66"/>
      <c r="H57" s="66"/>
      <c r="I57" s="66"/>
    </row>
    <row r="58" spans="1:10" ht="15.75">
      <c r="A58" s="68"/>
      <c r="B58" s="223" t="s">
        <v>258</v>
      </c>
      <c r="C58" s="226"/>
      <c r="D58" s="67">
        <f>E185</f>
        <v>6040000</v>
      </c>
      <c r="E58" s="164"/>
      <c r="F58" s="93">
        <f>D58</f>
        <v>6040000</v>
      </c>
      <c r="G58" s="66"/>
      <c r="H58" s="66"/>
      <c r="I58" s="66"/>
    </row>
    <row r="59" spans="1:10" ht="15.75">
      <c r="A59" s="68"/>
      <c r="B59" s="198" t="s">
        <v>271</v>
      </c>
      <c r="C59" s="199"/>
      <c r="D59" s="67">
        <f>E199</f>
        <v>719510</v>
      </c>
      <c r="E59" s="164"/>
      <c r="F59" s="93">
        <f>D59+E59</f>
        <v>719510</v>
      </c>
      <c r="G59" s="66"/>
      <c r="H59" s="66"/>
      <c r="I59" s="66"/>
      <c r="J59" s="66"/>
    </row>
    <row r="60" spans="1:10" ht="27.75" hidden="1" customHeight="1">
      <c r="A60" s="68"/>
      <c r="B60" s="223" t="s">
        <v>311</v>
      </c>
      <c r="C60" s="224"/>
      <c r="D60" s="67">
        <f>E212</f>
        <v>0</v>
      </c>
      <c r="E60" s="164"/>
      <c r="F60" s="93">
        <f>D60</f>
        <v>0</v>
      </c>
      <c r="G60" s="66"/>
      <c r="H60" s="66"/>
    </row>
    <row r="61" spans="1:10" ht="15.75">
      <c r="A61" s="68"/>
      <c r="B61" s="198" t="s">
        <v>326</v>
      </c>
      <c r="C61" s="199"/>
      <c r="D61" s="67">
        <f>E221</f>
        <v>150000</v>
      </c>
      <c r="E61" s="164"/>
      <c r="F61" s="93">
        <f>D61+E61</f>
        <v>150000</v>
      </c>
      <c r="G61" s="66"/>
      <c r="H61" s="66"/>
    </row>
    <row r="62" spans="1:10" ht="15.75">
      <c r="A62" s="68"/>
      <c r="B62" s="223" t="s">
        <v>332</v>
      </c>
      <c r="C62" s="224"/>
      <c r="D62" s="67">
        <f>E231</f>
        <v>18000</v>
      </c>
      <c r="E62" s="164"/>
      <c r="F62" s="93">
        <f>D62+E62</f>
        <v>18000</v>
      </c>
      <c r="G62" s="66"/>
      <c r="H62" s="66"/>
    </row>
    <row r="63" spans="1:10" ht="14.25" customHeight="1">
      <c r="A63" s="76">
        <v>5</v>
      </c>
      <c r="B63" s="217" t="s">
        <v>183</v>
      </c>
      <c r="C63" s="218"/>
      <c r="D63" s="139">
        <f>D64</f>
        <v>40000</v>
      </c>
      <c r="E63" s="164"/>
      <c r="F63" s="139">
        <f>F64</f>
        <v>40000</v>
      </c>
      <c r="G63" s="66"/>
      <c r="H63" s="66"/>
    </row>
    <row r="64" spans="1:10" ht="27.75" customHeight="1">
      <c r="A64" s="68"/>
      <c r="B64" s="198" t="s">
        <v>272</v>
      </c>
      <c r="C64" s="199"/>
      <c r="D64" s="67">
        <f>E240</f>
        <v>40000</v>
      </c>
      <c r="E64" s="164"/>
      <c r="F64" s="93">
        <f>D64+E64</f>
        <v>40000</v>
      </c>
      <c r="G64" s="66"/>
      <c r="H64" s="66"/>
      <c r="I64" s="66"/>
    </row>
    <row r="65" spans="1:9" ht="15" customHeight="1">
      <c r="A65" s="76">
        <v>6</v>
      </c>
      <c r="B65" s="217" t="s">
        <v>184</v>
      </c>
      <c r="C65" s="218"/>
      <c r="D65" s="139">
        <f>SUM(D66:D68)</f>
        <v>172000</v>
      </c>
      <c r="E65" s="164"/>
      <c r="F65" s="139">
        <f>SUM(F66:F68)</f>
        <v>172000</v>
      </c>
      <c r="G65" s="66"/>
      <c r="H65" s="66"/>
    </row>
    <row r="66" spans="1:9" ht="18" customHeight="1">
      <c r="A66" s="68"/>
      <c r="B66" s="198" t="s">
        <v>273</v>
      </c>
      <c r="C66" s="199"/>
      <c r="D66" s="77">
        <f>E252</f>
        <v>10000</v>
      </c>
      <c r="E66" s="164"/>
      <c r="F66" s="93">
        <f>D66+E66</f>
        <v>10000</v>
      </c>
      <c r="G66" s="66"/>
      <c r="H66" s="66"/>
    </row>
    <row r="67" spans="1:9" ht="28.5" customHeight="1">
      <c r="A67" s="68"/>
      <c r="B67" s="198" t="s">
        <v>262</v>
      </c>
      <c r="C67" s="199"/>
      <c r="D67" s="67">
        <f>E261</f>
        <v>112000</v>
      </c>
      <c r="E67" s="164"/>
      <c r="F67" s="93">
        <f>D67+E67</f>
        <v>112000</v>
      </c>
      <c r="G67" s="66"/>
      <c r="H67" s="66"/>
    </row>
    <row r="68" spans="1:9" ht="33.6" customHeight="1">
      <c r="A68" s="68"/>
      <c r="B68" s="223" t="s">
        <v>280</v>
      </c>
      <c r="C68" s="224"/>
      <c r="D68" s="67">
        <f>E270</f>
        <v>50000</v>
      </c>
      <c r="E68" s="164"/>
      <c r="F68" s="93">
        <f>D68</f>
        <v>50000</v>
      </c>
      <c r="G68" s="66"/>
      <c r="H68" s="66"/>
    </row>
    <row r="69" spans="1:9" ht="28.5" hidden="1" customHeight="1">
      <c r="A69" s="68"/>
      <c r="B69" s="223" t="s">
        <v>309</v>
      </c>
      <c r="C69" s="224"/>
      <c r="D69" s="67"/>
      <c r="E69" s="164"/>
      <c r="F69" s="93">
        <f>D69</f>
        <v>0</v>
      </c>
      <c r="G69" s="66"/>
      <c r="H69" s="66"/>
    </row>
    <row r="70" spans="1:9" ht="17.25" customHeight="1">
      <c r="A70" s="76">
        <v>7</v>
      </c>
      <c r="B70" s="219" t="s">
        <v>251</v>
      </c>
      <c r="C70" s="220"/>
      <c r="D70" s="139">
        <f>SUM(D71:D77)</f>
        <v>101627000</v>
      </c>
      <c r="E70" s="164"/>
      <c r="F70" s="139">
        <f>SUM(F71:F77)</f>
        <v>101627000</v>
      </c>
      <c r="G70" s="66"/>
      <c r="H70" s="66"/>
    </row>
    <row r="71" spans="1:9" ht="17.25" customHeight="1">
      <c r="A71" s="68"/>
      <c r="B71" s="223" t="s">
        <v>263</v>
      </c>
      <c r="C71" s="224"/>
      <c r="D71" s="67">
        <f>E280</f>
        <v>13365000</v>
      </c>
      <c r="E71" s="164"/>
      <c r="F71" s="93">
        <f>D71</f>
        <v>13365000</v>
      </c>
      <c r="G71" s="66"/>
      <c r="H71" s="66"/>
    </row>
    <row r="72" spans="1:9" ht="31.5" customHeight="1">
      <c r="A72" s="68"/>
      <c r="B72" s="223" t="s">
        <v>264</v>
      </c>
      <c r="C72" s="224"/>
      <c r="D72" s="67">
        <f>E293</f>
        <v>81562000</v>
      </c>
      <c r="E72" s="164"/>
      <c r="F72" s="93">
        <f>D72</f>
        <v>81562000</v>
      </c>
      <c r="G72" s="66"/>
      <c r="H72" s="66"/>
    </row>
    <row r="73" spans="1:9" ht="17.25" customHeight="1">
      <c r="A73" s="68"/>
      <c r="B73" s="223" t="s">
        <v>265</v>
      </c>
      <c r="C73" s="224"/>
      <c r="D73" s="67">
        <f>E302</f>
        <v>900000</v>
      </c>
      <c r="E73" s="164"/>
      <c r="F73" s="93">
        <f>D73</f>
        <v>900000</v>
      </c>
      <c r="G73" s="66"/>
      <c r="H73" s="66"/>
    </row>
    <row r="74" spans="1:9" ht="21" customHeight="1">
      <c r="A74" s="68"/>
      <c r="B74" s="198" t="s">
        <v>266</v>
      </c>
      <c r="C74" s="201"/>
      <c r="D74" s="67">
        <f>E311</f>
        <v>3000000</v>
      </c>
      <c r="E74" s="164"/>
      <c r="F74" s="93">
        <f>D74</f>
        <v>3000000</v>
      </c>
      <c r="G74" s="66"/>
      <c r="H74" s="66"/>
    </row>
    <row r="75" spans="1:9" ht="21" customHeight="1">
      <c r="A75" s="68"/>
      <c r="B75" s="223" t="s">
        <v>361</v>
      </c>
      <c r="C75" s="224"/>
      <c r="D75" s="67">
        <f>E322</f>
        <v>1600000</v>
      </c>
      <c r="E75" s="164"/>
      <c r="F75" s="93">
        <f t="shared" ref="F75:F77" si="0">D75</f>
        <v>1600000</v>
      </c>
      <c r="G75" s="66"/>
      <c r="H75" s="66"/>
    </row>
    <row r="76" spans="1:9" ht="21" customHeight="1">
      <c r="A76" s="68"/>
      <c r="B76" s="198" t="s">
        <v>362</v>
      </c>
      <c r="C76" s="201"/>
      <c r="D76" s="67">
        <f>E331</f>
        <v>800000</v>
      </c>
      <c r="E76" s="164"/>
      <c r="F76" s="93">
        <f t="shared" si="0"/>
        <v>800000</v>
      </c>
      <c r="G76" s="66"/>
      <c r="H76" s="66"/>
    </row>
    <row r="77" spans="1:9" ht="33" customHeight="1">
      <c r="A77" s="68"/>
      <c r="B77" s="198" t="s">
        <v>497</v>
      </c>
      <c r="C77" s="201"/>
      <c r="D77" s="67">
        <f>E340</f>
        <v>400000</v>
      </c>
      <c r="E77" s="164"/>
      <c r="F77" s="93">
        <f t="shared" si="0"/>
        <v>400000</v>
      </c>
      <c r="G77" s="66"/>
      <c r="H77" s="66"/>
    </row>
    <row r="78" spans="1:9" ht="26.25" customHeight="1">
      <c r="A78" s="76">
        <v>8</v>
      </c>
      <c r="B78" s="219" t="s">
        <v>252</v>
      </c>
      <c r="C78" s="220"/>
      <c r="D78" s="139">
        <f>SUM(D79:D82)</f>
        <v>15514000</v>
      </c>
      <c r="E78" s="164"/>
      <c r="F78" s="139">
        <f>SUM(F79:F82)</f>
        <v>15514000</v>
      </c>
      <c r="G78" s="66"/>
      <c r="H78" s="66"/>
      <c r="I78" s="66"/>
    </row>
    <row r="79" spans="1:9" ht="26.25" customHeight="1">
      <c r="A79" s="68"/>
      <c r="B79" s="223" t="s">
        <v>267</v>
      </c>
      <c r="C79" s="224"/>
      <c r="D79" s="67">
        <f>E349</f>
        <v>7500000</v>
      </c>
      <c r="E79" s="164"/>
      <c r="F79" s="93">
        <f>D79</f>
        <v>7500000</v>
      </c>
      <c r="G79" s="66"/>
      <c r="H79" s="66"/>
    </row>
    <row r="80" spans="1:9" ht="26.25" customHeight="1">
      <c r="A80" s="68"/>
      <c r="B80" s="223" t="s">
        <v>268</v>
      </c>
      <c r="C80" s="224"/>
      <c r="D80" s="67">
        <f>E358</f>
        <v>6500000</v>
      </c>
      <c r="E80" s="164"/>
      <c r="F80" s="93">
        <f>D80</f>
        <v>6500000</v>
      </c>
      <c r="G80" s="66"/>
      <c r="H80" s="66"/>
    </row>
    <row r="81" spans="1:9" ht="28.5" customHeight="1">
      <c r="A81" s="68"/>
      <c r="B81" s="223" t="s">
        <v>269</v>
      </c>
      <c r="C81" s="224"/>
      <c r="D81" s="67">
        <f>E367</f>
        <v>514000</v>
      </c>
      <c r="E81" s="164"/>
      <c r="F81" s="93">
        <f>D81</f>
        <v>514000</v>
      </c>
      <c r="G81" s="66"/>
      <c r="H81" s="66"/>
    </row>
    <row r="82" spans="1:9" ht="28.5" customHeight="1">
      <c r="A82" s="68"/>
      <c r="B82" s="223" t="s">
        <v>357</v>
      </c>
      <c r="C82" s="224"/>
      <c r="D82" s="67">
        <f>E376</f>
        <v>1000000</v>
      </c>
      <c r="E82" s="164"/>
      <c r="F82" s="93">
        <f>D82</f>
        <v>1000000</v>
      </c>
      <c r="G82" s="66"/>
      <c r="H82" s="66"/>
    </row>
    <row r="83" spans="1:9" ht="26.25" customHeight="1">
      <c r="A83" s="76">
        <v>9</v>
      </c>
      <c r="B83" s="219" t="s">
        <v>257</v>
      </c>
      <c r="C83" s="220"/>
      <c r="D83" s="139">
        <f>D84</f>
        <v>6000000</v>
      </c>
      <c r="E83" s="164"/>
      <c r="F83" s="139">
        <f>F84</f>
        <v>6000000</v>
      </c>
      <c r="G83" s="66"/>
      <c r="H83" s="66"/>
    </row>
    <row r="84" spans="1:9" ht="36.75" customHeight="1">
      <c r="A84" s="68"/>
      <c r="B84" s="223" t="s">
        <v>270</v>
      </c>
      <c r="C84" s="224"/>
      <c r="D84" s="67">
        <f>E386</f>
        <v>6000000</v>
      </c>
      <c r="E84" s="164"/>
      <c r="F84" s="93">
        <f>D84</f>
        <v>6000000</v>
      </c>
      <c r="G84" s="66"/>
      <c r="H84" s="66"/>
    </row>
    <row r="85" spans="1:9" ht="28.5" customHeight="1">
      <c r="A85" s="76">
        <v>10</v>
      </c>
      <c r="B85" s="219" t="s">
        <v>284</v>
      </c>
      <c r="C85" s="220"/>
      <c r="D85" s="139">
        <f>D86</f>
        <v>4000000</v>
      </c>
      <c r="E85" s="164"/>
      <c r="F85" s="139">
        <f>F86</f>
        <v>4000000</v>
      </c>
      <c r="G85" s="66"/>
      <c r="H85" s="66"/>
    </row>
    <row r="86" spans="1:9" ht="37.5" customHeight="1">
      <c r="A86" s="68"/>
      <c r="B86" s="223" t="s">
        <v>285</v>
      </c>
      <c r="C86" s="224"/>
      <c r="D86" s="67">
        <f>E396</f>
        <v>4000000</v>
      </c>
      <c r="E86" s="164"/>
      <c r="F86" s="93">
        <f>D86</f>
        <v>4000000</v>
      </c>
      <c r="G86" s="66"/>
      <c r="H86" s="66"/>
    </row>
    <row r="87" spans="1:9" ht="18" customHeight="1">
      <c r="A87" s="76">
        <v>11</v>
      </c>
      <c r="B87" s="217" t="s">
        <v>178</v>
      </c>
      <c r="C87" s="218"/>
      <c r="D87" s="139"/>
      <c r="E87" s="139">
        <f t="shared" ref="E87" si="1">SUM(E88:E93)</f>
        <v>62803496</v>
      </c>
      <c r="F87" s="139">
        <f>SUM(F88:F93)</f>
        <v>62803496</v>
      </c>
      <c r="G87" s="66"/>
      <c r="H87" s="66"/>
    </row>
    <row r="88" spans="1:9" ht="18" customHeight="1">
      <c r="A88" s="78"/>
      <c r="B88" s="198" t="s">
        <v>286</v>
      </c>
      <c r="C88" s="199"/>
      <c r="D88" s="164"/>
      <c r="E88" s="67">
        <f>F403</f>
        <v>49465258</v>
      </c>
      <c r="F88" s="93">
        <f t="shared" ref="F88:F93" si="2">D88+E88</f>
        <v>49465258</v>
      </c>
      <c r="G88" s="66"/>
      <c r="H88" s="66"/>
    </row>
    <row r="89" spans="1:9" ht="18" customHeight="1">
      <c r="A89" s="78"/>
      <c r="B89" s="198" t="s">
        <v>481</v>
      </c>
      <c r="C89" s="199"/>
      <c r="D89" s="164"/>
      <c r="E89" s="67">
        <v>1000000</v>
      </c>
      <c r="F89" s="93">
        <f t="shared" si="2"/>
        <v>1000000</v>
      </c>
      <c r="G89" s="66"/>
      <c r="H89" s="66"/>
    </row>
    <row r="90" spans="1:9" ht="18" customHeight="1">
      <c r="A90" s="78"/>
      <c r="B90" s="198" t="s">
        <v>441</v>
      </c>
      <c r="C90" s="199"/>
      <c r="D90" s="164"/>
      <c r="E90" s="67">
        <v>8425000</v>
      </c>
      <c r="F90" s="93">
        <f t="shared" si="2"/>
        <v>8425000</v>
      </c>
      <c r="G90" s="66"/>
      <c r="H90" s="66"/>
    </row>
    <row r="91" spans="1:9" ht="18" customHeight="1">
      <c r="A91" s="78"/>
      <c r="B91" s="198" t="s">
        <v>482</v>
      </c>
      <c r="C91" s="199"/>
      <c r="D91" s="164"/>
      <c r="E91" s="67">
        <v>333000</v>
      </c>
      <c r="F91" s="93">
        <f t="shared" si="2"/>
        <v>333000</v>
      </c>
      <c r="G91" s="66"/>
      <c r="H91" s="66"/>
    </row>
    <row r="92" spans="1:9" ht="18" customHeight="1">
      <c r="A92" s="78"/>
      <c r="B92" s="198" t="s">
        <v>483</v>
      </c>
      <c r="C92" s="199"/>
      <c r="D92" s="164"/>
      <c r="E92" s="67">
        <v>1500000</v>
      </c>
      <c r="F92" s="93">
        <f t="shared" si="2"/>
        <v>1500000</v>
      </c>
      <c r="G92" s="66"/>
      <c r="H92" s="66"/>
    </row>
    <row r="93" spans="1:9" ht="18" customHeight="1">
      <c r="A93" s="78"/>
      <c r="B93" s="198" t="s">
        <v>496</v>
      </c>
      <c r="C93" s="199"/>
      <c r="D93" s="164"/>
      <c r="E93" s="67">
        <v>2080238</v>
      </c>
      <c r="F93" s="93">
        <f t="shared" si="2"/>
        <v>2080238</v>
      </c>
      <c r="G93" s="66"/>
      <c r="H93" s="66"/>
    </row>
    <row r="94" spans="1:9" ht="33.75" customHeight="1">
      <c r="A94" s="78">
        <v>12</v>
      </c>
      <c r="B94" s="219" t="s">
        <v>363</v>
      </c>
      <c r="C94" s="220"/>
      <c r="D94" s="164"/>
      <c r="E94" s="139">
        <v>1500000</v>
      </c>
      <c r="F94" s="147">
        <v>1500000</v>
      </c>
      <c r="G94" s="66"/>
      <c r="H94" s="66"/>
    </row>
    <row r="95" spans="1:9" ht="21" customHeight="1">
      <c r="A95" s="221" t="s">
        <v>25</v>
      </c>
      <c r="B95" s="221"/>
      <c r="C95" s="222"/>
      <c r="D95" s="69">
        <f>D85+D83+D78+D70+D65+D63+D57+D55+D51+D50</f>
        <v>167037500</v>
      </c>
      <c r="E95" s="69">
        <f>E87+E94</f>
        <v>64303496</v>
      </c>
      <c r="F95" s="69">
        <f>F85+F83+F78+F70+F65+F63+F57+F55+F51+F50+F87+F94</f>
        <v>231340996</v>
      </c>
      <c r="G95" s="66"/>
      <c r="H95" s="66"/>
      <c r="I95" s="66"/>
    </row>
    <row r="96" spans="1:9" ht="16.5" customHeight="1">
      <c r="A96" s="73"/>
      <c r="D96" s="66"/>
      <c r="H96" s="66"/>
      <c r="I96" s="66"/>
    </row>
    <row r="97" spans="1:11" ht="24.95" customHeight="1">
      <c r="A97" s="71" t="s">
        <v>29</v>
      </c>
      <c r="B97" s="205" t="s">
        <v>27</v>
      </c>
      <c r="C97" s="205"/>
      <c r="D97" s="205"/>
      <c r="E97" s="205"/>
      <c r="F97" s="205"/>
      <c r="G97" s="205"/>
      <c r="H97" s="66"/>
    </row>
    <row r="98" spans="1:11" ht="12.6" customHeight="1">
      <c r="A98" s="73"/>
      <c r="E98" s="109" t="s">
        <v>21</v>
      </c>
    </row>
    <row r="99" spans="1:11" ht="27.75" customHeight="1">
      <c r="A99" s="164" t="s">
        <v>17</v>
      </c>
      <c r="B99" s="75" t="s">
        <v>28</v>
      </c>
      <c r="C99" s="164" t="s">
        <v>23</v>
      </c>
      <c r="D99" s="164" t="s">
        <v>24</v>
      </c>
      <c r="E99" s="164" t="s">
        <v>25</v>
      </c>
    </row>
    <row r="100" spans="1:11" ht="15.75">
      <c r="A100" s="164">
        <v>1</v>
      </c>
      <c r="B100" s="164">
        <v>2</v>
      </c>
      <c r="C100" s="164">
        <v>3</v>
      </c>
      <c r="D100" s="164">
        <v>4</v>
      </c>
      <c r="E100" s="164">
        <v>5</v>
      </c>
    </row>
    <row r="101" spans="1:11" ht="30.75" customHeight="1">
      <c r="A101" s="164">
        <v>1</v>
      </c>
      <c r="B101" s="110" t="s">
        <v>230</v>
      </c>
      <c r="C101" s="146">
        <f>D95</f>
        <v>167037500</v>
      </c>
      <c r="D101" s="146">
        <f>E94</f>
        <v>1500000</v>
      </c>
      <c r="E101" s="146">
        <f>C101+D101</f>
        <v>168537500</v>
      </c>
      <c r="F101" s="111"/>
    </row>
    <row r="102" spans="1:11" ht="15.75">
      <c r="A102" s="221" t="s">
        <v>25</v>
      </c>
      <c r="B102" s="221"/>
      <c r="C102" s="69">
        <f>SUM(C101)</f>
        <v>167037500</v>
      </c>
      <c r="D102" s="69">
        <f>SUM(D101)</f>
        <v>1500000</v>
      </c>
      <c r="E102" s="69">
        <f>SUM(E101)</f>
        <v>168537500</v>
      </c>
      <c r="F102" s="111"/>
    </row>
    <row r="103" spans="1:11" ht="12" customHeight="1">
      <c r="A103" s="73"/>
      <c r="C103" s="145"/>
    </row>
    <row r="104" spans="1:11" ht="15.75" customHeight="1">
      <c r="A104" s="71" t="s">
        <v>72</v>
      </c>
      <c r="B104" s="205" t="s">
        <v>30</v>
      </c>
      <c r="C104" s="205"/>
      <c r="D104" s="205"/>
      <c r="E104" s="205"/>
      <c r="F104" s="205"/>
      <c r="G104" s="205"/>
    </row>
    <row r="105" spans="1:11" ht="15" customHeight="1">
      <c r="A105" s="73"/>
    </row>
    <row r="106" spans="1:11" ht="17.25" customHeight="1">
      <c r="A106" s="68" t="s">
        <v>275</v>
      </c>
      <c r="B106" s="68" t="s">
        <v>31</v>
      </c>
      <c r="C106" s="68" t="s">
        <v>32</v>
      </c>
      <c r="D106" s="68" t="s">
        <v>33</v>
      </c>
      <c r="E106" s="68" t="s">
        <v>23</v>
      </c>
      <c r="F106" s="68" t="s">
        <v>24</v>
      </c>
      <c r="G106" s="68" t="s">
        <v>25</v>
      </c>
    </row>
    <row r="107" spans="1:11" ht="12.75" customHeight="1">
      <c r="A107" s="68">
        <v>1</v>
      </c>
      <c r="B107" s="68">
        <v>2</v>
      </c>
      <c r="C107" s="68">
        <v>3</v>
      </c>
      <c r="D107" s="68">
        <v>4</v>
      </c>
      <c r="E107" s="68">
        <v>5</v>
      </c>
      <c r="F107" s="68">
        <v>6</v>
      </c>
      <c r="G107" s="68">
        <v>7</v>
      </c>
    </row>
    <row r="108" spans="1:11" ht="15.75" customHeight="1">
      <c r="A108" s="163">
        <v>1</v>
      </c>
      <c r="B108" s="200" t="s">
        <v>232</v>
      </c>
      <c r="C108" s="202"/>
      <c r="D108" s="79"/>
      <c r="E108" s="79"/>
      <c r="F108" s="79"/>
      <c r="G108" s="79"/>
    </row>
    <row r="109" spans="1:11">
      <c r="A109" s="79">
        <v>1</v>
      </c>
      <c r="B109" s="158" t="s">
        <v>34</v>
      </c>
      <c r="C109" s="79"/>
      <c r="D109" s="79"/>
      <c r="E109" s="79"/>
      <c r="F109" s="79"/>
      <c r="G109" s="79"/>
    </row>
    <row r="110" spans="1:11" ht="21" customHeight="1">
      <c r="A110" s="79"/>
      <c r="B110" s="85" t="s">
        <v>131</v>
      </c>
      <c r="C110" s="79" t="s">
        <v>129</v>
      </c>
      <c r="D110" s="79" t="s">
        <v>130</v>
      </c>
      <c r="E110" s="67">
        <v>649000</v>
      </c>
      <c r="F110" s="79"/>
      <c r="G110" s="80">
        <f t="shared" ref="G110:G116" si="3">E110+F110</f>
        <v>649000</v>
      </c>
      <c r="H110" s="111"/>
      <c r="K110" s="111"/>
    </row>
    <row r="111" spans="1:11" ht="14.25" customHeight="1">
      <c r="A111" s="79">
        <v>2</v>
      </c>
      <c r="B111" s="158" t="s">
        <v>35</v>
      </c>
      <c r="C111" s="79" t="s">
        <v>132</v>
      </c>
      <c r="D111" s="79" t="s">
        <v>132</v>
      </c>
      <c r="E111" s="79"/>
      <c r="F111" s="79"/>
      <c r="G111" s="79"/>
      <c r="H111" s="111"/>
    </row>
    <row r="112" spans="1:11" ht="21.75" customHeight="1">
      <c r="A112" s="79"/>
      <c r="B112" s="85" t="s">
        <v>135</v>
      </c>
      <c r="C112" s="79" t="s">
        <v>136</v>
      </c>
      <c r="D112" s="79" t="s">
        <v>137</v>
      </c>
      <c r="E112" s="83">
        <v>5330</v>
      </c>
      <c r="F112" s="79"/>
      <c r="G112" s="81">
        <f t="shared" si="3"/>
        <v>5330</v>
      </c>
      <c r="H112" s="111"/>
    </row>
    <row r="113" spans="1:8" ht="9.75" customHeight="1">
      <c r="A113" s="79">
        <v>3</v>
      </c>
      <c r="B113" s="158" t="s">
        <v>36</v>
      </c>
      <c r="C113" s="79"/>
      <c r="D113" s="79"/>
      <c r="E113" s="79"/>
      <c r="F113" s="79"/>
      <c r="G113" s="79"/>
      <c r="H113" s="111"/>
    </row>
    <row r="114" spans="1:8" ht="18.75" customHeight="1">
      <c r="A114" s="79"/>
      <c r="B114" s="85" t="s">
        <v>140</v>
      </c>
      <c r="C114" s="79" t="s">
        <v>129</v>
      </c>
      <c r="D114" s="79" t="s">
        <v>137</v>
      </c>
      <c r="E114" s="91">
        <f>109.92*1.108-0.02</f>
        <v>121.77136000000002</v>
      </c>
      <c r="F114" s="79"/>
      <c r="G114" s="81">
        <f t="shared" si="3"/>
        <v>121.77136000000002</v>
      </c>
      <c r="H114" s="111"/>
    </row>
    <row r="115" spans="1:8" ht="12" customHeight="1">
      <c r="A115" s="79">
        <v>4</v>
      </c>
      <c r="B115" s="158" t="s">
        <v>37</v>
      </c>
      <c r="C115" s="79" t="s">
        <v>132</v>
      </c>
      <c r="D115" s="79" t="s">
        <v>132</v>
      </c>
      <c r="E115" s="79"/>
      <c r="F115" s="79"/>
      <c r="G115" s="79"/>
      <c r="H115" s="111"/>
    </row>
    <row r="116" spans="1:8" ht="30.75" customHeight="1">
      <c r="A116" s="79"/>
      <c r="B116" s="85" t="s">
        <v>233</v>
      </c>
      <c r="C116" s="79" t="s">
        <v>142</v>
      </c>
      <c r="D116" s="79" t="s">
        <v>141</v>
      </c>
      <c r="E116" s="79">
        <v>100</v>
      </c>
      <c r="F116" s="79"/>
      <c r="G116" s="80">
        <f t="shared" si="3"/>
        <v>100</v>
      </c>
      <c r="H116" s="111"/>
    </row>
    <row r="117" spans="1:8" ht="15" customHeight="1">
      <c r="A117" s="163">
        <v>2</v>
      </c>
      <c r="B117" s="215" t="s">
        <v>180</v>
      </c>
      <c r="C117" s="215"/>
      <c r="D117" s="79"/>
      <c r="E117" s="79"/>
      <c r="F117" s="79"/>
      <c r="G117" s="80"/>
      <c r="H117" s="111"/>
    </row>
    <row r="118" spans="1:8" ht="15.75" customHeight="1">
      <c r="A118" s="163"/>
      <c r="B118" s="207" t="s">
        <v>234</v>
      </c>
      <c r="C118" s="216"/>
      <c r="D118" s="79"/>
      <c r="E118" s="79"/>
      <c r="F118" s="79"/>
      <c r="G118" s="79"/>
      <c r="H118" s="111"/>
    </row>
    <row r="119" spans="1:8" ht="12" customHeight="1">
      <c r="A119" s="79">
        <v>1</v>
      </c>
      <c r="B119" s="158" t="s">
        <v>34</v>
      </c>
      <c r="C119" s="79"/>
      <c r="D119" s="79"/>
      <c r="E119" s="79"/>
      <c r="F119" s="79"/>
      <c r="G119" s="79"/>
      <c r="H119" s="111"/>
    </row>
    <row r="120" spans="1:8" ht="21.75" customHeight="1">
      <c r="A120" s="79"/>
      <c r="B120" s="85" t="s">
        <v>149</v>
      </c>
      <c r="C120" s="79" t="s">
        <v>134</v>
      </c>
      <c r="D120" s="79" t="s">
        <v>145</v>
      </c>
      <c r="E120" s="97">
        <v>14</v>
      </c>
      <c r="F120" s="79"/>
      <c r="G120" s="80">
        <f t="shared" ref="G120:G141" si="4">E120+F120</f>
        <v>14</v>
      </c>
      <c r="H120" s="111"/>
    </row>
    <row r="121" spans="1:8" ht="22.5">
      <c r="A121" s="79"/>
      <c r="B121" s="85" t="s">
        <v>150</v>
      </c>
      <c r="C121" s="79" t="s">
        <v>129</v>
      </c>
      <c r="D121" s="79" t="s">
        <v>130</v>
      </c>
      <c r="E121" s="83">
        <f>SUM(E122:E125)</f>
        <v>4557990</v>
      </c>
      <c r="F121" s="81"/>
      <c r="G121" s="81">
        <f t="shared" si="4"/>
        <v>4557990</v>
      </c>
      <c r="H121" s="111"/>
    </row>
    <row r="122" spans="1:8">
      <c r="A122" s="79"/>
      <c r="B122" s="85" t="s">
        <v>151</v>
      </c>
      <c r="C122" s="79" t="s">
        <v>129</v>
      </c>
      <c r="D122" s="79" t="s">
        <v>130</v>
      </c>
      <c r="E122" s="83">
        <v>1499750</v>
      </c>
      <c r="F122" s="79"/>
      <c r="G122" s="80">
        <f t="shared" si="4"/>
        <v>1499750</v>
      </c>
      <c r="H122" s="111"/>
    </row>
    <row r="123" spans="1:8">
      <c r="A123" s="79"/>
      <c r="B123" s="85" t="s">
        <v>152</v>
      </c>
      <c r="C123" s="79" t="s">
        <v>129</v>
      </c>
      <c r="D123" s="79" t="s">
        <v>130</v>
      </c>
      <c r="E123" s="83">
        <v>1500240</v>
      </c>
      <c r="F123" s="79"/>
      <c r="G123" s="80">
        <f t="shared" si="4"/>
        <v>1500240</v>
      </c>
      <c r="H123" s="111"/>
    </row>
    <row r="124" spans="1:8">
      <c r="A124" s="79"/>
      <c r="B124" s="85" t="s">
        <v>153</v>
      </c>
      <c r="C124" s="79" t="s">
        <v>129</v>
      </c>
      <c r="D124" s="79" t="s">
        <v>130</v>
      </c>
      <c r="E124" s="83">
        <v>800000</v>
      </c>
      <c r="F124" s="79"/>
      <c r="G124" s="80">
        <f t="shared" si="4"/>
        <v>800000</v>
      </c>
      <c r="H124" s="111"/>
    </row>
    <row r="125" spans="1:8" ht="22.5" customHeight="1">
      <c r="A125" s="79"/>
      <c r="B125" s="112" t="s">
        <v>189</v>
      </c>
      <c r="C125" s="79" t="s">
        <v>129</v>
      </c>
      <c r="D125" s="79" t="s">
        <v>130</v>
      </c>
      <c r="E125" s="83">
        <v>758000</v>
      </c>
      <c r="F125" s="79"/>
      <c r="G125" s="80">
        <f>E125</f>
        <v>758000</v>
      </c>
      <c r="H125" s="111"/>
    </row>
    <row r="126" spans="1:8" ht="11.25" customHeight="1">
      <c r="A126" s="79">
        <v>2</v>
      </c>
      <c r="B126" s="158" t="s">
        <v>35</v>
      </c>
      <c r="C126" s="79"/>
      <c r="D126" s="79"/>
      <c r="E126" s="79"/>
      <c r="F126" s="79"/>
      <c r="G126" s="79"/>
      <c r="H126" s="111"/>
    </row>
    <row r="127" spans="1:8" ht="22.5">
      <c r="A127" s="79"/>
      <c r="B127" s="85" t="s">
        <v>154</v>
      </c>
      <c r="C127" s="79" t="s">
        <v>134</v>
      </c>
      <c r="D127" s="79" t="s">
        <v>139</v>
      </c>
      <c r="E127" s="82">
        <v>14</v>
      </c>
      <c r="F127" s="79"/>
      <c r="G127" s="80">
        <f t="shared" si="4"/>
        <v>14</v>
      </c>
      <c r="H127" s="111"/>
    </row>
    <row r="128" spans="1:8">
      <c r="A128" s="79"/>
      <c r="B128" s="85" t="s">
        <v>155</v>
      </c>
      <c r="C128" s="79" t="s">
        <v>147</v>
      </c>
      <c r="D128" s="79" t="s">
        <v>139</v>
      </c>
      <c r="E128" s="83">
        <v>4285</v>
      </c>
      <c r="F128" s="79"/>
      <c r="G128" s="80">
        <f t="shared" si="4"/>
        <v>4285</v>
      </c>
      <c r="H128" s="111"/>
    </row>
    <row r="129" spans="1:9">
      <c r="A129" s="79"/>
      <c r="B129" s="85" t="s">
        <v>156</v>
      </c>
      <c r="C129" s="79" t="s">
        <v>134</v>
      </c>
      <c r="D129" s="79" t="s">
        <v>139</v>
      </c>
      <c r="E129" s="83">
        <v>282</v>
      </c>
      <c r="F129" s="79"/>
      <c r="G129" s="80">
        <f t="shared" si="4"/>
        <v>282</v>
      </c>
      <c r="H129" s="111"/>
    </row>
    <row r="130" spans="1:9" hidden="1">
      <c r="A130" s="79"/>
      <c r="B130" s="85" t="s">
        <v>157</v>
      </c>
      <c r="C130" s="79" t="s">
        <v>134</v>
      </c>
      <c r="D130" s="79" t="s">
        <v>139</v>
      </c>
      <c r="E130" s="83">
        <v>46</v>
      </c>
      <c r="F130" s="79"/>
      <c r="G130" s="80">
        <f t="shared" si="4"/>
        <v>46</v>
      </c>
      <c r="H130" s="111"/>
    </row>
    <row r="131" spans="1:9" ht="29.25" customHeight="1">
      <c r="A131" s="79"/>
      <c r="B131" s="85" t="s">
        <v>236</v>
      </c>
      <c r="C131" s="79" t="s">
        <v>134</v>
      </c>
      <c r="D131" s="79" t="s">
        <v>139</v>
      </c>
      <c r="E131" s="82">
        <v>16</v>
      </c>
      <c r="F131" s="79"/>
      <c r="G131" s="80">
        <f t="shared" si="4"/>
        <v>16</v>
      </c>
      <c r="H131" s="111"/>
    </row>
    <row r="132" spans="1:9" ht="14.25" customHeight="1">
      <c r="A132" s="79">
        <v>3</v>
      </c>
      <c r="B132" s="158" t="s">
        <v>36</v>
      </c>
      <c r="C132" s="79"/>
      <c r="D132" s="79"/>
      <c r="E132" s="79"/>
      <c r="F132" s="79"/>
      <c r="G132" s="79"/>
      <c r="H132" s="111"/>
    </row>
    <row r="133" spans="1:9" ht="26.25" customHeight="1">
      <c r="A133" s="79"/>
      <c r="B133" s="85" t="s">
        <v>158</v>
      </c>
      <c r="C133" s="79" t="s">
        <v>125</v>
      </c>
      <c r="D133" s="79" t="s">
        <v>141</v>
      </c>
      <c r="E133" s="81">
        <f>E124/E127/12</f>
        <v>4761.9047619047624</v>
      </c>
      <c r="F133" s="79"/>
      <c r="G133" s="81">
        <f t="shared" si="4"/>
        <v>4761.9047619047624</v>
      </c>
      <c r="H133" s="111"/>
    </row>
    <row r="134" spans="1:9" ht="21.75" customHeight="1">
      <c r="A134" s="79"/>
      <c r="B134" s="85" t="s">
        <v>159</v>
      </c>
      <c r="C134" s="79" t="s">
        <v>125</v>
      </c>
      <c r="D134" s="79" t="s">
        <v>141</v>
      </c>
      <c r="E134" s="81">
        <f>E122/E128</f>
        <v>350</v>
      </c>
      <c r="F134" s="79"/>
      <c r="G134" s="81">
        <f t="shared" si="4"/>
        <v>350</v>
      </c>
      <c r="H134" s="111"/>
    </row>
    <row r="135" spans="1:9" ht="22.5">
      <c r="A135" s="79"/>
      <c r="B135" s="85" t="s">
        <v>160</v>
      </c>
      <c r="C135" s="79" t="s">
        <v>125</v>
      </c>
      <c r="D135" s="79" t="s">
        <v>141</v>
      </c>
      <c r="E135" s="81">
        <f>E123/E129</f>
        <v>5320</v>
      </c>
      <c r="F135" s="79"/>
      <c r="G135" s="81">
        <f t="shared" si="4"/>
        <v>5320</v>
      </c>
      <c r="H135" s="111"/>
    </row>
    <row r="136" spans="1:9" hidden="1">
      <c r="A136" s="79"/>
      <c r="B136" s="85" t="s">
        <v>161</v>
      </c>
      <c r="C136" s="79" t="s">
        <v>125</v>
      </c>
      <c r="D136" s="79" t="s">
        <v>141</v>
      </c>
      <c r="E136" s="81">
        <f>2136</f>
        <v>2136</v>
      </c>
      <c r="F136" s="79"/>
      <c r="G136" s="81">
        <f t="shared" si="4"/>
        <v>2136</v>
      </c>
      <c r="H136" s="111"/>
    </row>
    <row r="137" spans="1:9" ht="25.5" customHeight="1">
      <c r="A137" s="79"/>
      <c r="B137" s="85" t="s">
        <v>274</v>
      </c>
      <c r="C137" s="79" t="s">
        <v>125</v>
      </c>
      <c r="D137" s="79" t="s">
        <v>141</v>
      </c>
      <c r="E137" s="81">
        <f>E125/E131</f>
        <v>47375</v>
      </c>
      <c r="F137" s="79"/>
      <c r="G137" s="81">
        <f>E137+F137</f>
        <v>47375</v>
      </c>
      <c r="H137" s="111"/>
    </row>
    <row r="138" spans="1:9" ht="12" customHeight="1">
      <c r="A138" s="79">
        <v>4</v>
      </c>
      <c r="B138" s="158" t="s">
        <v>37</v>
      </c>
      <c r="C138" s="79"/>
      <c r="D138" s="79"/>
      <c r="E138" s="79"/>
      <c r="F138" s="79"/>
      <c r="G138" s="79"/>
      <c r="H138" s="111"/>
    </row>
    <row r="139" spans="1:9" ht="24.75" customHeight="1">
      <c r="A139" s="79"/>
      <c r="B139" s="85" t="s">
        <v>162</v>
      </c>
      <c r="C139" s="79" t="s">
        <v>142</v>
      </c>
      <c r="D139" s="79" t="s">
        <v>137</v>
      </c>
      <c r="E139" s="91">
        <v>100</v>
      </c>
      <c r="F139" s="79"/>
      <c r="G139" s="81">
        <f t="shared" si="4"/>
        <v>100</v>
      </c>
      <c r="H139" s="111"/>
    </row>
    <row r="140" spans="1:9" ht="27" customHeight="1">
      <c r="A140" s="79"/>
      <c r="B140" s="85" t="s">
        <v>459</v>
      </c>
      <c r="C140" s="79" t="s">
        <v>142</v>
      </c>
      <c r="D140" s="79" t="s">
        <v>137</v>
      </c>
      <c r="E140" s="91">
        <v>100</v>
      </c>
      <c r="F140" s="79"/>
      <c r="G140" s="81">
        <f t="shared" si="4"/>
        <v>100</v>
      </c>
      <c r="H140" s="111"/>
    </row>
    <row r="141" spans="1:9" ht="33" customHeight="1">
      <c r="A141" s="85"/>
      <c r="B141" s="85" t="s">
        <v>460</v>
      </c>
      <c r="C141" s="79" t="s">
        <v>142</v>
      </c>
      <c r="D141" s="79" t="s">
        <v>137</v>
      </c>
      <c r="E141" s="91">
        <v>100</v>
      </c>
      <c r="F141" s="79"/>
      <c r="G141" s="81">
        <f t="shared" si="4"/>
        <v>100</v>
      </c>
      <c r="H141" s="111"/>
    </row>
    <row r="142" spans="1:9" ht="15" customHeight="1">
      <c r="A142" s="79"/>
      <c r="B142" s="155" t="s">
        <v>333</v>
      </c>
      <c r="C142" s="113"/>
      <c r="D142" s="79"/>
      <c r="E142" s="79"/>
      <c r="F142" s="79"/>
      <c r="G142" s="81"/>
      <c r="H142" s="111"/>
    </row>
    <row r="143" spans="1:9" ht="15" customHeight="1">
      <c r="A143" s="79"/>
      <c r="B143" s="158" t="s">
        <v>34</v>
      </c>
      <c r="C143" s="79"/>
      <c r="D143" s="79"/>
      <c r="E143" s="79"/>
      <c r="F143" s="79"/>
      <c r="G143" s="81"/>
      <c r="H143" s="111"/>
    </row>
    <row r="144" spans="1:9" ht="38.25" customHeight="1">
      <c r="A144" s="79"/>
      <c r="B144" s="96" t="s">
        <v>330</v>
      </c>
      <c r="C144" s="119" t="s">
        <v>125</v>
      </c>
      <c r="D144" s="79" t="s">
        <v>130</v>
      </c>
      <c r="E144" s="92">
        <f>SUM(E145:E152)</f>
        <v>25601000</v>
      </c>
      <c r="F144" s="79"/>
      <c r="G144" s="81">
        <f>E144+F144</f>
        <v>25601000</v>
      </c>
      <c r="H144" s="111"/>
      <c r="I144" s="114"/>
    </row>
    <row r="145" spans="1:9" ht="45.75" customHeight="1">
      <c r="A145" s="79"/>
      <c r="B145" s="149" t="s">
        <v>334</v>
      </c>
      <c r="C145" s="142" t="s">
        <v>125</v>
      </c>
      <c r="D145" s="141" t="s">
        <v>507</v>
      </c>
      <c r="E145" s="83">
        <v>1200000</v>
      </c>
      <c r="F145" s="81"/>
      <c r="G145" s="81">
        <f t="shared" ref="G145:G152" si="5">E145+F145</f>
        <v>1200000</v>
      </c>
      <c r="H145" s="111"/>
      <c r="I145" s="114"/>
    </row>
    <row r="146" spans="1:9" ht="54.75" customHeight="1">
      <c r="A146" s="79"/>
      <c r="B146" s="149" t="s">
        <v>335</v>
      </c>
      <c r="C146" s="142" t="s">
        <v>125</v>
      </c>
      <c r="D146" s="141" t="s">
        <v>507</v>
      </c>
      <c r="E146" s="83">
        <v>1300000</v>
      </c>
      <c r="F146" s="81"/>
      <c r="G146" s="81">
        <f t="shared" si="5"/>
        <v>1300000</v>
      </c>
      <c r="H146" s="111"/>
      <c r="I146" s="114"/>
    </row>
    <row r="147" spans="1:9" ht="42" customHeight="1">
      <c r="A147" s="79"/>
      <c r="B147" s="149" t="s">
        <v>336</v>
      </c>
      <c r="C147" s="142" t="s">
        <v>125</v>
      </c>
      <c r="D147" s="141" t="s">
        <v>507</v>
      </c>
      <c r="E147" s="83">
        <v>900000</v>
      </c>
      <c r="F147" s="81"/>
      <c r="G147" s="81">
        <f t="shared" si="5"/>
        <v>900000</v>
      </c>
      <c r="H147" s="111"/>
      <c r="I147" s="114"/>
    </row>
    <row r="148" spans="1:9" ht="53.25" customHeight="1">
      <c r="A148" s="79"/>
      <c r="B148" s="149" t="s">
        <v>337</v>
      </c>
      <c r="C148" s="142" t="s">
        <v>125</v>
      </c>
      <c r="D148" s="141" t="s">
        <v>507</v>
      </c>
      <c r="E148" s="83">
        <v>2100000</v>
      </c>
      <c r="F148" s="81"/>
      <c r="G148" s="81">
        <f t="shared" si="5"/>
        <v>2100000</v>
      </c>
      <c r="H148" s="111"/>
      <c r="I148" s="114"/>
    </row>
    <row r="149" spans="1:9" ht="54" customHeight="1">
      <c r="A149" s="79"/>
      <c r="B149" s="149" t="s">
        <v>338</v>
      </c>
      <c r="C149" s="142" t="s">
        <v>125</v>
      </c>
      <c r="D149" s="141" t="s">
        <v>507</v>
      </c>
      <c r="E149" s="92">
        <v>3950000</v>
      </c>
      <c r="F149" s="79"/>
      <c r="G149" s="81">
        <f t="shared" si="5"/>
        <v>3950000</v>
      </c>
      <c r="H149" s="111"/>
      <c r="I149" s="114"/>
    </row>
    <row r="150" spans="1:9" s="143" customFormat="1" ht="54" customHeight="1">
      <c r="A150" s="141"/>
      <c r="B150" s="149" t="s">
        <v>339</v>
      </c>
      <c r="C150" s="142" t="s">
        <v>125</v>
      </c>
      <c r="D150" s="141" t="s">
        <v>507</v>
      </c>
      <c r="E150" s="92">
        <v>9000000</v>
      </c>
      <c r="F150" s="141"/>
      <c r="G150" s="81">
        <f t="shared" si="5"/>
        <v>9000000</v>
      </c>
      <c r="H150" s="111"/>
    </row>
    <row r="151" spans="1:9" s="143" customFormat="1" ht="54" customHeight="1">
      <c r="A151" s="141"/>
      <c r="B151" s="149" t="s">
        <v>340</v>
      </c>
      <c r="C151" s="142" t="s">
        <v>125</v>
      </c>
      <c r="D151" s="141" t="s">
        <v>507</v>
      </c>
      <c r="E151" s="92">
        <f>3800000-649000</f>
        <v>3151000</v>
      </c>
      <c r="F151" s="141"/>
      <c r="G151" s="81">
        <f t="shared" si="5"/>
        <v>3151000</v>
      </c>
      <c r="H151" s="111"/>
    </row>
    <row r="152" spans="1:9" s="143" customFormat="1" ht="54" customHeight="1">
      <c r="A152" s="141"/>
      <c r="B152" s="149" t="s">
        <v>341</v>
      </c>
      <c r="C152" s="142" t="s">
        <v>125</v>
      </c>
      <c r="D152" s="141" t="s">
        <v>507</v>
      </c>
      <c r="E152" s="92">
        <v>4000000</v>
      </c>
      <c r="F152" s="141"/>
      <c r="G152" s="81">
        <f t="shared" si="5"/>
        <v>4000000</v>
      </c>
      <c r="H152" s="111"/>
    </row>
    <row r="153" spans="1:9" ht="15" customHeight="1">
      <c r="A153" s="79"/>
      <c r="B153" s="140" t="s">
        <v>35</v>
      </c>
      <c r="C153" s="79"/>
      <c r="D153" s="79"/>
      <c r="E153" s="144"/>
      <c r="F153" s="79"/>
      <c r="G153" s="81">
        <f t="shared" ref="G153:G169" si="6">E153</f>
        <v>0</v>
      </c>
      <c r="H153" s="111"/>
    </row>
    <row r="154" spans="1:9" ht="27.75" customHeight="1">
      <c r="A154" s="79"/>
      <c r="B154" s="96" t="s">
        <v>342</v>
      </c>
      <c r="C154" s="79" t="s">
        <v>343</v>
      </c>
      <c r="D154" s="79" t="s">
        <v>126</v>
      </c>
      <c r="E154" s="82">
        <f>ROUND(E144/E156,0)</f>
        <v>10894</v>
      </c>
      <c r="F154" s="79"/>
      <c r="G154" s="81">
        <f t="shared" si="6"/>
        <v>10894</v>
      </c>
      <c r="H154" s="111"/>
    </row>
    <row r="155" spans="1:9" ht="15" customHeight="1">
      <c r="A155" s="79"/>
      <c r="B155" s="140" t="s">
        <v>36</v>
      </c>
      <c r="C155" s="79"/>
      <c r="D155" s="79"/>
      <c r="E155" s="91"/>
      <c r="F155" s="79"/>
      <c r="G155" s="81">
        <f t="shared" si="6"/>
        <v>0</v>
      </c>
      <c r="H155" s="111"/>
    </row>
    <row r="156" spans="1:9" ht="15" customHeight="1">
      <c r="A156" s="79"/>
      <c r="B156" s="96" t="s">
        <v>344</v>
      </c>
      <c r="C156" s="79" t="s">
        <v>125</v>
      </c>
      <c r="D156" s="79" t="s">
        <v>137</v>
      </c>
      <c r="E156" s="83">
        <v>2350</v>
      </c>
      <c r="F156" s="79"/>
      <c r="G156" s="81">
        <f t="shared" si="6"/>
        <v>2350</v>
      </c>
      <c r="H156" s="111"/>
    </row>
    <row r="157" spans="1:9" ht="15" customHeight="1">
      <c r="A157" s="79"/>
      <c r="B157" s="140" t="s">
        <v>37</v>
      </c>
      <c r="C157" s="79"/>
      <c r="D157" s="79"/>
      <c r="E157" s="91"/>
      <c r="F157" s="79"/>
      <c r="G157" s="81">
        <f t="shared" si="6"/>
        <v>0</v>
      </c>
      <c r="H157" s="111"/>
    </row>
    <row r="158" spans="1:9" ht="33" customHeight="1">
      <c r="A158" s="79"/>
      <c r="B158" s="96" t="s">
        <v>310</v>
      </c>
      <c r="C158" s="79" t="s">
        <v>142</v>
      </c>
      <c r="D158" s="79" t="s">
        <v>137</v>
      </c>
      <c r="E158" s="91">
        <v>100</v>
      </c>
      <c r="F158" s="79"/>
      <c r="G158" s="81">
        <f t="shared" si="6"/>
        <v>100</v>
      </c>
      <c r="H158" s="111"/>
    </row>
    <row r="159" spans="1:9" ht="26.25" customHeight="1">
      <c r="A159" s="79"/>
      <c r="B159" s="155" t="s">
        <v>318</v>
      </c>
      <c r="C159" s="113"/>
      <c r="D159" s="79"/>
      <c r="E159" s="79"/>
      <c r="F159" s="79"/>
      <c r="G159" s="81">
        <f t="shared" si="6"/>
        <v>0</v>
      </c>
      <c r="H159" s="111"/>
    </row>
    <row r="160" spans="1:9" ht="21.75" customHeight="1">
      <c r="A160" s="79"/>
      <c r="B160" s="158" t="s">
        <v>34</v>
      </c>
      <c r="C160" s="79"/>
      <c r="D160" s="79"/>
      <c r="E160" s="79"/>
      <c r="F160" s="79"/>
      <c r="G160" s="81">
        <f t="shared" si="6"/>
        <v>0</v>
      </c>
      <c r="H160" s="111"/>
    </row>
    <row r="161" spans="1:8" ht="27" customHeight="1">
      <c r="A161" s="79"/>
      <c r="B161" s="96" t="s">
        <v>319</v>
      </c>
      <c r="C161" s="119" t="s">
        <v>125</v>
      </c>
      <c r="D161" s="79" t="s">
        <v>130</v>
      </c>
      <c r="E161" s="92">
        <f>SUM(E162:E163)</f>
        <v>649000</v>
      </c>
      <c r="F161" s="79"/>
      <c r="G161" s="81">
        <f t="shared" si="6"/>
        <v>649000</v>
      </c>
      <c r="H161" s="111"/>
    </row>
    <row r="162" spans="1:8" ht="42" customHeight="1">
      <c r="A162" s="79"/>
      <c r="B162" s="149" t="s">
        <v>503</v>
      </c>
      <c r="C162" s="142" t="s">
        <v>125</v>
      </c>
      <c r="D162" s="141" t="s">
        <v>507</v>
      </c>
      <c r="E162" s="92">
        <v>450000</v>
      </c>
      <c r="F162" s="79"/>
      <c r="G162" s="81">
        <f t="shared" si="6"/>
        <v>450000</v>
      </c>
      <c r="H162" s="111"/>
    </row>
    <row r="163" spans="1:8" ht="56.25" customHeight="1">
      <c r="A163" s="79"/>
      <c r="B163" s="149" t="s">
        <v>504</v>
      </c>
      <c r="C163" s="142" t="s">
        <v>125</v>
      </c>
      <c r="D163" s="141" t="s">
        <v>507</v>
      </c>
      <c r="E163" s="92">
        <v>199000</v>
      </c>
      <c r="F163" s="79"/>
      <c r="G163" s="81">
        <f t="shared" si="6"/>
        <v>199000</v>
      </c>
      <c r="H163" s="111"/>
    </row>
    <row r="164" spans="1:8" ht="16.5" customHeight="1">
      <c r="A164" s="79"/>
      <c r="B164" s="140" t="s">
        <v>35</v>
      </c>
      <c r="C164" s="119"/>
      <c r="D164" s="79"/>
      <c r="E164" s="144"/>
      <c r="F164" s="79"/>
      <c r="G164" s="81">
        <f t="shared" si="6"/>
        <v>0</v>
      </c>
      <c r="H164" s="111"/>
    </row>
    <row r="165" spans="1:8" ht="18.75" customHeight="1">
      <c r="A165" s="79"/>
      <c r="B165" s="96" t="s">
        <v>506</v>
      </c>
      <c r="C165" s="79" t="s">
        <v>343</v>
      </c>
      <c r="D165" s="79" t="s">
        <v>126</v>
      </c>
      <c r="E165" s="82">
        <f>ROUND(E161/E167,0)</f>
        <v>325</v>
      </c>
      <c r="F165" s="79"/>
      <c r="G165" s="81">
        <f t="shared" si="6"/>
        <v>325</v>
      </c>
      <c r="H165" s="111"/>
    </row>
    <row r="166" spans="1:8" ht="16.5" customHeight="1">
      <c r="A166" s="79"/>
      <c r="B166" s="140" t="s">
        <v>36</v>
      </c>
      <c r="C166" s="119"/>
      <c r="D166" s="79"/>
      <c r="E166" s="91"/>
      <c r="F166" s="79"/>
      <c r="G166" s="81">
        <f t="shared" si="6"/>
        <v>0</v>
      </c>
      <c r="H166" s="111"/>
    </row>
    <row r="167" spans="1:8" ht="20.25" customHeight="1">
      <c r="A167" s="79"/>
      <c r="B167" s="96" t="s">
        <v>505</v>
      </c>
      <c r="C167" s="119" t="s">
        <v>125</v>
      </c>
      <c r="D167" s="79" t="s">
        <v>137</v>
      </c>
      <c r="E167" s="91">
        <v>2000</v>
      </c>
      <c r="F167" s="79"/>
      <c r="G167" s="81">
        <f t="shared" si="6"/>
        <v>2000</v>
      </c>
      <c r="H167" s="111"/>
    </row>
    <row r="168" spans="1:8" ht="16.5" customHeight="1">
      <c r="A168" s="79"/>
      <c r="B168" s="140" t="s">
        <v>37</v>
      </c>
      <c r="C168" s="119"/>
      <c r="D168" s="79"/>
      <c r="E168" s="91"/>
      <c r="F168" s="79"/>
      <c r="G168" s="81">
        <f t="shared" si="6"/>
        <v>0</v>
      </c>
      <c r="H168" s="111"/>
    </row>
    <row r="169" spans="1:8" ht="26.25" customHeight="1">
      <c r="A169" s="79"/>
      <c r="B169" s="96" t="s">
        <v>320</v>
      </c>
      <c r="C169" s="119" t="s">
        <v>142</v>
      </c>
      <c r="D169" s="79" t="s">
        <v>137</v>
      </c>
      <c r="E169" s="91">
        <v>100</v>
      </c>
      <c r="F169" s="79"/>
      <c r="G169" s="81">
        <f t="shared" si="6"/>
        <v>100</v>
      </c>
      <c r="H169" s="111"/>
    </row>
    <row r="170" spans="1:8" ht="16.5" customHeight="1">
      <c r="A170" s="137"/>
      <c r="B170" s="217" t="s">
        <v>181</v>
      </c>
      <c r="C170" s="218"/>
      <c r="D170" s="79"/>
      <c r="E170" s="91"/>
      <c r="F170" s="79"/>
      <c r="G170" s="81"/>
      <c r="H170" s="111"/>
    </row>
    <row r="171" spans="1:8" ht="22.5" customHeight="1">
      <c r="A171" s="163">
        <v>3</v>
      </c>
      <c r="B171" s="207" t="s">
        <v>185</v>
      </c>
      <c r="C171" s="208"/>
      <c r="D171" s="79"/>
      <c r="E171" s="79"/>
      <c r="F171" s="79"/>
      <c r="G171" s="79"/>
      <c r="H171" s="111"/>
    </row>
    <row r="172" spans="1:8" ht="14.25" customHeight="1">
      <c r="A172" s="79">
        <v>1</v>
      </c>
      <c r="B172" s="158" t="s">
        <v>34</v>
      </c>
      <c r="C172" s="79"/>
      <c r="D172" s="79"/>
      <c r="E172" s="80"/>
      <c r="F172" s="79"/>
      <c r="G172" s="79"/>
      <c r="H172" s="111"/>
    </row>
    <row r="173" spans="1:8" ht="32.25" customHeight="1">
      <c r="A173" s="79"/>
      <c r="B173" s="85" t="s">
        <v>458</v>
      </c>
      <c r="C173" s="79" t="s">
        <v>125</v>
      </c>
      <c r="D173" s="79" t="s">
        <v>126</v>
      </c>
      <c r="E173" s="83">
        <f>800000+500000</f>
        <v>1300000</v>
      </c>
      <c r="F173" s="79"/>
      <c r="G173" s="80">
        <f>E173+F173</f>
        <v>1300000</v>
      </c>
      <c r="H173" s="111"/>
    </row>
    <row r="174" spans="1:8" ht="14.25" customHeight="1">
      <c r="A174" s="79">
        <v>2</v>
      </c>
      <c r="B174" s="158" t="s">
        <v>35</v>
      </c>
      <c r="C174" s="79"/>
      <c r="D174" s="79"/>
      <c r="E174" s="82"/>
      <c r="F174" s="79"/>
      <c r="G174" s="79"/>
      <c r="H174" s="111"/>
    </row>
    <row r="175" spans="1:8" ht="24.75" customHeight="1">
      <c r="A175" s="79"/>
      <c r="B175" s="85" t="s">
        <v>163</v>
      </c>
      <c r="C175" s="79" t="s">
        <v>127</v>
      </c>
      <c r="D175" s="79" t="s">
        <v>126</v>
      </c>
      <c r="E175" s="82">
        <v>120</v>
      </c>
      <c r="F175" s="79"/>
      <c r="G175" s="80">
        <f>E175+F175</f>
        <v>120</v>
      </c>
      <c r="H175" s="111"/>
    </row>
    <row r="176" spans="1:8" ht="31.5" customHeight="1">
      <c r="A176" s="79"/>
      <c r="B176" s="85" t="s">
        <v>237</v>
      </c>
      <c r="C176" s="79" t="s">
        <v>127</v>
      </c>
      <c r="D176" s="79" t="s">
        <v>126</v>
      </c>
      <c r="E176" s="82">
        <v>200</v>
      </c>
      <c r="F176" s="79"/>
      <c r="G176" s="80">
        <f>E176+F176</f>
        <v>200</v>
      </c>
      <c r="H176" s="111"/>
    </row>
    <row r="177" spans="1:10" ht="26.25" customHeight="1">
      <c r="A177" s="79"/>
      <c r="B177" s="85" t="s">
        <v>327</v>
      </c>
      <c r="C177" s="79" t="s">
        <v>148</v>
      </c>
      <c r="D177" s="79" t="s">
        <v>126</v>
      </c>
      <c r="E177" s="82">
        <v>12</v>
      </c>
      <c r="F177" s="79"/>
      <c r="G177" s="80">
        <f>E177</f>
        <v>12</v>
      </c>
      <c r="H177" s="111"/>
    </row>
    <row r="178" spans="1:10" ht="14.25" customHeight="1">
      <c r="A178" s="79">
        <v>3</v>
      </c>
      <c r="B178" s="158" t="s">
        <v>36</v>
      </c>
      <c r="C178" s="79"/>
      <c r="D178" s="79"/>
      <c r="E178" s="82"/>
      <c r="F178" s="79"/>
      <c r="G178" s="79"/>
      <c r="H178" s="111"/>
    </row>
    <row r="179" spans="1:10" ht="30" customHeight="1">
      <c r="A179" s="79"/>
      <c r="B179" s="85" t="s">
        <v>328</v>
      </c>
      <c r="C179" s="79" t="s">
        <v>125</v>
      </c>
      <c r="D179" s="79" t="s">
        <v>137</v>
      </c>
      <c r="E179" s="91">
        <f>800000/120/12</f>
        <v>555.55555555555554</v>
      </c>
      <c r="F179" s="79"/>
      <c r="G179" s="81">
        <f>E179+F179</f>
        <v>555.55555555555554</v>
      </c>
      <c r="H179" s="111"/>
    </row>
    <row r="180" spans="1:10" ht="27.75" customHeight="1">
      <c r="A180" s="79"/>
      <c r="B180" s="85" t="s">
        <v>238</v>
      </c>
      <c r="C180" s="79" t="s">
        <v>125</v>
      </c>
      <c r="D180" s="79" t="s">
        <v>137</v>
      </c>
      <c r="E180" s="91">
        <f>500000/200</f>
        <v>2500</v>
      </c>
      <c r="F180" s="79"/>
      <c r="G180" s="81">
        <f>E180+F180</f>
        <v>2500</v>
      </c>
      <c r="H180" s="111"/>
      <c r="J180" s="111"/>
    </row>
    <row r="181" spans="1:10" ht="25.5" hidden="1" customHeight="1">
      <c r="A181" s="79"/>
      <c r="B181" s="85"/>
      <c r="C181" s="79"/>
      <c r="D181" s="79"/>
      <c r="E181" s="91"/>
      <c r="F181" s="79"/>
      <c r="G181" s="81"/>
      <c r="H181" s="111"/>
      <c r="J181" s="111"/>
    </row>
    <row r="182" spans="1:10" ht="14.25" customHeight="1">
      <c r="A182" s="79">
        <v>4</v>
      </c>
      <c r="B182" s="158" t="s">
        <v>37</v>
      </c>
      <c r="C182" s="79"/>
      <c r="D182" s="79"/>
      <c r="E182" s="79"/>
      <c r="F182" s="79"/>
      <c r="G182" s="79"/>
      <c r="H182" s="111"/>
    </row>
    <row r="183" spans="1:10" ht="26.25" customHeight="1">
      <c r="A183" s="79"/>
      <c r="B183" s="85" t="s">
        <v>321</v>
      </c>
      <c r="C183" s="79" t="s">
        <v>142</v>
      </c>
      <c r="D183" s="79" t="s">
        <v>137</v>
      </c>
      <c r="E183" s="91">
        <v>100</v>
      </c>
      <c r="F183" s="79"/>
      <c r="G183" s="81">
        <f>E183+F183</f>
        <v>100</v>
      </c>
      <c r="H183" s="111"/>
    </row>
    <row r="184" spans="1:10">
      <c r="A184" s="163">
        <v>4</v>
      </c>
      <c r="B184" s="200" t="s">
        <v>182</v>
      </c>
      <c r="C184" s="212"/>
      <c r="D184" s="79"/>
      <c r="E184" s="88"/>
      <c r="F184" s="79"/>
      <c r="G184" s="81"/>
      <c r="H184" s="111"/>
    </row>
    <row r="185" spans="1:10" ht="23.25" customHeight="1">
      <c r="A185" s="163"/>
      <c r="B185" s="158" t="s">
        <v>258</v>
      </c>
      <c r="C185" s="79"/>
      <c r="D185" s="79"/>
      <c r="E185" s="84">
        <f>E187+E188</f>
        <v>6040000</v>
      </c>
      <c r="F185" s="163"/>
      <c r="G185" s="84">
        <f>E185+F185</f>
        <v>6040000</v>
      </c>
      <c r="H185" s="111"/>
    </row>
    <row r="186" spans="1:10" ht="14.25" customHeight="1">
      <c r="A186" s="79">
        <v>1</v>
      </c>
      <c r="B186" s="158" t="s">
        <v>34</v>
      </c>
      <c r="C186" s="79"/>
      <c r="D186" s="79"/>
      <c r="E186" s="79"/>
      <c r="F186" s="79"/>
      <c r="G186" s="79"/>
      <c r="H186" s="111"/>
    </row>
    <row r="187" spans="1:10" ht="21" customHeight="1">
      <c r="A187" s="79"/>
      <c r="B187" s="85" t="s">
        <v>191</v>
      </c>
      <c r="C187" s="79" t="s">
        <v>129</v>
      </c>
      <c r="D187" s="79" t="s">
        <v>139</v>
      </c>
      <c r="E187" s="83">
        <v>6000000</v>
      </c>
      <c r="F187" s="79"/>
      <c r="G187" s="80">
        <f>E187+F187</f>
        <v>6000000</v>
      </c>
      <c r="H187" s="111"/>
    </row>
    <row r="188" spans="1:10" ht="32.25" customHeight="1">
      <c r="A188" s="79"/>
      <c r="B188" s="85" t="s">
        <v>239</v>
      </c>
      <c r="C188" s="79" t="s">
        <v>129</v>
      </c>
      <c r="D188" s="79" t="s">
        <v>139</v>
      </c>
      <c r="E188" s="83">
        <v>40000</v>
      </c>
      <c r="F188" s="79"/>
      <c r="G188" s="80">
        <f>E188</f>
        <v>40000</v>
      </c>
      <c r="H188" s="111"/>
    </row>
    <row r="189" spans="1:10" ht="14.25" customHeight="1">
      <c r="A189" s="79">
        <v>2</v>
      </c>
      <c r="B189" s="158" t="s">
        <v>35</v>
      </c>
      <c r="C189" s="79"/>
      <c r="D189" s="79"/>
      <c r="E189" s="79"/>
      <c r="F189" s="79"/>
      <c r="G189" s="79"/>
      <c r="H189" s="111"/>
    </row>
    <row r="190" spans="1:10" ht="24" customHeight="1">
      <c r="A190" s="79"/>
      <c r="B190" s="85" t="s">
        <v>192</v>
      </c>
      <c r="C190" s="79" t="s">
        <v>193</v>
      </c>
      <c r="D190" s="79" t="s">
        <v>126</v>
      </c>
      <c r="E190" s="86">
        <v>692841</v>
      </c>
      <c r="F190" s="79"/>
      <c r="G190" s="80">
        <f>E190+F190</f>
        <v>692841</v>
      </c>
      <c r="H190" s="111"/>
    </row>
    <row r="191" spans="1:10" ht="30" customHeight="1">
      <c r="A191" s="79"/>
      <c r="B191" s="85" t="s">
        <v>167</v>
      </c>
      <c r="C191" s="79" t="s">
        <v>127</v>
      </c>
      <c r="D191" s="79" t="s">
        <v>126</v>
      </c>
      <c r="E191" s="82">
        <v>107</v>
      </c>
      <c r="F191" s="79"/>
      <c r="G191" s="82">
        <f>E191</f>
        <v>107</v>
      </c>
      <c r="H191" s="111"/>
    </row>
    <row r="192" spans="1:10" ht="14.25" customHeight="1">
      <c r="A192" s="79">
        <v>3</v>
      </c>
      <c r="B192" s="158" t="s">
        <v>36</v>
      </c>
      <c r="C192" s="79"/>
      <c r="D192" s="79"/>
      <c r="E192" s="79"/>
      <c r="F192" s="79"/>
      <c r="G192" s="79"/>
      <c r="H192" s="111"/>
    </row>
    <row r="193" spans="1:8" ht="27.75" customHeight="1">
      <c r="A193" s="79"/>
      <c r="B193" s="85" t="s">
        <v>195</v>
      </c>
      <c r="C193" s="79" t="s">
        <v>129</v>
      </c>
      <c r="D193" s="79" t="s">
        <v>194</v>
      </c>
      <c r="E193" s="83">
        <v>8.66</v>
      </c>
      <c r="F193" s="79"/>
      <c r="G193" s="81">
        <f>E193+F193</f>
        <v>8.66</v>
      </c>
      <c r="H193" s="111"/>
    </row>
    <row r="194" spans="1:8" ht="29.25" customHeight="1">
      <c r="A194" s="79"/>
      <c r="B194" s="85" t="s">
        <v>168</v>
      </c>
      <c r="C194" s="79" t="s">
        <v>129</v>
      </c>
      <c r="D194" s="79" t="s">
        <v>141</v>
      </c>
      <c r="E194" s="83">
        <f>E188/E191</f>
        <v>373.8317757009346</v>
      </c>
      <c r="F194" s="79"/>
      <c r="G194" s="81">
        <f>E194</f>
        <v>373.8317757009346</v>
      </c>
      <c r="H194" s="111"/>
    </row>
    <row r="195" spans="1:8" ht="14.25" customHeight="1">
      <c r="A195" s="79">
        <v>4</v>
      </c>
      <c r="B195" s="158" t="s">
        <v>37</v>
      </c>
      <c r="C195" s="79"/>
      <c r="D195" s="79"/>
      <c r="E195" s="79"/>
      <c r="F195" s="79"/>
      <c r="G195" s="79"/>
      <c r="H195" s="111"/>
    </row>
    <row r="196" spans="1:8" ht="29.25" customHeight="1">
      <c r="A196" s="79"/>
      <c r="B196" s="85" t="s">
        <v>196</v>
      </c>
      <c r="C196" s="79" t="s">
        <v>142</v>
      </c>
      <c r="D196" s="79" t="s">
        <v>137</v>
      </c>
      <c r="E196" s="79">
        <v>100</v>
      </c>
      <c r="F196" s="79"/>
      <c r="G196" s="81">
        <f>E196+F196</f>
        <v>100</v>
      </c>
      <c r="H196" s="111"/>
    </row>
    <row r="197" spans="1:8" ht="21" customHeight="1">
      <c r="A197" s="79"/>
      <c r="B197" s="207" t="s">
        <v>259</v>
      </c>
      <c r="C197" s="213"/>
      <c r="D197" s="79"/>
      <c r="E197" s="79"/>
      <c r="F197" s="79"/>
      <c r="G197" s="79"/>
      <c r="H197" s="111"/>
    </row>
    <row r="198" spans="1:8" ht="14.25" customHeight="1">
      <c r="A198" s="79">
        <v>1</v>
      </c>
      <c r="B198" s="158" t="s">
        <v>34</v>
      </c>
      <c r="C198" s="79"/>
      <c r="D198" s="79"/>
      <c r="E198" s="79"/>
      <c r="F198" s="79"/>
      <c r="G198" s="79"/>
      <c r="H198" s="111"/>
    </row>
    <row r="199" spans="1:8">
      <c r="A199" s="79"/>
      <c r="B199" s="85" t="s">
        <v>240</v>
      </c>
      <c r="C199" s="79" t="s">
        <v>129</v>
      </c>
      <c r="D199" s="79" t="s">
        <v>126</v>
      </c>
      <c r="E199" s="83">
        <v>719510</v>
      </c>
      <c r="F199" s="79"/>
      <c r="G199" s="81">
        <f>E199+F199</f>
        <v>719510</v>
      </c>
      <c r="H199" s="111"/>
    </row>
    <row r="200" spans="1:8" ht="14.25" customHeight="1">
      <c r="A200" s="79">
        <v>2</v>
      </c>
      <c r="B200" s="158" t="s">
        <v>35</v>
      </c>
      <c r="C200" s="79"/>
      <c r="D200" s="79"/>
      <c r="E200" s="82"/>
      <c r="F200" s="79"/>
      <c r="G200" s="79"/>
      <c r="H200" s="111"/>
    </row>
    <row r="201" spans="1:8" ht="33.75" customHeight="1">
      <c r="A201" s="79"/>
      <c r="B201" s="85" t="s">
        <v>276</v>
      </c>
      <c r="C201" s="79" t="s">
        <v>134</v>
      </c>
      <c r="D201" s="79" t="s">
        <v>126</v>
      </c>
      <c r="E201" s="82">
        <v>30</v>
      </c>
      <c r="F201" s="79"/>
      <c r="G201" s="79">
        <f>E201</f>
        <v>30</v>
      </c>
      <c r="H201" s="111"/>
    </row>
    <row r="202" spans="1:8" ht="15.75" customHeight="1">
      <c r="A202" s="79"/>
      <c r="B202" s="85" t="s">
        <v>241</v>
      </c>
      <c r="C202" s="79" t="s">
        <v>134</v>
      </c>
      <c r="D202" s="79" t="s">
        <v>126</v>
      </c>
      <c r="E202" s="82">
        <v>28</v>
      </c>
      <c r="F202" s="79"/>
      <c r="G202" s="79">
        <f>E202</f>
        <v>28</v>
      </c>
      <c r="H202" s="111"/>
    </row>
    <row r="203" spans="1:8" ht="48" customHeight="1">
      <c r="A203" s="79"/>
      <c r="B203" s="85" t="s">
        <v>277</v>
      </c>
      <c r="C203" s="79" t="s">
        <v>134</v>
      </c>
      <c r="D203" s="79" t="s">
        <v>126</v>
      </c>
      <c r="E203" s="82">
        <v>30</v>
      </c>
      <c r="F203" s="79"/>
      <c r="G203" s="79">
        <f>E203+F203</f>
        <v>30</v>
      </c>
      <c r="H203" s="111"/>
    </row>
    <row r="204" spans="1:8" ht="14.25" customHeight="1">
      <c r="A204" s="79">
        <v>3</v>
      </c>
      <c r="B204" s="158" t="s">
        <v>36</v>
      </c>
      <c r="C204" s="79"/>
      <c r="D204" s="79"/>
      <c r="E204" s="79"/>
      <c r="F204" s="79"/>
      <c r="G204" s="79"/>
      <c r="H204" s="111"/>
    </row>
    <row r="205" spans="1:8" ht="24.75" customHeight="1">
      <c r="A205" s="79"/>
      <c r="B205" s="85" t="s">
        <v>278</v>
      </c>
      <c r="C205" s="79" t="s">
        <v>129</v>
      </c>
      <c r="D205" s="79" t="s">
        <v>137</v>
      </c>
      <c r="E205" s="81">
        <v>10000</v>
      </c>
      <c r="F205" s="79"/>
      <c r="G205" s="81">
        <f>E205</f>
        <v>10000</v>
      </c>
      <c r="H205" s="111"/>
    </row>
    <row r="206" spans="1:8" ht="20.25" customHeight="1">
      <c r="A206" s="79"/>
      <c r="B206" s="85" t="s">
        <v>243</v>
      </c>
      <c r="C206" s="79" t="s">
        <v>129</v>
      </c>
      <c r="D206" s="79" t="s">
        <v>137</v>
      </c>
      <c r="E206" s="81">
        <v>7125.36</v>
      </c>
      <c r="F206" s="79"/>
      <c r="G206" s="81">
        <f>E206</f>
        <v>7125.36</v>
      </c>
      <c r="H206" s="111"/>
    </row>
    <row r="207" spans="1:8" ht="36" customHeight="1">
      <c r="A207" s="79"/>
      <c r="B207" s="85" t="s">
        <v>279</v>
      </c>
      <c r="C207" s="79" t="s">
        <v>129</v>
      </c>
      <c r="D207" s="79" t="s">
        <v>137</v>
      </c>
      <c r="E207" s="81">
        <v>7333.34</v>
      </c>
      <c r="F207" s="79"/>
      <c r="G207" s="81">
        <f>E207+F207</f>
        <v>7333.34</v>
      </c>
      <c r="H207" s="111"/>
    </row>
    <row r="208" spans="1:8" ht="14.25" customHeight="1">
      <c r="A208" s="79">
        <v>4</v>
      </c>
      <c r="B208" s="158" t="s">
        <v>37</v>
      </c>
      <c r="C208" s="79"/>
      <c r="D208" s="79"/>
      <c r="E208" s="82"/>
      <c r="F208" s="79"/>
      <c r="G208" s="79"/>
      <c r="H208" s="111"/>
    </row>
    <row r="209" spans="1:8">
      <c r="A209" s="79"/>
      <c r="B209" s="85" t="s">
        <v>169</v>
      </c>
      <c r="C209" s="79" t="s">
        <v>142</v>
      </c>
      <c r="D209" s="79" t="s">
        <v>170</v>
      </c>
      <c r="E209" s="82">
        <v>100</v>
      </c>
      <c r="F209" s="79"/>
      <c r="G209" s="80">
        <f t="shared" ref="G209" si="7">E209+F209</f>
        <v>100</v>
      </c>
      <c r="H209" s="111"/>
    </row>
    <row r="210" spans="1:8" ht="21.75" hidden="1" customHeight="1">
      <c r="A210" s="79"/>
      <c r="B210" s="207" t="s">
        <v>312</v>
      </c>
      <c r="C210" s="214"/>
      <c r="D210" s="208"/>
      <c r="E210" s="82"/>
      <c r="F210" s="79"/>
      <c r="G210" s="80"/>
      <c r="H210" s="111"/>
    </row>
    <row r="211" spans="1:8" ht="14.25" hidden="1" customHeight="1">
      <c r="A211" s="79">
        <v>1</v>
      </c>
      <c r="B211" s="158" t="s">
        <v>34</v>
      </c>
      <c r="C211" s="79"/>
      <c r="D211" s="79"/>
      <c r="E211" s="82"/>
      <c r="F211" s="79"/>
      <c r="G211" s="80"/>
      <c r="H211" s="111"/>
    </row>
    <row r="212" spans="1:8" ht="33.6" hidden="1" customHeight="1">
      <c r="A212" s="79"/>
      <c r="B212" s="85" t="s">
        <v>313</v>
      </c>
      <c r="C212" s="79" t="s">
        <v>129</v>
      </c>
      <c r="D212" s="79" t="s">
        <v>174</v>
      </c>
      <c r="E212" s="83">
        <v>0</v>
      </c>
      <c r="F212" s="79"/>
      <c r="G212" s="81">
        <f>E212</f>
        <v>0</v>
      </c>
      <c r="H212" s="111"/>
    </row>
    <row r="213" spans="1:8" ht="14.25" hidden="1" customHeight="1">
      <c r="A213" s="79">
        <v>2</v>
      </c>
      <c r="B213" s="158" t="s">
        <v>35</v>
      </c>
      <c r="C213" s="79"/>
      <c r="D213" s="79"/>
      <c r="E213" s="82"/>
      <c r="F213" s="79"/>
      <c r="G213" s="80"/>
      <c r="H213" s="111"/>
    </row>
    <row r="214" spans="1:8" ht="22.5" hidden="1">
      <c r="A214" s="79"/>
      <c r="B214" s="85" t="s">
        <v>316</v>
      </c>
      <c r="C214" s="79" t="s">
        <v>134</v>
      </c>
      <c r="D214" s="79" t="s">
        <v>126</v>
      </c>
      <c r="E214" s="82">
        <v>0</v>
      </c>
      <c r="F214" s="79"/>
      <c r="G214" s="80">
        <f>E214</f>
        <v>0</v>
      </c>
      <c r="H214" s="111"/>
    </row>
    <row r="215" spans="1:8" ht="14.25" hidden="1" customHeight="1">
      <c r="A215" s="79">
        <v>3</v>
      </c>
      <c r="B215" s="158" t="s">
        <v>36</v>
      </c>
      <c r="C215" s="79"/>
      <c r="D215" s="79"/>
      <c r="E215" s="82"/>
      <c r="F215" s="79"/>
      <c r="G215" s="80"/>
      <c r="H215" s="111"/>
    </row>
    <row r="216" spans="1:8" ht="22.5" hidden="1">
      <c r="A216" s="79"/>
      <c r="B216" s="85" t="s">
        <v>315</v>
      </c>
      <c r="C216" s="79" t="s">
        <v>125</v>
      </c>
      <c r="D216" s="79" t="s">
        <v>137</v>
      </c>
      <c r="E216" s="83">
        <v>0</v>
      </c>
      <c r="F216" s="79"/>
      <c r="G216" s="81">
        <f>E216</f>
        <v>0</v>
      </c>
      <c r="H216" s="111"/>
    </row>
    <row r="217" spans="1:8" ht="12" hidden="1" customHeight="1">
      <c r="A217" s="79">
        <v>4</v>
      </c>
      <c r="B217" s="158" t="s">
        <v>37</v>
      </c>
      <c r="C217" s="79"/>
      <c r="D217" s="79"/>
      <c r="E217" s="82"/>
      <c r="F217" s="79"/>
      <c r="G217" s="80"/>
      <c r="H217" s="111"/>
    </row>
    <row r="218" spans="1:8" ht="22.5" hidden="1">
      <c r="A218" s="79"/>
      <c r="B218" s="85" t="s">
        <v>314</v>
      </c>
      <c r="C218" s="79" t="s">
        <v>142</v>
      </c>
      <c r="D218" s="79" t="s">
        <v>170</v>
      </c>
      <c r="E218" s="82">
        <v>0</v>
      </c>
      <c r="F218" s="79"/>
      <c r="G218" s="80">
        <f>E218</f>
        <v>0</v>
      </c>
      <c r="H218" s="111"/>
    </row>
    <row r="219" spans="1:8" ht="19.5" customHeight="1">
      <c r="A219" s="79"/>
      <c r="B219" s="207" t="s">
        <v>329</v>
      </c>
      <c r="C219" s="213"/>
      <c r="D219" s="79"/>
      <c r="E219" s="82"/>
      <c r="F219" s="79"/>
      <c r="G219" s="79"/>
      <c r="H219" s="111"/>
    </row>
    <row r="220" spans="1:8" ht="14.25" customHeight="1">
      <c r="A220" s="79">
        <v>1</v>
      </c>
      <c r="B220" s="158" t="s">
        <v>34</v>
      </c>
      <c r="C220" s="79"/>
      <c r="D220" s="79"/>
      <c r="E220" s="82"/>
      <c r="F220" s="79"/>
      <c r="G220" s="79"/>
      <c r="H220" s="111"/>
    </row>
    <row r="221" spans="1:8" ht="25.5" customHeight="1">
      <c r="A221" s="79"/>
      <c r="B221" s="85" t="s">
        <v>202</v>
      </c>
      <c r="C221" s="79" t="s">
        <v>129</v>
      </c>
      <c r="D221" s="79" t="s">
        <v>174</v>
      </c>
      <c r="E221" s="83">
        <v>150000</v>
      </c>
      <c r="F221" s="79"/>
      <c r="G221" s="83">
        <f>E221+F221</f>
        <v>150000</v>
      </c>
      <c r="H221" s="111"/>
    </row>
    <row r="222" spans="1:8" ht="14.25" customHeight="1">
      <c r="A222" s="79">
        <v>2</v>
      </c>
      <c r="B222" s="158" t="s">
        <v>35</v>
      </c>
      <c r="C222" s="79"/>
      <c r="D222" s="79"/>
      <c r="E222" s="82"/>
      <c r="F222" s="79"/>
      <c r="G222" s="79"/>
      <c r="H222" s="111"/>
    </row>
    <row r="223" spans="1:8" ht="28.5" customHeight="1">
      <c r="A223" s="79"/>
      <c r="B223" s="85" t="s">
        <v>201</v>
      </c>
      <c r="C223" s="79" t="s">
        <v>129</v>
      </c>
      <c r="D223" s="79" t="s">
        <v>126</v>
      </c>
      <c r="E223" s="82">
        <v>1</v>
      </c>
      <c r="F223" s="79"/>
      <c r="G223" s="80">
        <f>E223+F223</f>
        <v>1</v>
      </c>
      <c r="H223" s="111"/>
    </row>
    <row r="224" spans="1:8" ht="27" customHeight="1">
      <c r="A224" s="79"/>
      <c r="B224" s="85" t="s">
        <v>175</v>
      </c>
      <c r="C224" s="79" t="s">
        <v>176</v>
      </c>
      <c r="D224" s="79" t="s">
        <v>139</v>
      </c>
      <c r="E224" s="82">
        <v>8</v>
      </c>
      <c r="F224" s="79"/>
      <c r="G224" s="80">
        <f>E224+F224</f>
        <v>8</v>
      </c>
      <c r="H224" s="111"/>
    </row>
    <row r="225" spans="1:8" ht="14.25" customHeight="1">
      <c r="A225" s="79">
        <v>3</v>
      </c>
      <c r="B225" s="158" t="s">
        <v>36</v>
      </c>
      <c r="C225" s="79"/>
      <c r="D225" s="79"/>
      <c r="E225" s="82"/>
      <c r="F225" s="79"/>
      <c r="G225" s="79"/>
      <c r="H225" s="111"/>
    </row>
    <row r="226" spans="1:8" ht="22.5">
      <c r="A226" s="79"/>
      <c r="B226" s="85" t="s">
        <v>203</v>
      </c>
      <c r="C226" s="79" t="s">
        <v>125</v>
      </c>
      <c r="D226" s="79" t="s">
        <v>137</v>
      </c>
      <c r="E226" s="83">
        <f>E221/E224</f>
        <v>18750</v>
      </c>
      <c r="F226" s="79"/>
      <c r="G226" s="83">
        <f>E226+F226</f>
        <v>18750</v>
      </c>
      <c r="H226" s="111"/>
    </row>
    <row r="227" spans="1:8" ht="14.25" customHeight="1">
      <c r="A227" s="79">
        <v>4</v>
      </c>
      <c r="B227" s="158" t="s">
        <v>37</v>
      </c>
      <c r="C227" s="79"/>
      <c r="D227" s="79"/>
      <c r="E227" s="83"/>
      <c r="F227" s="79"/>
      <c r="G227" s="79"/>
      <c r="H227" s="111"/>
    </row>
    <row r="228" spans="1:8" ht="18.75" customHeight="1">
      <c r="A228" s="79"/>
      <c r="B228" s="85" t="s">
        <v>177</v>
      </c>
      <c r="C228" s="79" t="s">
        <v>142</v>
      </c>
      <c r="D228" s="79" t="s">
        <v>137</v>
      </c>
      <c r="E228" s="97">
        <v>100</v>
      </c>
      <c r="F228" s="79"/>
      <c r="G228" s="80">
        <f>E228+F228</f>
        <v>100</v>
      </c>
      <c r="H228" s="111"/>
    </row>
    <row r="229" spans="1:8" ht="20.25" customHeight="1">
      <c r="A229" s="79"/>
      <c r="B229" s="161" t="s">
        <v>332</v>
      </c>
      <c r="C229" s="162"/>
      <c r="D229" s="87"/>
      <c r="E229" s="82"/>
      <c r="F229" s="79"/>
      <c r="G229" s="79"/>
      <c r="H229" s="111"/>
    </row>
    <row r="230" spans="1:8" ht="14.25" customHeight="1">
      <c r="A230" s="79">
        <v>1</v>
      </c>
      <c r="B230" s="158" t="s">
        <v>34</v>
      </c>
      <c r="C230" s="79"/>
      <c r="D230" s="87"/>
      <c r="E230" s="82"/>
      <c r="F230" s="79"/>
      <c r="G230" s="79"/>
      <c r="H230" s="111"/>
    </row>
    <row r="231" spans="1:8" ht="24" customHeight="1">
      <c r="A231" s="79"/>
      <c r="B231" s="85" t="s">
        <v>305</v>
      </c>
      <c r="C231" s="79" t="s">
        <v>129</v>
      </c>
      <c r="D231" s="79" t="s">
        <v>174</v>
      </c>
      <c r="E231" s="83">
        <v>18000</v>
      </c>
      <c r="F231" s="79"/>
      <c r="G231" s="83">
        <f>E231</f>
        <v>18000</v>
      </c>
      <c r="H231" s="111"/>
    </row>
    <row r="232" spans="1:8" ht="14.25" customHeight="1">
      <c r="A232" s="79">
        <v>2</v>
      </c>
      <c r="B232" s="158" t="s">
        <v>35</v>
      </c>
      <c r="C232" s="79"/>
      <c r="D232" s="87"/>
      <c r="E232" s="82"/>
      <c r="F232" s="79"/>
      <c r="G232" s="79"/>
      <c r="H232" s="111"/>
    </row>
    <row r="233" spans="1:8" ht="27.75" customHeight="1">
      <c r="A233" s="79"/>
      <c r="B233" s="85" t="s">
        <v>306</v>
      </c>
      <c r="C233" s="79" t="s">
        <v>176</v>
      </c>
      <c r="D233" s="79" t="s">
        <v>139</v>
      </c>
      <c r="E233" s="79">
        <v>12</v>
      </c>
      <c r="F233" s="79"/>
      <c r="G233" s="79">
        <f>E233</f>
        <v>12</v>
      </c>
      <c r="H233" s="111"/>
    </row>
    <row r="234" spans="1:8" ht="14.25" customHeight="1">
      <c r="A234" s="79">
        <v>3</v>
      </c>
      <c r="B234" s="158" t="s">
        <v>36</v>
      </c>
      <c r="C234" s="79"/>
      <c r="D234" s="87"/>
      <c r="E234" s="82"/>
      <c r="F234" s="79"/>
      <c r="G234" s="79"/>
      <c r="H234" s="111"/>
    </row>
    <row r="235" spans="1:8" ht="24" customHeight="1">
      <c r="A235" s="79"/>
      <c r="B235" s="85" t="s">
        <v>307</v>
      </c>
      <c r="C235" s="79" t="s">
        <v>125</v>
      </c>
      <c r="D235" s="79" t="s">
        <v>137</v>
      </c>
      <c r="E235" s="81">
        <f>E231/E233</f>
        <v>1500</v>
      </c>
      <c r="F235" s="79"/>
      <c r="G235" s="81">
        <f>E235+F235</f>
        <v>1500</v>
      </c>
      <c r="H235" s="111"/>
    </row>
    <row r="236" spans="1:8" ht="14.25" customHeight="1">
      <c r="A236" s="79">
        <v>4</v>
      </c>
      <c r="B236" s="158" t="s">
        <v>37</v>
      </c>
      <c r="C236" s="79"/>
      <c r="D236" s="87"/>
      <c r="E236" s="82"/>
      <c r="F236" s="79"/>
      <c r="G236" s="79"/>
      <c r="H236" s="111"/>
    </row>
    <row r="237" spans="1:8" ht="14.25" customHeight="1">
      <c r="A237" s="79"/>
      <c r="B237" s="85" t="s">
        <v>169</v>
      </c>
      <c r="C237" s="79" t="s">
        <v>142</v>
      </c>
      <c r="D237" s="79" t="s">
        <v>137</v>
      </c>
      <c r="E237" s="97">
        <v>100</v>
      </c>
      <c r="F237" s="79"/>
      <c r="G237" s="80">
        <f>E237+F237</f>
        <v>100</v>
      </c>
      <c r="H237" s="111"/>
    </row>
    <row r="238" spans="1:8" ht="28.5" customHeight="1">
      <c r="A238" s="163">
        <v>5</v>
      </c>
      <c r="B238" s="207" t="s">
        <v>260</v>
      </c>
      <c r="C238" s="208"/>
      <c r="D238" s="79"/>
      <c r="E238" s="79"/>
      <c r="F238" s="79"/>
      <c r="G238" s="79"/>
      <c r="H238" s="111"/>
    </row>
    <row r="239" spans="1:8" ht="13.5" customHeight="1">
      <c r="A239" s="79">
        <v>1</v>
      </c>
      <c r="B239" s="158" t="s">
        <v>34</v>
      </c>
      <c r="C239" s="79"/>
      <c r="D239" s="79"/>
      <c r="E239" s="79"/>
      <c r="F239" s="79"/>
      <c r="G239" s="79"/>
      <c r="H239" s="111"/>
    </row>
    <row r="240" spans="1:8">
      <c r="A240" s="79"/>
      <c r="B240" s="85" t="s">
        <v>123</v>
      </c>
      <c r="C240" s="79" t="s">
        <v>129</v>
      </c>
      <c r="D240" s="79" t="s">
        <v>126</v>
      </c>
      <c r="E240" s="83">
        <v>40000</v>
      </c>
      <c r="F240" s="79"/>
      <c r="G240" s="83">
        <f>E240+F240</f>
        <v>40000</v>
      </c>
      <c r="H240" s="111"/>
    </row>
    <row r="241" spans="1:8" ht="13.5" customHeight="1">
      <c r="A241" s="79">
        <v>2</v>
      </c>
      <c r="B241" s="158" t="s">
        <v>35</v>
      </c>
      <c r="C241" s="79"/>
      <c r="D241" s="79"/>
      <c r="E241" s="82"/>
      <c r="F241" s="79"/>
      <c r="G241" s="83"/>
      <c r="H241" s="111"/>
    </row>
    <row r="242" spans="1:8" ht="26.25" customHeight="1">
      <c r="A242" s="79"/>
      <c r="B242" s="85" t="s">
        <v>171</v>
      </c>
      <c r="C242" s="79" t="s">
        <v>127</v>
      </c>
      <c r="D242" s="79" t="s">
        <v>126</v>
      </c>
      <c r="E242" s="82">
        <v>1</v>
      </c>
      <c r="F242" s="79"/>
      <c r="G242" s="80">
        <f>E242+F242</f>
        <v>1</v>
      </c>
      <c r="H242" s="111"/>
    </row>
    <row r="243" spans="1:8" ht="24.75" customHeight="1">
      <c r="A243" s="79"/>
      <c r="B243" s="85" t="s">
        <v>199</v>
      </c>
      <c r="C243" s="79" t="s">
        <v>127</v>
      </c>
      <c r="D243" s="79" t="s">
        <v>126</v>
      </c>
      <c r="E243" s="82">
        <v>1</v>
      </c>
      <c r="F243" s="79"/>
      <c r="G243" s="80">
        <v>1</v>
      </c>
      <c r="H243" s="111"/>
    </row>
    <row r="244" spans="1:8" ht="13.5" customHeight="1">
      <c r="A244" s="79">
        <v>3</v>
      </c>
      <c r="B244" s="158" t="s">
        <v>36</v>
      </c>
      <c r="C244" s="79"/>
      <c r="D244" s="79"/>
      <c r="E244" s="82"/>
      <c r="F244" s="79"/>
      <c r="G244" s="79"/>
      <c r="H244" s="111"/>
    </row>
    <row r="245" spans="1:8" ht="22.5">
      <c r="A245" s="79"/>
      <c r="B245" s="85" t="s">
        <v>172</v>
      </c>
      <c r="C245" s="79" t="s">
        <v>129</v>
      </c>
      <c r="D245" s="79" t="s">
        <v>141</v>
      </c>
      <c r="E245" s="83">
        <v>20000</v>
      </c>
      <c r="F245" s="79"/>
      <c r="G245" s="83">
        <f>E245+F245</f>
        <v>20000</v>
      </c>
      <c r="H245" s="111"/>
    </row>
    <row r="246" spans="1:8">
      <c r="A246" s="79"/>
      <c r="B246" s="85" t="s">
        <v>200</v>
      </c>
      <c r="C246" s="79" t="s">
        <v>125</v>
      </c>
      <c r="D246" s="79" t="s">
        <v>141</v>
      </c>
      <c r="E246" s="83">
        <v>20000</v>
      </c>
      <c r="F246" s="79"/>
      <c r="G246" s="83">
        <f>E246+F246</f>
        <v>20000</v>
      </c>
      <c r="H246" s="111"/>
    </row>
    <row r="247" spans="1:8" ht="13.5" customHeight="1">
      <c r="A247" s="79">
        <v>4</v>
      </c>
      <c r="B247" s="158" t="s">
        <v>37</v>
      </c>
      <c r="C247" s="79"/>
      <c r="D247" s="79"/>
      <c r="E247" s="82"/>
      <c r="F247" s="79"/>
      <c r="G247" s="79"/>
      <c r="H247" s="111"/>
    </row>
    <row r="248" spans="1:8" ht="22.5">
      <c r="A248" s="79"/>
      <c r="B248" s="85" t="s">
        <v>345</v>
      </c>
      <c r="C248" s="79" t="s">
        <v>127</v>
      </c>
      <c r="D248" s="79" t="s">
        <v>173</v>
      </c>
      <c r="E248" s="82">
        <v>1</v>
      </c>
      <c r="F248" s="79"/>
      <c r="G248" s="80">
        <f>E248+F248</f>
        <v>1</v>
      </c>
      <c r="H248" s="111"/>
    </row>
    <row r="249" spans="1:8" ht="18.75" customHeight="1">
      <c r="A249" s="163">
        <v>6</v>
      </c>
      <c r="B249" s="215" t="s">
        <v>184</v>
      </c>
      <c r="C249" s="215"/>
      <c r="D249" s="79"/>
      <c r="E249" s="82"/>
      <c r="F249" s="79"/>
      <c r="G249" s="81"/>
      <c r="H249" s="111"/>
    </row>
    <row r="250" spans="1:8" ht="21.75" customHeight="1">
      <c r="A250" s="79"/>
      <c r="B250" s="158" t="s">
        <v>261</v>
      </c>
      <c r="C250" s="79"/>
      <c r="D250" s="87"/>
      <c r="E250" s="79"/>
      <c r="F250" s="79"/>
      <c r="G250" s="79"/>
      <c r="H250" s="111"/>
    </row>
    <row r="251" spans="1:8" ht="13.5" customHeight="1">
      <c r="A251" s="79">
        <v>1</v>
      </c>
      <c r="B251" s="158" t="s">
        <v>34</v>
      </c>
      <c r="C251" s="79"/>
      <c r="D251" s="87"/>
      <c r="E251" s="79"/>
      <c r="F251" s="79"/>
      <c r="G251" s="79"/>
      <c r="H251" s="111"/>
    </row>
    <row r="252" spans="1:8">
      <c r="A252" s="79"/>
      <c r="B252" s="85" t="s">
        <v>123</v>
      </c>
      <c r="C252" s="79" t="s">
        <v>129</v>
      </c>
      <c r="D252" s="79" t="s">
        <v>174</v>
      </c>
      <c r="E252" s="97">
        <v>10000</v>
      </c>
      <c r="F252" s="79"/>
      <c r="G252" s="80">
        <f>E252+F252</f>
        <v>10000</v>
      </c>
      <c r="H252" s="111"/>
    </row>
    <row r="253" spans="1:8" ht="13.5" customHeight="1">
      <c r="A253" s="79">
        <v>2</v>
      </c>
      <c r="B253" s="158" t="s">
        <v>35</v>
      </c>
      <c r="C253" s="79"/>
      <c r="D253" s="87"/>
      <c r="E253" s="82"/>
      <c r="F253" s="79"/>
      <c r="G253" s="79"/>
      <c r="H253" s="111"/>
    </row>
    <row r="254" spans="1:8">
      <c r="A254" s="79"/>
      <c r="B254" s="85" t="s">
        <v>245</v>
      </c>
      <c r="C254" s="79" t="s">
        <v>127</v>
      </c>
      <c r="D254" s="79" t="s">
        <v>126</v>
      </c>
      <c r="E254" s="97">
        <v>5</v>
      </c>
      <c r="F254" s="79"/>
      <c r="G254" s="80">
        <f>E254+F254</f>
        <v>5</v>
      </c>
      <c r="H254" s="111"/>
    </row>
    <row r="255" spans="1:8" ht="13.5" customHeight="1">
      <c r="A255" s="79"/>
      <c r="B255" s="158" t="s">
        <v>36</v>
      </c>
      <c r="C255" s="79"/>
      <c r="D255" s="87"/>
      <c r="E255" s="97"/>
      <c r="F255" s="79"/>
      <c r="G255" s="80"/>
      <c r="H255" s="111"/>
    </row>
    <row r="256" spans="1:8" ht="22.5">
      <c r="A256" s="79">
        <v>3</v>
      </c>
      <c r="B256" s="85" t="s">
        <v>246</v>
      </c>
      <c r="C256" s="79" t="s">
        <v>129</v>
      </c>
      <c r="D256" s="79" t="s">
        <v>137</v>
      </c>
      <c r="E256" s="82">
        <f>E252/E254</f>
        <v>2000</v>
      </c>
      <c r="F256" s="79"/>
      <c r="G256" s="79">
        <f>E256</f>
        <v>2000</v>
      </c>
      <c r="H256" s="111"/>
    </row>
    <row r="257" spans="1:8" ht="13.5" customHeight="1">
      <c r="A257" s="79"/>
      <c r="B257" s="158" t="s">
        <v>37</v>
      </c>
      <c r="C257" s="79"/>
      <c r="D257" s="87"/>
      <c r="E257" s="83"/>
      <c r="F257" s="79"/>
      <c r="G257" s="81"/>
      <c r="H257" s="111"/>
    </row>
    <row r="258" spans="1:8">
      <c r="A258" s="79"/>
      <c r="B258" s="85" t="s">
        <v>247</v>
      </c>
      <c r="C258" s="79" t="s">
        <v>142</v>
      </c>
      <c r="D258" s="79" t="s">
        <v>137</v>
      </c>
      <c r="E258" s="82">
        <v>100</v>
      </c>
      <c r="F258" s="82"/>
      <c r="G258" s="82">
        <f>E258</f>
        <v>100</v>
      </c>
      <c r="H258" s="111"/>
    </row>
    <row r="259" spans="1:8" ht="27.75" customHeight="1">
      <c r="A259" s="79"/>
      <c r="B259" s="207" t="s">
        <v>262</v>
      </c>
      <c r="C259" s="209"/>
      <c r="D259" s="87"/>
      <c r="E259" s="79"/>
      <c r="F259" s="79"/>
      <c r="G259" s="79"/>
      <c r="H259" s="111"/>
    </row>
    <row r="260" spans="1:8" ht="13.5" customHeight="1">
      <c r="A260" s="79">
        <v>1</v>
      </c>
      <c r="B260" s="158" t="s">
        <v>34</v>
      </c>
      <c r="C260" s="79"/>
      <c r="D260" s="87"/>
      <c r="E260" s="79"/>
      <c r="F260" s="79"/>
      <c r="G260" s="79"/>
      <c r="H260" s="111"/>
    </row>
    <row r="261" spans="1:8">
      <c r="A261" s="79"/>
      <c r="B261" s="85" t="s">
        <v>123</v>
      </c>
      <c r="C261" s="79" t="s">
        <v>129</v>
      </c>
      <c r="D261" s="79" t="s">
        <v>130</v>
      </c>
      <c r="E261" s="83">
        <v>112000</v>
      </c>
      <c r="F261" s="79"/>
      <c r="G261" s="80">
        <f>E261+F261</f>
        <v>112000</v>
      </c>
      <c r="H261" s="111"/>
    </row>
    <row r="262" spans="1:8" ht="13.5" customHeight="1">
      <c r="A262" s="79">
        <v>2</v>
      </c>
      <c r="B262" s="158" t="s">
        <v>35</v>
      </c>
      <c r="C262" s="79"/>
      <c r="D262" s="87"/>
      <c r="E262" s="82"/>
      <c r="F262" s="79"/>
      <c r="G262" s="79"/>
      <c r="H262" s="111"/>
    </row>
    <row r="263" spans="1:8" ht="27.75" customHeight="1">
      <c r="A263" s="79"/>
      <c r="B263" s="85" t="s">
        <v>248</v>
      </c>
      <c r="C263" s="79" t="s">
        <v>134</v>
      </c>
      <c r="D263" s="79" t="s">
        <v>139</v>
      </c>
      <c r="E263" s="97">
        <v>8</v>
      </c>
      <c r="F263" s="79"/>
      <c r="G263" s="80">
        <f>E263+F263</f>
        <v>8</v>
      </c>
      <c r="H263" s="111"/>
    </row>
    <row r="264" spans="1:8" ht="13.5" customHeight="1">
      <c r="A264" s="79">
        <v>3</v>
      </c>
      <c r="B264" s="158" t="s">
        <v>36</v>
      </c>
      <c r="C264" s="79"/>
      <c r="D264" s="87"/>
      <c r="E264" s="82"/>
      <c r="F264" s="79"/>
      <c r="G264" s="79"/>
      <c r="H264" s="111"/>
    </row>
    <row r="265" spans="1:8" ht="24.75" customHeight="1">
      <c r="A265" s="79"/>
      <c r="B265" s="85" t="s">
        <v>249</v>
      </c>
      <c r="C265" s="79" t="s">
        <v>125</v>
      </c>
      <c r="D265" s="79" t="s">
        <v>137</v>
      </c>
      <c r="E265" s="83">
        <f>E261/E263</f>
        <v>14000</v>
      </c>
      <c r="F265" s="79"/>
      <c r="G265" s="80">
        <f>E265+F265</f>
        <v>14000</v>
      </c>
      <c r="H265" s="111"/>
    </row>
    <row r="266" spans="1:8" ht="13.5" customHeight="1">
      <c r="A266" s="79">
        <v>4</v>
      </c>
      <c r="B266" s="158" t="s">
        <v>37</v>
      </c>
      <c r="C266" s="79"/>
      <c r="D266" s="87"/>
      <c r="E266" s="82"/>
      <c r="F266" s="79"/>
      <c r="G266" s="80"/>
      <c r="H266" s="111"/>
    </row>
    <row r="267" spans="1:8" ht="27" customHeight="1">
      <c r="A267" s="79"/>
      <c r="B267" s="85" t="s">
        <v>250</v>
      </c>
      <c r="C267" s="79" t="s">
        <v>142</v>
      </c>
      <c r="D267" s="79" t="s">
        <v>137</v>
      </c>
      <c r="E267" s="97">
        <v>100</v>
      </c>
      <c r="F267" s="79"/>
      <c r="G267" s="80">
        <f>E267+F267</f>
        <v>100</v>
      </c>
      <c r="H267" s="111"/>
    </row>
    <row r="268" spans="1:8" ht="25.5" customHeight="1">
      <c r="A268" s="79"/>
      <c r="B268" s="207" t="s">
        <v>324</v>
      </c>
      <c r="C268" s="208"/>
      <c r="D268" s="87"/>
      <c r="E268" s="97"/>
      <c r="F268" s="79"/>
      <c r="G268" s="80"/>
      <c r="H268" s="111"/>
    </row>
    <row r="269" spans="1:8" ht="18" customHeight="1">
      <c r="A269" s="79">
        <v>1</v>
      </c>
      <c r="B269" s="158" t="s">
        <v>34</v>
      </c>
      <c r="C269" s="79"/>
      <c r="D269" s="87"/>
      <c r="E269" s="97"/>
      <c r="F269" s="79"/>
      <c r="G269" s="80"/>
      <c r="H269" s="111"/>
    </row>
    <row r="270" spans="1:8" ht="18.75" customHeight="1">
      <c r="A270" s="79"/>
      <c r="B270" s="85" t="s">
        <v>123</v>
      </c>
      <c r="C270" s="79" t="s">
        <v>129</v>
      </c>
      <c r="D270" s="87" t="s">
        <v>130</v>
      </c>
      <c r="E270" s="83">
        <v>50000</v>
      </c>
      <c r="F270" s="79"/>
      <c r="G270" s="81">
        <f>E270</f>
        <v>50000</v>
      </c>
      <c r="H270" s="111"/>
    </row>
    <row r="271" spans="1:8" ht="17.25" customHeight="1">
      <c r="A271" s="79">
        <v>2</v>
      </c>
      <c r="B271" s="158" t="s">
        <v>35</v>
      </c>
      <c r="C271" s="79"/>
      <c r="D271" s="87"/>
      <c r="E271" s="97"/>
      <c r="F271" s="79"/>
      <c r="G271" s="80"/>
      <c r="H271" s="111"/>
    </row>
    <row r="272" spans="1:8" ht="17.25" customHeight="1">
      <c r="A272" s="79"/>
      <c r="B272" s="85" t="s">
        <v>281</v>
      </c>
      <c r="C272" s="79" t="s">
        <v>127</v>
      </c>
      <c r="D272" s="87" t="s">
        <v>139</v>
      </c>
      <c r="E272" s="97">
        <v>4</v>
      </c>
      <c r="F272" s="79"/>
      <c r="G272" s="80">
        <f>E272</f>
        <v>4</v>
      </c>
      <c r="H272" s="111"/>
    </row>
    <row r="273" spans="1:8" ht="15.75" customHeight="1">
      <c r="A273" s="79">
        <v>3</v>
      </c>
      <c r="B273" s="158" t="s">
        <v>36</v>
      </c>
      <c r="C273" s="79"/>
      <c r="D273" s="87"/>
      <c r="E273" s="97"/>
      <c r="F273" s="79"/>
      <c r="G273" s="80"/>
      <c r="H273" s="111"/>
    </row>
    <row r="274" spans="1:8" ht="23.25" customHeight="1">
      <c r="A274" s="79"/>
      <c r="B274" s="85" t="s">
        <v>282</v>
      </c>
      <c r="C274" s="79" t="s">
        <v>129</v>
      </c>
      <c r="D274" s="87" t="s">
        <v>137</v>
      </c>
      <c r="E274" s="83">
        <f>E270/E272</f>
        <v>12500</v>
      </c>
      <c r="F274" s="79"/>
      <c r="G274" s="81">
        <f>E274</f>
        <v>12500</v>
      </c>
      <c r="H274" s="111"/>
    </row>
    <row r="275" spans="1:8" ht="13.5" customHeight="1">
      <c r="A275" s="79">
        <v>4</v>
      </c>
      <c r="B275" s="158" t="s">
        <v>37</v>
      </c>
      <c r="C275" s="79"/>
      <c r="D275" s="87"/>
      <c r="E275" s="97"/>
      <c r="F275" s="79"/>
      <c r="G275" s="80"/>
      <c r="H275" s="111"/>
    </row>
    <row r="276" spans="1:8" ht="24" customHeight="1">
      <c r="A276" s="79"/>
      <c r="B276" s="85" t="s">
        <v>283</v>
      </c>
      <c r="C276" s="79" t="s">
        <v>142</v>
      </c>
      <c r="D276" s="87" t="s">
        <v>137</v>
      </c>
      <c r="E276" s="97">
        <v>100</v>
      </c>
      <c r="F276" s="79"/>
      <c r="G276" s="80">
        <f>E276</f>
        <v>100</v>
      </c>
      <c r="H276" s="111"/>
    </row>
    <row r="277" spans="1:8" ht="24.75" customHeight="1">
      <c r="A277" s="79">
        <v>7</v>
      </c>
      <c r="B277" s="207" t="s">
        <v>251</v>
      </c>
      <c r="C277" s="208"/>
      <c r="D277" s="115"/>
      <c r="E277" s="116">
        <f>E280+E293+E302+E311+E322+E331+E340</f>
        <v>101627000</v>
      </c>
      <c r="F277" s="163"/>
      <c r="G277" s="89">
        <f>E277</f>
        <v>101627000</v>
      </c>
      <c r="H277" s="111"/>
    </row>
    <row r="278" spans="1:8" ht="21" customHeight="1">
      <c r="A278" s="79"/>
      <c r="B278" s="210" t="s">
        <v>462</v>
      </c>
      <c r="C278" s="211"/>
      <c r="D278" s="154"/>
      <c r="E278" s="97"/>
      <c r="F278" s="79"/>
      <c r="G278" s="80"/>
      <c r="H278" s="111"/>
    </row>
    <row r="279" spans="1:8" ht="13.5" customHeight="1">
      <c r="A279" s="79">
        <v>1</v>
      </c>
      <c r="B279" s="158" t="s">
        <v>34</v>
      </c>
      <c r="C279" s="79"/>
      <c r="D279" s="79"/>
      <c r="E279" s="97"/>
      <c r="F279" s="79"/>
      <c r="G279" s="80"/>
      <c r="H279" s="111"/>
    </row>
    <row r="280" spans="1:8" ht="38.25" customHeight="1">
      <c r="A280" s="79"/>
      <c r="B280" s="85" t="s">
        <v>463</v>
      </c>
      <c r="C280" s="79" t="s">
        <v>129</v>
      </c>
      <c r="D280" s="79" t="s">
        <v>130</v>
      </c>
      <c r="E280" s="83">
        <v>13365000</v>
      </c>
      <c r="F280" s="79"/>
      <c r="G280" s="83">
        <f>E280</f>
        <v>13365000</v>
      </c>
      <c r="H280" s="111"/>
    </row>
    <row r="281" spans="1:8" ht="13.5" customHeight="1">
      <c r="A281" s="79">
        <v>2</v>
      </c>
      <c r="B281" s="158" t="s">
        <v>35</v>
      </c>
      <c r="C281" s="79"/>
      <c r="D281" s="79"/>
      <c r="E281" s="97"/>
      <c r="F281" s="79"/>
      <c r="G281" s="80"/>
      <c r="H281" s="111"/>
    </row>
    <row r="282" spans="1:8" ht="14.25" customHeight="1">
      <c r="A282" s="79"/>
      <c r="B282" s="85" t="s">
        <v>124</v>
      </c>
      <c r="C282" s="79" t="s">
        <v>127</v>
      </c>
      <c r="D282" s="79" t="s">
        <v>128</v>
      </c>
      <c r="E282" s="82">
        <v>30</v>
      </c>
      <c r="F282" s="79"/>
      <c r="G282" s="80">
        <f>E282</f>
        <v>30</v>
      </c>
      <c r="H282" s="111"/>
    </row>
    <row r="283" spans="1:8" ht="21" customHeight="1">
      <c r="A283" s="79"/>
      <c r="B283" s="85" t="s">
        <v>133</v>
      </c>
      <c r="C283" s="79" t="s">
        <v>347</v>
      </c>
      <c r="D283" s="79" t="s">
        <v>165</v>
      </c>
      <c r="E283" s="82">
        <v>165</v>
      </c>
      <c r="F283" s="79"/>
      <c r="G283" s="80">
        <f>E283</f>
        <v>165</v>
      </c>
      <c r="H283" s="111"/>
    </row>
    <row r="284" spans="1:8" ht="36.75" customHeight="1">
      <c r="A284" s="79"/>
      <c r="B284" s="85" t="s">
        <v>464</v>
      </c>
      <c r="C284" s="79" t="s">
        <v>176</v>
      </c>
      <c r="D284" s="79" t="s">
        <v>139</v>
      </c>
      <c r="E284" s="82">
        <v>12</v>
      </c>
      <c r="F284" s="79"/>
      <c r="G284" s="80">
        <f>E284</f>
        <v>12</v>
      </c>
      <c r="H284" s="111"/>
    </row>
    <row r="285" spans="1:8" ht="13.5" customHeight="1">
      <c r="A285" s="79">
        <v>3</v>
      </c>
      <c r="B285" s="158" t="s">
        <v>36</v>
      </c>
      <c r="C285" s="79"/>
      <c r="D285" s="79"/>
      <c r="E285" s="97"/>
      <c r="F285" s="79"/>
      <c r="G285" s="80"/>
      <c r="H285" s="111"/>
    </row>
    <row r="286" spans="1:8" ht="26.25" customHeight="1">
      <c r="A286" s="79"/>
      <c r="B286" s="85" t="s">
        <v>465</v>
      </c>
      <c r="C286" s="79" t="s">
        <v>125</v>
      </c>
      <c r="D286" s="79" t="s">
        <v>137</v>
      </c>
      <c r="E286" s="83">
        <f>E280/E284</f>
        <v>1113750</v>
      </c>
      <c r="F286" s="81"/>
      <c r="G286" s="81">
        <f>E286</f>
        <v>1113750</v>
      </c>
      <c r="H286" s="111"/>
    </row>
    <row r="287" spans="1:8" ht="13.5" customHeight="1">
      <c r="A287" s="79">
        <v>4</v>
      </c>
      <c r="B287" s="158" t="s">
        <v>37</v>
      </c>
      <c r="C287" s="79"/>
      <c r="D287" s="79"/>
      <c r="E287" s="97"/>
      <c r="F287" s="79"/>
      <c r="G287" s="80"/>
      <c r="H287" s="111"/>
    </row>
    <row r="288" spans="1:8" ht="33.75" customHeight="1">
      <c r="A288" s="79"/>
      <c r="B288" s="85" t="s">
        <v>466</v>
      </c>
      <c r="C288" s="79" t="s">
        <v>142</v>
      </c>
      <c r="D288" s="79" t="s">
        <v>137</v>
      </c>
      <c r="E288" s="97">
        <v>100</v>
      </c>
      <c r="F288" s="79"/>
      <c r="G288" s="80">
        <f>E288</f>
        <v>100</v>
      </c>
      <c r="H288" s="111"/>
    </row>
    <row r="289" spans="1:8" ht="30" customHeight="1">
      <c r="A289" s="79"/>
      <c r="B289" s="161" t="s">
        <v>264</v>
      </c>
      <c r="C289" s="160"/>
      <c r="D289" s="79"/>
      <c r="E289" s="97"/>
      <c r="F289" s="79"/>
      <c r="G289" s="80"/>
      <c r="H289" s="111"/>
    </row>
    <row r="290" spans="1:8" ht="13.5" customHeight="1">
      <c r="A290" s="79">
        <v>1</v>
      </c>
      <c r="B290" s="158" t="s">
        <v>34</v>
      </c>
      <c r="C290" s="79"/>
      <c r="D290" s="87"/>
      <c r="E290" s="97"/>
      <c r="F290" s="79"/>
      <c r="G290" s="80"/>
      <c r="H290" s="111"/>
    </row>
    <row r="291" spans="1:8" ht="23.25" customHeight="1">
      <c r="A291" s="79"/>
      <c r="B291" s="85" t="s">
        <v>143</v>
      </c>
      <c r="C291" s="79" t="s">
        <v>144</v>
      </c>
      <c r="D291" s="79" t="s">
        <v>145</v>
      </c>
      <c r="E291" s="97">
        <v>123.3</v>
      </c>
      <c r="F291" s="79"/>
      <c r="G291" s="81">
        <f t="shared" ref="G291:G293" si="8">E291</f>
        <v>123.3</v>
      </c>
      <c r="H291" s="111"/>
    </row>
    <row r="292" spans="1:8" ht="23.25" customHeight="1">
      <c r="A292" s="79"/>
      <c r="B292" s="85" t="s">
        <v>146</v>
      </c>
      <c r="C292" s="79" t="s">
        <v>346</v>
      </c>
      <c r="D292" s="79" t="s">
        <v>145</v>
      </c>
      <c r="E292" s="97">
        <v>1826.1</v>
      </c>
      <c r="F292" s="79"/>
      <c r="G292" s="81">
        <f t="shared" si="8"/>
        <v>1826.1</v>
      </c>
      <c r="H292" s="111"/>
    </row>
    <row r="293" spans="1:8" ht="66.75" customHeight="1">
      <c r="A293" s="79"/>
      <c r="B293" s="85" t="s">
        <v>348</v>
      </c>
      <c r="C293" s="79" t="s">
        <v>125</v>
      </c>
      <c r="D293" s="87" t="s">
        <v>130</v>
      </c>
      <c r="E293" s="83">
        <v>81562000</v>
      </c>
      <c r="F293" s="79"/>
      <c r="G293" s="81">
        <f t="shared" si="8"/>
        <v>81562000</v>
      </c>
      <c r="H293" s="111"/>
    </row>
    <row r="294" spans="1:8" ht="13.5" customHeight="1">
      <c r="A294" s="79">
        <v>2</v>
      </c>
      <c r="B294" s="158" t="s">
        <v>35</v>
      </c>
      <c r="C294" s="79"/>
      <c r="D294" s="79"/>
      <c r="E294" s="97"/>
      <c r="F294" s="79"/>
      <c r="G294" s="80"/>
      <c r="H294" s="111"/>
    </row>
    <row r="295" spans="1:8" ht="27.75" customHeight="1">
      <c r="A295" s="79"/>
      <c r="B295" s="85" t="s">
        <v>218</v>
      </c>
      <c r="C295" s="79" t="s">
        <v>176</v>
      </c>
      <c r="D295" s="79" t="s">
        <v>139</v>
      </c>
      <c r="E295" s="97">
        <v>9</v>
      </c>
      <c r="F295" s="79"/>
      <c r="G295" s="80">
        <f>E295</f>
        <v>9</v>
      </c>
      <c r="H295" s="111"/>
    </row>
    <row r="296" spans="1:8" ht="13.5" customHeight="1">
      <c r="A296" s="79">
        <v>3</v>
      </c>
      <c r="B296" s="90" t="s">
        <v>36</v>
      </c>
      <c r="C296" s="87"/>
      <c r="D296" s="87"/>
      <c r="E296" s="97"/>
      <c r="F296" s="79"/>
      <c r="G296" s="80"/>
      <c r="H296" s="111"/>
    </row>
    <row r="297" spans="1:8" ht="21.75" customHeight="1">
      <c r="A297" s="79"/>
      <c r="B297" s="85" t="s">
        <v>220</v>
      </c>
      <c r="C297" s="79" t="s">
        <v>125</v>
      </c>
      <c r="D297" s="79" t="s">
        <v>137</v>
      </c>
      <c r="E297" s="83">
        <f>E293/E295</f>
        <v>9062444.444444444</v>
      </c>
      <c r="F297" s="79"/>
      <c r="G297" s="80">
        <f>E297</f>
        <v>9062444.444444444</v>
      </c>
      <c r="H297" s="111"/>
    </row>
    <row r="298" spans="1:8" ht="13.5" customHeight="1">
      <c r="A298" s="79">
        <v>4</v>
      </c>
      <c r="B298" s="90" t="s">
        <v>37</v>
      </c>
      <c r="C298" s="87"/>
      <c r="D298" s="87"/>
      <c r="E298" s="97"/>
      <c r="F298" s="79"/>
      <c r="G298" s="80"/>
      <c r="H298" s="111"/>
    </row>
    <row r="299" spans="1:8" ht="27.75" customHeight="1">
      <c r="A299" s="79"/>
      <c r="B299" s="85" t="s">
        <v>219</v>
      </c>
      <c r="C299" s="79" t="s">
        <v>142</v>
      </c>
      <c r="D299" s="79" t="s">
        <v>137</v>
      </c>
      <c r="E299" s="97">
        <v>100</v>
      </c>
      <c r="F299" s="79"/>
      <c r="G299" s="81">
        <f>E299</f>
        <v>100</v>
      </c>
      <c r="H299" s="111"/>
    </row>
    <row r="300" spans="1:8" ht="15.75" customHeight="1">
      <c r="A300" s="79"/>
      <c r="B300" s="207" t="s">
        <v>265</v>
      </c>
      <c r="C300" s="208"/>
      <c r="D300" s="87"/>
      <c r="E300" s="97"/>
      <c r="F300" s="79"/>
      <c r="G300" s="80"/>
      <c r="H300" s="111"/>
    </row>
    <row r="301" spans="1:8" ht="13.5" customHeight="1">
      <c r="A301" s="79">
        <v>1</v>
      </c>
      <c r="B301" s="158" t="s">
        <v>34</v>
      </c>
      <c r="C301" s="79"/>
      <c r="D301" s="79"/>
      <c r="E301" s="97"/>
      <c r="F301" s="79"/>
      <c r="G301" s="80"/>
      <c r="H301" s="111"/>
    </row>
    <row r="302" spans="1:8" ht="38.25" customHeight="1">
      <c r="A302" s="79"/>
      <c r="B302" s="85" t="s">
        <v>221</v>
      </c>
      <c r="C302" s="79" t="s">
        <v>125</v>
      </c>
      <c r="D302" s="87" t="s">
        <v>130</v>
      </c>
      <c r="E302" s="83">
        <v>900000</v>
      </c>
      <c r="F302" s="79"/>
      <c r="G302" s="80">
        <f>E302</f>
        <v>900000</v>
      </c>
      <c r="H302" s="111"/>
    </row>
    <row r="303" spans="1:8" ht="13.5" customHeight="1">
      <c r="A303" s="79">
        <v>2</v>
      </c>
      <c r="B303" s="158" t="s">
        <v>35</v>
      </c>
      <c r="C303" s="79"/>
      <c r="D303" s="79"/>
      <c r="E303" s="97"/>
      <c r="F303" s="79"/>
      <c r="G303" s="80"/>
      <c r="H303" s="111"/>
    </row>
    <row r="304" spans="1:8" ht="27.75" customHeight="1">
      <c r="A304" s="79"/>
      <c r="B304" s="85" t="s">
        <v>223</v>
      </c>
      <c r="C304" s="79" t="s">
        <v>176</v>
      </c>
      <c r="D304" s="79" t="s">
        <v>139</v>
      </c>
      <c r="E304" s="97">
        <v>4</v>
      </c>
      <c r="F304" s="79"/>
      <c r="G304" s="80">
        <f>E304</f>
        <v>4</v>
      </c>
      <c r="H304" s="111"/>
    </row>
    <row r="305" spans="1:8" ht="13.5" customHeight="1">
      <c r="A305" s="79">
        <v>3</v>
      </c>
      <c r="B305" s="90" t="s">
        <v>36</v>
      </c>
      <c r="C305" s="87"/>
      <c r="D305" s="87"/>
      <c r="E305" s="97"/>
      <c r="F305" s="79"/>
      <c r="G305" s="80"/>
      <c r="H305" s="111"/>
    </row>
    <row r="306" spans="1:8" ht="28.5" customHeight="1">
      <c r="A306" s="79"/>
      <c r="B306" s="85" t="s">
        <v>222</v>
      </c>
      <c r="C306" s="79" t="s">
        <v>125</v>
      </c>
      <c r="D306" s="79" t="s">
        <v>137</v>
      </c>
      <c r="E306" s="83">
        <f>E302/E304</f>
        <v>225000</v>
      </c>
      <c r="F306" s="79"/>
      <c r="G306" s="80">
        <f>E306</f>
        <v>225000</v>
      </c>
      <c r="H306" s="111"/>
    </row>
    <row r="307" spans="1:8" ht="13.5" customHeight="1">
      <c r="A307" s="79">
        <v>4</v>
      </c>
      <c r="B307" s="90" t="s">
        <v>37</v>
      </c>
      <c r="C307" s="87"/>
      <c r="D307" s="87"/>
      <c r="E307" s="97"/>
      <c r="F307" s="79"/>
      <c r="G307" s="80"/>
      <c r="H307" s="111"/>
    </row>
    <row r="308" spans="1:8" ht="31.5" customHeight="1">
      <c r="A308" s="79"/>
      <c r="B308" s="85" t="s">
        <v>219</v>
      </c>
      <c r="C308" s="79" t="s">
        <v>142</v>
      </c>
      <c r="D308" s="79" t="s">
        <v>137</v>
      </c>
      <c r="E308" s="97">
        <v>100</v>
      </c>
      <c r="F308" s="79"/>
      <c r="G308" s="80">
        <f>E308</f>
        <v>100</v>
      </c>
      <c r="H308" s="111"/>
    </row>
    <row r="309" spans="1:8" ht="18" customHeight="1">
      <c r="A309" s="79"/>
      <c r="B309" s="200" t="s">
        <v>266</v>
      </c>
      <c r="C309" s="202"/>
      <c r="D309" s="79"/>
      <c r="E309" s="97"/>
      <c r="F309" s="79"/>
      <c r="G309" s="80"/>
      <c r="H309" s="111"/>
    </row>
    <row r="310" spans="1:8" ht="13.5" customHeight="1">
      <c r="A310" s="79">
        <v>1</v>
      </c>
      <c r="B310" s="158" t="s">
        <v>34</v>
      </c>
      <c r="C310" s="79"/>
      <c r="D310" s="79"/>
      <c r="E310" s="97"/>
      <c r="F310" s="79"/>
      <c r="G310" s="80"/>
      <c r="H310" s="111"/>
    </row>
    <row r="311" spans="1:8" ht="33.75" customHeight="1">
      <c r="A311" s="79"/>
      <c r="B311" s="85" t="s">
        <v>226</v>
      </c>
      <c r="C311" s="79" t="s">
        <v>129</v>
      </c>
      <c r="D311" s="79" t="s">
        <v>126</v>
      </c>
      <c r="E311" s="83">
        <v>3000000</v>
      </c>
      <c r="F311" s="79"/>
      <c r="G311" s="80">
        <f t="shared" ref="G311:G319" si="9">E311</f>
        <v>3000000</v>
      </c>
      <c r="H311" s="111"/>
    </row>
    <row r="312" spans="1:8" ht="13.5" customHeight="1">
      <c r="A312" s="79">
        <v>2</v>
      </c>
      <c r="B312" s="158" t="s">
        <v>35</v>
      </c>
      <c r="C312" s="79"/>
      <c r="D312" s="79"/>
      <c r="E312" s="97"/>
      <c r="F312" s="79"/>
      <c r="G312" s="80"/>
      <c r="H312" s="111"/>
    </row>
    <row r="313" spans="1:8" ht="30.75" customHeight="1">
      <c r="A313" s="79"/>
      <c r="B313" s="85" t="s">
        <v>164</v>
      </c>
      <c r="C313" s="79" t="s">
        <v>147</v>
      </c>
      <c r="D313" s="79" t="s">
        <v>165</v>
      </c>
      <c r="E313" s="97">
        <v>1826100</v>
      </c>
      <c r="F313" s="79"/>
      <c r="G313" s="80">
        <f t="shared" si="9"/>
        <v>1826100</v>
      </c>
      <c r="H313" s="111"/>
    </row>
    <row r="314" spans="1:8" ht="27" customHeight="1">
      <c r="A314" s="79"/>
      <c r="B314" s="85" t="s">
        <v>166</v>
      </c>
      <c r="C314" s="79" t="s">
        <v>127</v>
      </c>
      <c r="D314" s="79" t="s">
        <v>165</v>
      </c>
      <c r="E314" s="97">
        <v>120</v>
      </c>
      <c r="F314" s="79"/>
      <c r="G314" s="80">
        <f t="shared" si="9"/>
        <v>120</v>
      </c>
      <c r="H314" s="111"/>
    </row>
    <row r="315" spans="1:8" ht="40.5" customHeight="1">
      <c r="A315" s="79"/>
      <c r="B315" s="85" t="s">
        <v>227</v>
      </c>
      <c r="C315" s="79" t="s">
        <v>176</v>
      </c>
      <c r="D315" s="79" t="s">
        <v>139</v>
      </c>
      <c r="E315" s="97">
        <v>4</v>
      </c>
      <c r="F315" s="79"/>
      <c r="G315" s="80">
        <f t="shared" si="9"/>
        <v>4</v>
      </c>
      <c r="H315" s="111"/>
    </row>
    <row r="316" spans="1:8" ht="13.5" customHeight="1">
      <c r="A316" s="79">
        <v>3</v>
      </c>
      <c r="B316" s="158" t="s">
        <v>36</v>
      </c>
      <c r="C316" s="79"/>
      <c r="D316" s="79"/>
      <c r="E316" s="97"/>
      <c r="F316" s="79"/>
      <c r="G316" s="80"/>
      <c r="H316" s="111"/>
    </row>
    <row r="317" spans="1:8" ht="30" customHeight="1">
      <c r="A317" s="79"/>
      <c r="B317" s="85" t="s">
        <v>228</v>
      </c>
      <c r="C317" s="79" t="s">
        <v>125</v>
      </c>
      <c r="D317" s="79" t="s">
        <v>137</v>
      </c>
      <c r="E317" s="97">
        <f>E311/E315</f>
        <v>750000</v>
      </c>
      <c r="F317" s="79"/>
      <c r="G317" s="80">
        <f t="shared" si="9"/>
        <v>750000</v>
      </c>
      <c r="H317" s="111"/>
    </row>
    <row r="318" spans="1:8" ht="13.5" customHeight="1">
      <c r="A318" s="79">
        <v>4</v>
      </c>
      <c r="B318" s="158" t="s">
        <v>37</v>
      </c>
      <c r="C318" s="79"/>
      <c r="D318" s="79"/>
      <c r="E318" s="97"/>
      <c r="F318" s="79"/>
      <c r="G318" s="80"/>
      <c r="H318" s="111"/>
    </row>
    <row r="319" spans="1:8" ht="33.75" customHeight="1">
      <c r="A319" s="79"/>
      <c r="B319" s="85" t="s">
        <v>229</v>
      </c>
      <c r="C319" s="79" t="s">
        <v>142</v>
      </c>
      <c r="D319" s="79" t="s">
        <v>137</v>
      </c>
      <c r="E319" s="97">
        <v>100</v>
      </c>
      <c r="F319" s="79"/>
      <c r="G319" s="80">
        <f t="shared" si="9"/>
        <v>100</v>
      </c>
      <c r="H319" s="111"/>
    </row>
    <row r="320" spans="1:8" ht="18" customHeight="1">
      <c r="A320" s="79"/>
      <c r="B320" s="207" t="s">
        <v>349</v>
      </c>
      <c r="C320" s="208"/>
      <c r="D320" s="79"/>
      <c r="E320" s="97"/>
      <c r="F320" s="79"/>
      <c r="G320" s="88"/>
      <c r="H320" s="111"/>
    </row>
    <row r="321" spans="1:8" ht="13.5" customHeight="1">
      <c r="A321" s="79">
        <v>1</v>
      </c>
      <c r="B321" s="158" t="s">
        <v>34</v>
      </c>
      <c r="C321" s="79"/>
      <c r="D321" s="79"/>
      <c r="E321" s="97"/>
      <c r="F321" s="79"/>
      <c r="G321" s="88"/>
      <c r="H321" s="111"/>
    </row>
    <row r="322" spans="1:8" ht="33.75" customHeight="1">
      <c r="A322" s="79"/>
      <c r="B322" s="85" t="s">
        <v>350</v>
      </c>
      <c r="C322" s="79" t="s">
        <v>129</v>
      </c>
      <c r="D322" s="79" t="s">
        <v>126</v>
      </c>
      <c r="E322" s="83">
        <v>1600000</v>
      </c>
      <c r="F322" s="79"/>
      <c r="G322" s="88">
        <f>E322</f>
        <v>1600000</v>
      </c>
      <c r="H322" s="111"/>
    </row>
    <row r="323" spans="1:8" ht="19.5" customHeight="1">
      <c r="A323" s="79">
        <v>2</v>
      </c>
      <c r="B323" s="158" t="s">
        <v>35</v>
      </c>
      <c r="C323" s="79"/>
      <c r="D323" s="79"/>
      <c r="E323" s="97"/>
      <c r="F323" s="79"/>
      <c r="G323" s="88"/>
      <c r="H323" s="111"/>
    </row>
    <row r="324" spans="1:8" ht="36.75" customHeight="1">
      <c r="A324" s="79"/>
      <c r="B324" s="85" t="s">
        <v>351</v>
      </c>
      <c r="C324" s="79" t="s">
        <v>322</v>
      </c>
      <c r="D324" s="79" t="s">
        <v>126</v>
      </c>
      <c r="E324" s="91">
        <f>E322/E326</f>
        <v>10666.666666666666</v>
      </c>
      <c r="F324" s="79"/>
      <c r="G324" s="88">
        <f>E324</f>
        <v>10666.666666666666</v>
      </c>
      <c r="H324" s="111"/>
    </row>
    <row r="325" spans="1:8" ht="15.75" customHeight="1">
      <c r="A325" s="79">
        <v>3</v>
      </c>
      <c r="B325" s="158" t="s">
        <v>36</v>
      </c>
      <c r="C325" s="79"/>
      <c r="D325" s="79"/>
      <c r="E325" s="97"/>
      <c r="F325" s="79"/>
      <c r="G325" s="88"/>
      <c r="H325" s="111"/>
    </row>
    <row r="326" spans="1:8" ht="27" customHeight="1">
      <c r="A326" s="79"/>
      <c r="B326" s="85" t="s">
        <v>325</v>
      </c>
      <c r="C326" s="79" t="s">
        <v>125</v>
      </c>
      <c r="D326" s="79" t="s">
        <v>137</v>
      </c>
      <c r="E326" s="91">
        <v>150</v>
      </c>
      <c r="F326" s="79"/>
      <c r="G326" s="88">
        <v>150</v>
      </c>
      <c r="H326" s="111"/>
    </row>
    <row r="327" spans="1:8" ht="17.25" customHeight="1">
      <c r="A327" s="79">
        <v>4</v>
      </c>
      <c r="B327" s="158" t="s">
        <v>37</v>
      </c>
      <c r="C327" s="79"/>
      <c r="D327" s="79"/>
      <c r="E327" s="97"/>
      <c r="F327" s="79"/>
      <c r="G327" s="88"/>
      <c r="H327" s="111"/>
    </row>
    <row r="328" spans="1:8" ht="27.75" customHeight="1">
      <c r="A328" s="79"/>
      <c r="B328" s="85" t="s">
        <v>204</v>
      </c>
      <c r="C328" s="79" t="s">
        <v>142</v>
      </c>
      <c r="D328" s="79" t="s">
        <v>137</v>
      </c>
      <c r="E328" s="91">
        <v>100</v>
      </c>
      <c r="F328" s="79"/>
      <c r="G328" s="88">
        <v>100</v>
      </c>
      <c r="H328" s="111"/>
    </row>
    <row r="329" spans="1:8" ht="18" customHeight="1">
      <c r="A329" s="79"/>
      <c r="B329" s="200" t="s">
        <v>356</v>
      </c>
      <c r="C329" s="202"/>
      <c r="D329" s="79"/>
      <c r="E329" s="97"/>
      <c r="F329" s="79"/>
      <c r="G329" s="80"/>
      <c r="H329" s="111"/>
    </row>
    <row r="330" spans="1:8" ht="13.5" customHeight="1">
      <c r="A330" s="79">
        <v>1</v>
      </c>
      <c r="B330" s="158" t="s">
        <v>34</v>
      </c>
      <c r="C330" s="79"/>
      <c r="D330" s="79"/>
      <c r="E330" s="97"/>
      <c r="F330" s="79"/>
      <c r="G330" s="80"/>
      <c r="H330" s="111"/>
    </row>
    <row r="331" spans="1:8" ht="33.75" customHeight="1">
      <c r="A331" s="79"/>
      <c r="B331" s="85" t="s">
        <v>352</v>
      </c>
      <c r="C331" s="79" t="s">
        <v>129</v>
      </c>
      <c r="D331" s="79" t="s">
        <v>126</v>
      </c>
      <c r="E331" s="83">
        <f>1200000-400000</f>
        <v>800000</v>
      </c>
      <c r="F331" s="79"/>
      <c r="G331" s="83">
        <f>E331</f>
        <v>800000</v>
      </c>
      <c r="H331" s="111"/>
    </row>
    <row r="332" spans="1:8" ht="19.5" customHeight="1">
      <c r="A332" s="79">
        <v>2</v>
      </c>
      <c r="B332" s="158" t="s">
        <v>35</v>
      </c>
      <c r="C332" s="79"/>
      <c r="D332" s="79"/>
      <c r="E332" s="97"/>
      <c r="F332" s="79"/>
      <c r="G332" s="88"/>
      <c r="H332" s="111"/>
    </row>
    <row r="333" spans="1:8" ht="36.75" customHeight="1">
      <c r="A333" s="79"/>
      <c r="B333" s="85" t="s">
        <v>353</v>
      </c>
      <c r="C333" s="79" t="s">
        <v>134</v>
      </c>
      <c r="D333" s="79" t="s">
        <v>126</v>
      </c>
      <c r="E333" s="152">
        <v>60</v>
      </c>
      <c r="F333" s="153"/>
      <c r="G333" s="153">
        <v>60</v>
      </c>
      <c r="H333" s="111"/>
    </row>
    <row r="334" spans="1:8" ht="15.75" customHeight="1">
      <c r="A334" s="79">
        <v>3</v>
      </c>
      <c r="B334" s="158" t="s">
        <v>36</v>
      </c>
      <c r="C334" s="79"/>
      <c r="D334" s="79"/>
      <c r="E334" s="97"/>
      <c r="F334" s="79"/>
      <c r="G334" s="88"/>
      <c r="H334" s="111"/>
    </row>
    <row r="335" spans="1:8" ht="27" customHeight="1">
      <c r="A335" s="79"/>
      <c r="B335" s="85" t="s">
        <v>354</v>
      </c>
      <c r="C335" s="79" t="s">
        <v>125</v>
      </c>
      <c r="D335" s="79" t="s">
        <v>137</v>
      </c>
      <c r="E335" s="91">
        <f>E331/E333</f>
        <v>13333.333333333334</v>
      </c>
      <c r="F335" s="79"/>
      <c r="G335" s="88">
        <f>E335</f>
        <v>13333.333333333334</v>
      </c>
      <c r="H335" s="111"/>
    </row>
    <row r="336" spans="1:8" ht="17.25" customHeight="1">
      <c r="A336" s="79">
        <v>4</v>
      </c>
      <c r="B336" s="158" t="s">
        <v>37</v>
      </c>
      <c r="C336" s="79"/>
      <c r="D336" s="79"/>
      <c r="E336" s="97"/>
      <c r="F336" s="79"/>
      <c r="G336" s="88"/>
      <c r="H336" s="111"/>
    </row>
    <row r="337" spans="1:8" ht="27.75" customHeight="1">
      <c r="A337" s="79"/>
      <c r="B337" s="85" t="s">
        <v>355</v>
      </c>
      <c r="C337" s="79" t="s">
        <v>142</v>
      </c>
      <c r="D337" s="79" t="s">
        <v>137</v>
      </c>
      <c r="E337" s="91">
        <v>100</v>
      </c>
      <c r="F337" s="79"/>
      <c r="G337" s="88">
        <v>100</v>
      </c>
      <c r="H337" s="111"/>
    </row>
    <row r="338" spans="1:8" ht="18" customHeight="1">
      <c r="A338" s="79"/>
      <c r="B338" s="200" t="s">
        <v>498</v>
      </c>
      <c r="C338" s="202"/>
      <c r="D338" s="79"/>
      <c r="E338" s="97"/>
      <c r="F338" s="79"/>
      <c r="G338" s="80"/>
      <c r="H338" s="111"/>
    </row>
    <row r="339" spans="1:8" ht="13.5" customHeight="1">
      <c r="A339" s="79">
        <v>1</v>
      </c>
      <c r="B339" s="158" t="s">
        <v>34</v>
      </c>
      <c r="C339" s="79"/>
      <c r="D339" s="79"/>
      <c r="E339" s="97"/>
      <c r="F339" s="79"/>
      <c r="G339" s="80"/>
      <c r="H339" s="111"/>
    </row>
    <row r="340" spans="1:8" ht="33.75" customHeight="1">
      <c r="A340" s="79"/>
      <c r="B340" s="85" t="s">
        <v>499</v>
      </c>
      <c r="C340" s="79" t="s">
        <v>129</v>
      </c>
      <c r="D340" s="79" t="s">
        <v>126</v>
      </c>
      <c r="E340" s="83">
        <v>400000</v>
      </c>
      <c r="F340" s="79"/>
      <c r="G340" s="88">
        <f t="shared" ref="G340" si="10">E340</f>
        <v>400000</v>
      </c>
      <c r="H340" s="111"/>
    </row>
    <row r="341" spans="1:8" ht="21" customHeight="1">
      <c r="A341" s="79"/>
      <c r="B341" s="158" t="s">
        <v>35</v>
      </c>
      <c r="C341" s="79"/>
      <c r="D341" s="79"/>
      <c r="E341" s="97"/>
      <c r="F341" s="79"/>
      <c r="G341" s="88"/>
      <c r="H341" s="111"/>
    </row>
    <row r="342" spans="1:8" ht="33" customHeight="1">
      <c r="A342" s="79">
        <v>3</v>
      </c>
      <c r="B342" s="85" t="s">
        <v>242</v>
      </c>
      <c r="C342" s="79" t="s">
        <v>134</v>
      </c>
      <c r="D342" s="79" t="s">
        <v>126</v>
      </c>
      <c r="E342" s="152">
        <v>40</v>
      </c>
      <c r="F342" s="153"/>
      <c r="G342" s="153">
        <f t="shared" ref="G342" si="11">E342</f>
        <v>40</v>
      </c>
      <c r="H342" s="111"/>
    </row>
    <row r="343" spans="1:8" ht="12" customHeight="1">
      <c r="A343" s="79"/>
      <c r="B343" s="158" t="s">
        <v>36</v>
      </c>
      <c r="C343" s="79"/>
      <c r="D343" s="79"/>
      <c r="E343" s="97"/>
      <c r="F343" s="79"/>
      <c r="G343" s="88"/>
      <c r="H343" s="111"/>
    </row>
    <row r="344" spans="1:8" ht="33.75" customHeight="1">
      <c r="A344" s="79">
        <v>4</v>
      </c>
      <c r="B344" s="85" t="s">
        <v>500</v>
      </c>
      <c r="C344" s="79" t="s">
        <v>125</v>
      </c>
      <c r="D344" s="79" t="s">
        <v>137</v>
      </c>
      <c r="E344" s="91">
        <f>E340/E342</f>
        <v>10000</v>
      </c>
      <c r="F344" s="79"/>
      <c r="G344" s="88">
        <f t="shared" ref="G344" si="12">E344</f>
        <v>10000</v>
      </c>
      <c r="H344" s="111"/>
    </row>
    <row r="345" spans="1:8" ht="15.75" customHeight="1">
      <c r="A345" s="79"/>
      <c r="B345" s="158" t="s">
        <v>37</v>
      </c>
      <c r="C345" s="79"/>
      <c r="D345" s="79"/>
      <c r="E345" s="97"/>
      <c r="F345" s="79"/>
      <c r="G345" s="88"/>
      <c r="H345" s="111"/>
    </row>
    <row r="346" spans="1:8" ht="40.5" customHeight="1">
      <c r="A346" s="163">
        <v>8</v>
      </c>
      <c r="B346" s="85" t="s">
        <v>501</v>
      </c>
      <c r="C346" s="79" t="s">
        <v>142</v>
      </c>
      <c r="D346" s="79" t="s">
        <v>137</v>
      </c>
      <c r="E346" s="91">
        <v>100</v>
      </c>
      <c r="F346" s="79"/>
      <c r="G346" s="88">
        <f t="shared" ref="G346" si="13">E346</f>
        <v>100</v>
      </c>
      <c r="H346" s="111"/>
    </row>
    <row r="347" spans="1:8" ht="38.25" customHeight="1">
      <c r="A347" s="79"/>
      <c r="B347" s="158" t="s">
        <v>267</v>
      </c>
      <c r="C347" s="79"/>
      <c r="D347" s="87"/>
      <c r="E347" s="97"/>
      <c r="F347" s="79"/>
      <c r="G347" s="80"/>
      <c r="H347" s="111"/>
    </row>
    <row r="348" spans="1:8" ht="13.5" customHeight="1">
      <c r="A348" s="79">
        <v>1</v>
      </c>
      <c r="B348" s="158" t="s">
        <v>34</v>
      </c>
      <c r="C348" s="79"/>
      <c r="D348" s="79"/>
      <c r="E348" s="97"/>
      <c r="F348" s="79"/>
      <c r="G348" s="80"/>
      <c r="H348" s="111"/>
    </row>
    <row r="349" spans="1:8" ht="33" customHeight="1">
      <c r="A349" s="79"/>
      <c r="B349" s="85" t="s">
        <v>210</v>
      </c>
      <c r="C349" s="79" t="s">
        <v>125</v>
      </c>
      <c r="D349" s="79" t="s">
        <v>130</v>
      </c>
      <c r="E349" s="83">
        <v>7500000</v>
      </c>
      <c r="F349" s="79"/>
      <c r="G349" s="81">
        <f>E349</f>
        <v>7500000</v>
      </c>
      <c r="H349" s="111"/>
    </row>
    <row r="350" spans="1:8" ht="13.5" customHeight="1">
      <c r="A350" s="79">
        <v>2</v>
      </c>
      <c r="B350" s="158" t="s">
        <v>35</v>
      </c>
      <c r="C350" s="79"/>
      <c r="D350" s="79"/>
      <c r="E350" s="97"/>
      <c r="F350" s="79"/>
      <c r="G350" s="80"/>
      <c r="H350" s="111"/>
    </row>
    <row r="351" spans="1:8" ht="32.25" customHeight="1">
      <c r="A351" s="79"/>
      <c r="B351" s="85" t="s">
        <v>213</v>
      </c>
      <c r="C351" s="79" t="s">
        <v>176</v>
      </c>
      <c r="D351" s="79" t="s">
        <v>139</v>
      </c>
      <c r="E351" s="97">
        <v>12</v>
      </c>
      <c r="F351" s="79"/>
      <c r="G351" s="80">
        <f>E351</f>
        <v>12</v>
      </c>
      <c r="H351" s="111"/>
    </row>
    <row r="352" spans="1:8" ht="13.5" customHeight="1">
      <c r="A352" s="79">
        <v>3</v>
      </c>
      <c r="B352" s="158" t="s">
        <v>36</v>
      </c>
      <c r="C352" s="79"/>
      <c r="D352" s="79"/>
      <c r="E352" s="97"/>
      <c r="F352" s="79"/>
      <c r="G352" s="80"/>
      <c r="H352" s="111"/>
    </row>
    <row r="353" spans="1:8" ht="33.75" customHeight="1">
      <c r="A353" s="79"/>
      <c r="B353" s="85" t="s">
        <v>207</v>
      </c>
      <c r="C353" s="79" t="s">
        <v>125</v>
      </c>
      <c r="D353" s="79" t="s">
        <v>137</v>
      </c>
      <c r="E353" s="83">
        <f>E349/E351</f>
        <v>625000</v>
      </c>
      <c r="F353" s="79"/>
      <c r="G353" s="80">
        <f>E353</f>
        <v>625000</v>
      </c>
      <c r="H353" s="111"/>
    </row>
    <row r="354" spans="1:8" ht="13.5" customHeight="1">
      <c r="A354" s="79">
        <v>4</v>
      </c>
      <c r="B354" s="158" t="s">
        <v>37</v>
      </c>
      <c r="C354" s="79"/>
      <c r="D354" s="79"/>
      <c r="E354" s="97"/>
      <c r="F354" s="79"/>
      <c r="G354" s="80"/>
      <c r="H354" s="111"/>
    </row>
    <row r="355" spans="1:8" ht="32.25" customHeight="1">
      <c r="A355" s="79"/>
      <c r="B355" s="85" t="s">
        <v>215</v>
      </c>
      <c r="C355" s="79" t="s">
        <v>142</v>
      </c>
      <c r="D355" s="79" t="s">
        <v>137</v>
      </c>
      <c r="E355" s="97">
        <v>100</v>
      </c>
      <c r="F355" s="79"/>
      <c r="G355" s="80">
        <f>E355</f>
        <v>100</v>
      </c>
      <c r="H355" s="111"/>
    </row>
    <row r="356" spans="1:8" ht="33.75" customHeight="1">
      <c r="A356" s="79"/>
      <c r="B356" s="207" t="s">
        <v>268</v>
      </c>
      <c r="C356" s="208"/>
      <c r="D356" s="87"/>
      <c r="E356" s="97"/>
      <c r="F356" s="79"/>
      <c r="G356" s="80"/>
      <c r="H356" s="111"/>
    </row>
    <row r="357" spans="1:8" ht="13.5" customHeight="1">
      <c r="A357" s="79">
        <v>1</v>
      </c>
      <c r="B357" s="158" t="s">
        <v>34</v>
      </c>
      <c r="C357" s="79"/>
      <c r="D357" s="79"/>
      <c r="E357" s="97"/>
      <c r="F357" s="79"/>
      <c r="G357" s="80"/>
      <c r="H357" s="111"/>
    </row>
    <row r="358" spans="1:8" ht="43.5" customHeight="1">
      <c r="A358" s="79"/>
      <c r="B358" s="85" t="s">
        <v>211</v>
      </c>
      <c r="C358" s="79" t="s">
        <v>125</v>
      </c>
      <c r="D358" s="79" t="s">
        <v>130</v>
      </c>
      <c r="E358" s="83">
        <v>6500000</v>
      </c>
      <c r="F358" s="82"/>
      <c r="G358" s="83">
        <f>E358</f>
        <v>6500000</v>
      </c>
      <c r="H358" s="111"/>
    </row>
    <row r="359" spans="1:8" ht="13.5" customHeight="1">
      <c r="A359" s="79">
        <v>2</v>
      </c>
      <c r="B359" s="158" t="s">
        <v>35</v>
      </c>
      <c r="C359" s="79"/>
      <c r="D359" s="79"/>
      <c r="E359" s="82"/>
      <c r="F359" s="82"/>
      <c r="G359" s="82"/>
      <c r="H359" s="111"/>
    </row>
    <row r="360" spans="1:8" ht="30.75" customHeight="1">
      <c r="A360" s="79"/>
      <c r="B360" s="85" t="s">
        <v>206</v>
      </c>
      <c r="C360" s="79" t="s">
        <v>176</v>
      </c>
      <c r="D360" s="79" t="s">
        <v>139</v>
      </c>
      <c r="E360" s="82">
        <v>12</v>
      </c>
      <c r="F360" s="82"/>
      <c r="G360" s="82">
        <f>E360</f>
        <v>12</v>
      </c>
      <c r="H360" s="111"/>
    </row>
    <row r="361" spans="1:8" ht="13.5" customHeight="1">
      <c r="A361" s="79">
        <v>3</v>
      </c>
      <c r="B361" s="158" t="s">
        <v>36</v>
      </c>
      <c r="C361" s="79"/>
      <c r="D361" s="79"/>
      <c r="E361" s="82"/>
      <c r="F361" s="82"/>
      <c r="G361" s="82"/>
      <c r="H361" s="111"/>
    </row>
    <row r="362" spans="1:8" ht="30.75" customHeight="1">
      <c r="A362" s="79"/>
      <c r="B362" s="85" t="s">
        <v>212</v>
      </c>
      <c r="C362" s="79" t="s">
        <v>125</v>
      </c>
      <c r="D362" s="79" t="s">
        <v>137</v>
      </c>
      <c r="E362" s="83">
        <f>E358/E360</f>
        <v>541666.66666666663</v>
      </c>
      <c r="F362" s="83"/>
      <c r="G362" s="83">
        <f>E362</f>
        <v>541666.66666666663</v>
      </c>
      <c r="H362" s="111"/>
    </row>
    <row r="363" spans="1:8" ht="13.5" customHeight="1">
      <c r="A363" s="79">
        <v>4</v>
      </c>
      <c r="B363" s="158" t="s">
        <v>37</v>
      </c>
      <c r="C363" s="79"/>
      <c r="D363" s="79"/>
      <c r="E363" s="82"/>
      <c r="F363" s="82"/>
      <c r="G363" s="82"/>
      <c r="H363" s="111"/>
    </row>
    <row r="364" spans="1:8" ht="33" customHeight="1">
      <c r="A364" s="79"/>
      <c r="B364" s="85" t="s">
        <v>216</v>
      </c>
      <c r="C364" s="79" t="s">
        <v>142</v>
      </c>
      <c r="D364" s="79" t="s">
        <v>137</v>
      </c>
      <c r="E364" s="82">
        <v>100</v>
      </c>
      <c r="F364" s="82"/>
      <c r="G364" s="82">
        <f>E364</f>
        <v>100</v>
      </c>
      <c r="H364" s="111"/>
    </row>
    <row r="365" spans="1:8" ht="38.25" customHeight="1">
      <c r="A365" s="79"/>
      <c r="B365" s="207" t="s">
        <v>269</v>
      </c>
      <c r="C365" s="208"/>
      <c r="D365" s="87"/>
      <c r="E365" s="82"/>
      <c r="F365" s="82"/>
      <c r="G365" s="82"/>
      <c r="H365" s="111"/>
    </row>
    <row r="366" spans="1:8" ht="13.5" customHeight="1">
      <c r="A366" s="79">
        <v>1</v>
      </c>
      <c r="B366" s="158" t="s">
        <v>34</v>
      </c>
      <c r="C366" s="79"/>
      <c r="D366" s="79"/>
      <c r="E366" s="82"/>
      <c r="F366" s="82"/>
      <c r="G366" s="82"/>
      <c r="H366" s="111"/>
    </row>
    <row r="367" spans="1:8" ht="37.5" customHeight="1">
      <c r="A367" s="79"/>
      <c r="B367" s="112" t="s">
        <v>205</v>
      </c>
      <c r="C367" s="79" t="s">
        <v>129</v>
      </c>
      <c r="D367" s="79" t="s">
        <v>130</v>
      </c>
      <c r="E367" s="83">
        <v>514000</v>
      </c>
      <c r="F367" s="82"/>
      <c r="G367" s="83">
        <f>E367</f>
        <v>514000</v>
      </c>
      <c r="H367" s="111"/>
    </row>
    <row r="368" spans="1:8" ht="13.5" customHeight="1">
      <c r="A368" s="79">
        <v>2</v>
      </c>
      <c r="B368" s="154" t="s">
        <v>35</v>
      </c>
      <c r="C368" s="79"/>
      <c r="D368" s="79"/>
      <c r="E368" s="82"/>
      <c r="F368" s="82"/>
      <c r="G368" s="82"/>
      <c r="H368" s="111"/>
    </row>
    <row r="369" spans="1:8" ht="28.5" customHeight="1">
      <c r="A369" s="79"/>
      <c r="B369" s="85" t="s">
        <v>208</v>
      </c>
      <c r="C369" s="79" t="s">
        <v>176</v>
      </c>
      <c r="D369" s="79" t="s">
        <v>139</v>
      </c>
      <c r="E369" s="82">
        <v>12</v>
      </c>
      <c r="F369" s="82"/>
      <c r="G369" s="82">
        <v>12</v>
      </c>
      <c r="H369" s="111"/>
    </row>
    <row r="370" spans="1:8" ht="13.5" customHeight="1">
      <c r="A370" s="79">
        <v>3</v>
      </c>
      <c r="B370" s="154" t="s">
        <v>36</v>
      </c>
      <c r="C370" s="79"/>
      <c r="D370" s="79"/>
      <c r="E370" s="82"/>
      <c r="F370" s="82"/>
      <c r="G370" s="82"/>
      <c r="H370" s="111"/>
    </row>
    <row r="371" spans="1:8" ht="21.75" customHeight="1">
      <c r="A371" s="79"/>
      <c r="B371" s="85" t="s">
        <v>209</v>
      </c>
      <c r="C371" s="79" t="s">
        <v>125</v>
      </c>
      <c r="D371" s="79" t="s">
        <v>137</v>
      </c>
      <c r="E371" s="83">
        <f>E367/E369</f>
        <v>42833.333333333336</v>
      </c>
      <c r="F371" s="91"/>
      <c r="G371" s="83">
        <f>E371</f>
        <v>42833.333333333336</v>
      </c>
      <c r="H371" s="111"/>
    </row>
    <row r="372" spans="1:8" ht="13.5" customHeight="1">
      <c r="A372" s="79">
        <v>4</v>
      </c>
      <c r="B372" s="154" t="s">
        <v>37</v>
      </c>
      <c r="C372" s="79"/>
      <c r="D372" s="79"/>
      <c r="E372" s="82"/>
      <c r="F372" s="82"/>
      <c r="G372" s="82"/>
      <c r="H372" s="111"/>
    </row>
    <row r="373" spans="1:8" ht="36" customHeight="1">
      <c r="A373" s="79"/>
      <c r="B373" s="85" t="s">
        <v>214</v>
      </c>
      <c r="C373" s="79" t="s">
        <v>142</v>
      </c>
      <c r="D373" s="79" t="s">
        <v>137</v>
      </c>
      <c r="E373" s="82">
        <v>100</v>
      </c>
      <c r="F373" s="82"/>
      <c r="G373" s="82">
        <v>100</v>
      </c>
      <c r="H373" s="111"/>
    </row>
    <row r="374" spans="1:8" ht="38.25" customHeight="1">
      <c r="A374" s="79"/>
      <c r="B374" s="200" t="s">
        <v>357</v>
      </c>
      <c r="C374" s="200"/>
      <c r="D374" s="79"/>
      <c r="E374" s="82"/>
      <c r="F374" s="82"/>
      <c r="G374" s="82"/>
      <c r="H374" s="111"/>
    </row>
    <row r="375" spans="1:8" ht="13.5" customHeight="1">
      <c r="A375" s="79">
        <v>1</v>
      </c>
      <c r="B375" s="158" t="s">
        <v>34</v>
      </c>
      <c r="C375" s="79"/>
      <c r="D375" s="79"/>
      <c r="E375" s="82"/>
      <c r="F375" s="82"/>
      <c r="G375" s="82"/>
      <c r="H375" s="111"/>
    </row>
    <row r="376" spans="1:8" ht="49.5" customHeight="1">
      <c r="A376" s="79"/>
      <c r="B376" s="112" t="s">
        <v>358</v>
      </c>
      <c r="C376" s="79" t="s">
        <v>129</v>
      </c>
      <c r="D376" s="79" t="s">
        <v>130</v>
      </c>
      <c r="E376" s="83">
        <v>1000000</v>
      </c>
      <c r="F376" s="82"/>
      <c r="G376" s="83">
        <f>E376</f>
        <v>1000000</v>
      </c>
      <c r="H376" s="111"/>
    </row>
    <row r="377" spans="1:8" ht="13.5" customHeight="1">
      <c r="A377" s="79">
        <v>2</v>
      </c>
      <c r="B377" s="154" t="s">
        <v>35</v>
      </c>
      <c r="C377" s="79"/>
      <c r="D377" s="79"/>
      <c r="E377" s="82"/>
      <c r="F377" s="82"/>
      <c r="G377" s="82"/>
      <c r="H377" s="111"/>
    </row>
    <row r="378" spans="1:8" ht="37.5" customHeight="1">
      <c r="A378" s="79"/>
      <c r="B378" s="85" t="s">
        <v>359</v>
      </c>
      <c r="C378" s="79" t="s">
        <v>127</v>
      </c>
      <c r="D378" s="79" t="s">
        <v>126</v>
      </c>
      <c r="E378" s="79">
        <v>18</v>
      </c>
      <c r="F378" s="79"/>
      <c r="G378" s="83">
        <f>E378</f>
        <v>18</v>
      </c>
      <c r="H378" s="111"/>
    </row>
    <row r="379" spans="1:8" ht="13.5" customHeight="1">
      <c r="A379" s="79">
        <v>3</v>
      </c>
      <c r="B379" s="158" t="s">
        <v>36</v>
      </c>
      <c r="C379" s="79"/>
      <c r="D379" s="79"/>
      <c r="E379" s="82"/>
      <c r="F379" s="79"/>
      <c r="G379" s="79"/>
      <c r="H379" s="111"/>
    </row>
    <row r="380" spans="1:8" ht="21.75" customHeight="1">
      <c r="A380" s="79"/>
      <c r="B380" s="85" t="s">
        <v>244</v>
      </c>
      <c r="C380" s="79" t="s">
        <v>125</v>
      </c>
      <c r="D380" s="79" t="s">
        <v>137</v>
      </c>
      <c r="E380" s="81">
        <f>E376/E378</f>
        <v>55555.555555555555</v>
      </c>
      <c r="F380" s="79"/>
      <c r="G380" s="83">
        <f>E380</f>
        <v>55555.555555555555</v>
      </c>
      <c r="H380" s="111"/>
    </row>
    <row r="381" spans="1:8" ht="13.5" customHeight="1">
      <c r="A381" s="79">
        <v>4</v>
      </c>
      <c r="B381" s="154" t="s">
        <v>37</v>
      </c>
      <c r="C381" s="79"/>
      <c r="D381" s="79"/>
      <c r="E381" s="82"/>
      <c r="F381" s="82"/>
      <c r="G381" s="82"/>
      <c r="H381" s="111"/>
    </row>
    <row r="382" spans="1:8" ht="45" customHeight="1">
      <c r="A382" s="79"/>
      <c r="B382" s="85" t="s">
        <v>360</v>
      </c>
      <c r="C382" s="79" t="s">
        <v>142</v>
      </c>
      <c r="D382" s="79" t="s">
        <v>137</v>
      </c>
      <c r="E382" s="82">
        <v>100</v>
      </c>
      <c r="F382" s="82"/>
      <c r="G382" s="83">
        <f>E382</f>
        <v>100</v>
      </c>
      <c r="H382" s="111"/>
    </row>
    <row r="383" spans="1:8" ht="25.5" customHeight="1">
      <c r="A383" s="163">
        <v>9</v>
      </c>
      <c r="B383" s="207" t="s">
        <v>257</v>
      </c>
      <c r="C383" s="208"/>
      <c r="D383" s="79"/>
      <c r="E383" s="82"/>
      <c r="F383" s="82"/>
      <c r="G383" s="82"/>
      <c r="H383" s="111"/>
    </row>
    <row r="384" spans="1:8" ht="26.25" customHeight="1">
      <c r="A384" s="79"/>
      <c r="B384" s="207" t="s">
        <v>270</v>
      </c>
      <c r="C384" s="208"/>
      <c r="D384" s="79"/>
      <c r="E384" s="82"/>
      <c r="F384" s="82"/>
      <c r="G384" s="82"/>
      <c r="H384" s="111"/>
    </row>
    <row r="385" spans="1:8" ht="11.25" customHeight="1">
      <c r="A385" s="79">
        <v>1</v>
      </c>
      <c r="B385" s="158" t="s">
        <v>34</v>
      </c>
      <c r="C385" s="79"/>
      <c r="D385" s="79"/>
      <c r="E385" s="82"/>
      <c r="F385" s="82"/>
      <c r="G385" s="82"/>
      <c r="H385" s="111"/>
    </row>
    <row r="386" spans="1:8" ht="42" customHeight="1">
      <c r="A386" s="79"/>
      <c r="B386" s="85" t="s">
        <v>253</v>
      </c>
      <c r="C386" s="79" t="s">
        <v>125</v>
      </c>
      <c r="D386" s="79" t="s">
        <v>130</v>
      </c>
      <c r="E386" s="83">
        <v>6000000</v>
      </c>
      <c r="F386" s="82"/>
      <c r="G386" s="83">
        <f>E386</f>
        <v>6000000</v>
      </c>
      <c r="H386" s="111"/>
    </row>
    <row r="387" spans="1:8" ht="11.25" customHeight="1">
      <c r="A387" s="79">
        <v>2</v>
      </c>
      <c r="B387" s="158" t="s">
        <v>35</v>
      </c>
      <c r="C387" s="79"/>
      <c r="D387" s="79"/>
      <c r="E387" s="97"/>
      <c r="F387" s="79"/>
      <c r="G387" s="80"/>
      <c r="H387" s="111"/>
    </row>
    <row r="388" spans="1:8" ht="49.5" customHeight="1">
      <c r="A388" s="79"/>
      <c r="B388" s="85" t="s">
        <v>254</v>
      </c>
      <c r="C388" s="79" t="s">
        <v>176</v>
      </c>
      <c r="D388" s="79" t="s">
        <v>139</v>
      </c>
      <c r="E388" s="97">
        <v>12</v>
      </c>
      <c r="F388" s="79"/>
      <c r="G388" s="83">
        <f>E388</f>
        <v>12</v>
      </c>
      <c r="H388" s="111"/>
    </row>
    <row r="389" spans="1:8" ht="11.25" customHeight="1">
      <c r="A389" s="79">
        <v>3</v>
      </c>
      <c r="B389" s="158" t="s">
        <v>36</v>
      </c>
      <c r="C389" s="79"/>
      <c r="D389" s="79"/>
      <c r="E389" s="97"/>
      <c r="F389" s="79"/>
      <c r="G389" s="80"/>
      <c r="H389" s="111"/>
    </row>
    <row r="390" spans="1:8" ht="39" customHeight="1">
      <c r="A390" s="79"/>
      <c r="B390" s="85" t="s">
        <v>255</v>
      </c>
      <c r="C390" s="79" t="s">
        <v>125</v>
      </c>
      <c r="D390" s="79" t="s">
        <v>137</v>
      </c>
      <c r="E390" s="83">
        <f>E386/E388</f>
        <v>500000</v>
      </c>
      <c r="F390" s="79"/>
      <c r="G390" s="83">
        <f>E390</f>
        <v>500000</v>
      </c>
      <c r="H390" s="111"/>
    </row>
    <row r="391" spans="1:8" ht="11.25" customHeight="1">
      <c r="A391" s="79">
        <v>4</v>
      </c>
      <c r="B391" s="158" t="s">
        <v>37</v>
      </c>
      <c r="C391" s="79"/>
      <c r="D391" s="79"/>
      <c r="E391" s="97"/>
      <c r="F391" s="79"/>
      <c r="G391" s="80"/>
      <c r="H391" s="111"/>
    </row>
    <row r="392" spans="1:8" ht="44.25" customHeight="1">
      <c r="A392" s="79"/>
      <c r="B392" s="85" t="s">
        <v>256</v>
      </c>
      <c r="C392" s="79" t="s">
        <v>142</v>
      </c>
      <c r="D392" s="79" t="s">
        <v>137</v>
      </c>
      <c r="E392" s="97">
        <v>100</v>
      </c>
      <c r="F392" s="79"/>
      <c r="G392" s="83">
        <f>E392</f>
        <v>100</v>
      </c>
      <c r="H392" s="111"/>
    </row>
    <row r="393" spans="1:8" ht="39" customHeight="1">
      <c r="A393" s="163">
        <v>10</v>
      </c>
      <c r="B393" s="207" t="s">
        <v>284</v>
      </c>
      <c r="C393" s="208"/>
      <c r="D393" s="79"/>
      <c r="E393" s="82"/>
      <c r="F393" s="82"/>
      <c r="G393" s="82"/>
      <c r="H393" s="111"/>
    </row>
    <row r="394" spans="1:8" ht="33" customHeight="1">
      <c r="A394" s="79"/>
      <c r="B394" s="207" t="s">
        <v>285</v>
      </c>
      <c r="C394" s="208"/>
      <c r="D394" s="79"/>
      <c r="E394" s="82"/>
      <c r="F394" s="82"/>
      <c r="G394" s="82"/>
      <c r="H394" s="111"/>
    </row>
    <row r="395" spans="1:8" ht="11.25" customHeight="1">
      <c r="A395" s="79">
        <v>1</v>
      </c>
      <c r="B395" s="158" t="s">
        <v>34</v>
      </c>
      <c r="C395" s="79"/>
      <c r="D395" s="79"/>
      <c r="E395" s="82"/>
      <c r="F395" s="82"/>
      <c r="G395" s="82"/>
      <c r="H395" s="111"/>
    </row>
    <row r="396" spans="1:8" ht="36" customHeight="1">
      <c r="A396" s="79"/>
      <c r="B396" s="85" t="s">
        <v>288</v>
      </c>
      <c r="C396" s="79" t="s">
        <v>125</v>
      </c>
      <c r="D396" s="79" t="s">
        <v>130</v>
      </c>
      <c r="E396" s="92">
        <v>4000000</v>
      </c>
      <c r="F396" s="82"/>
      <c r="G396" s="92">
        <f>E396</f>
        <v>4000000</v>
      </c>
      <c r="H396" s="111"/>
    </row>
    <row r="397" spans="1:8" ht="17.25" customHeight="1">
      <c r="A397" s="79">
        <v>2</v>
      </c>
      <c r="B397" s="158" t="s">
        <v>35</v>
      </c>
      <c r="C397" s="79" t="s">
        <v>125</v>
      </c>
      <c r="D397" s="79" t="s">
        <v>130</v>
      </c>
      <c r="E397" s="97"/>
      <c r="F397" s="79"/>
      <c r="G397" s="80"/>
      <c r="H397" s="111"/>
    </row>
    <row r="398" spans="1:8" ht="48" customHeight="1">
      <c r="A398" s="79"/>
      <c r="B398" s="85" t="s">
        <v>289</v>
      </c>
      <c r="C398" s="79" t="s">
        <v>176</v>
      </c>
      <c r="D398" s="79" t="s">
        <v>139</v>
      </c>
      <c r="E398" s="97">
        <v>12</v>
      </c>
      <c r="F398" s="79"/>
      <c r="G398" s="80">
        <f>E398</f>
        <v>12</v>
      </c>
      <c r="H398" s="111"/>
    </row>
    <row r="399" spans="1:8" ht="11.25" customHeight="1">
      <c r="A399" s="79">
        <v>3</v>
      </c>
      <c r="B399" s="158" t="s">
        <v>36</v>
      </c>
      <c r="C399" s="79"/>
      <c r="D399" s="79"/>
      <c r="E399" s="97"/>
      <c r="F399" s="79"/>
      <c r="G399" s="80"/>
      <c r="H399" s="111"/>
    </row>
    <row r="400" spans="1:8" ht="33.75" customHeight="1">
      <c r="A400" s="79"/>
      <c r="B400" s="85" t="s">
        <v>317</v>
      </c>
      <c r="C400" s="79" t="s">
        <v>125</v>
      </c>
      <c r="D400" s="79" t="s">
        <v>137</v>
      </c>
      <c r="E400" s="91">
        <f>E396/E398+0.01</f>
        <v>333333.34333333332</v>
      </c>
      <c r="F400" s="88"/>
      <c r="G400" s="88">
        <f>E400</f>
        <v>333333.34333333332</v>
      </c>
      <c r="H400" s="111"/>
    </row>
    <row r="401" spans="1:8" ht="11.25" customHeight="1">
      <c r="A401" s="79">
        <v>4</v>
      </c>
      <c r="B401" s="158" t="s">
        <v>37</v>
      </c>
      <c r="C401" s="79"/>
      <c r="D401" s="79"/>
      <c r="E401" s="97"/>
      <c r="F401" s="79"/>
      <c r="G401" s="80"/>
      <c r="H401" s="111"/>
    </row>
    <row r="402" spans="1:8" ht="39" customHeight="1">
      <c r="A402" s="79"/>
      <c r="B402" s="85" t="s">
        <v>290</v>
      </c>
      <c r="C402" s="79" t="s">
        <v>142</v>
      </c>
      <c r="D402" s="79" t="s">
        <v>137</v>
      </c>
      <c r="E402" s="97">
        <v>100</v>
      </c>
      <c r="F402" s="79"/>
      <c r="G402" s="80">
        <f>E402</f>
        <v>100</v>
      </c>
      <c r="H402" s="111"/>
    </row>
    <row r="403" spans="1:8" ht="21.75" customHeight="1">
      <c r="A403" s="79"/>
      <c r="B403" s="117" t="s">
        <v>291</v>
      </c>
      <c r="C403" s="79"/>
      <c r="D403" s="79"/>
      <c r="E403" s="79"/>
      <c r="F403" s="84">
        <f>F406+F415+F424+F433+F442+F451</f>
        <v>49465258</v>
      </c>
      <c r="G403" s="84">
        <f>F403</f>
        <v>49465258</v>
      </c>
      <c r="H403" s="111"/>
    </row>
    <row r="404" spans="1:8" ht="30.75" customHeight="1">
      <c r="A404" s="79"/>
      <c r="B404" s="200" t="s">
        <v>366</v>
      </c>
      <c r="C404" s="202"/>
      <c r="D404" s="118"/>
      <c r="E404" s="79"/>
      <c r="F404" s="79"/>
      <c r="G404" s="80"/>
      <c r="H404" s="111"/>
    </row>
    <row r="405" spans="1:8" ht="11.25" customHeight="1">
      <c r="A405" s="79">
        <v>1</v>
      </c>
      <c r="B405" s="154" t="s">
        <v>34</v>
      </c>
      <c r="C405" s="79"/>
      <c r="D405" s="118"/>
      <c r="E405" s="79"/>
      <c r="F405" s="79"/>
      <c r="G405" s="80"/>
      <c r="H405" s="111"/>
    </row>
    <row r="406" spans="1:8" ht="36" customHeight="1">
      <c r="A406" s="79"/>
      <c r="B406" s="85" t="s">
        <v>301</v>
      </c>
      <c r="C406" s="79" t="s">
        <v>129</v>
      </c>
      <c r="D406" s="79" t="s">
        <v>367</v>
      </c>
      <c r="E406" s="79"/>
      <c r="F406" s="81">
        <v>4512391</v>
      </c>
      <c r="G406" s="81">
        <f>E406+F406</f>
        <v>4512391</v>
      </c>
      <c r="H406" s="111"/>
    </row>
    <row r="407" spans="1:8" ht="11.25" customHeight="1">
      <c r="A407" s="79">
        <v>2</v>
      </c>
      <c r="B407" s="154" t="s">
        <v>35</v>
      </c>
      <c r="C407" s="79"/>
      <c r="D407" s="118"/>
      <c r="E407" s="79"/>
      <c r="F407" s="79"/>
      <c r="G407" s="80"/>
      <c r="H407" s="111"/>
    </row>
    <row r="408" spans="1:8" ht="48.75" customHeight="1">
      <c r="A408" s="79"/>
      <c r="B408" s="95" t="s">
        <v>364</v>
      </c>
      <c r="C408" s="79" t="s">
        <v>343</v>
      </c>
      <c r="D408" s="79" t="s">
        <v>139</v>
      </c>
      <c r="E408" s="79"/>
      <c r="F408" s="88">
        <f>4571.4-857-1000</f>
        <v>2714.3999999999996</v>
      </c>
      <c r="G408" s="88">
        <f>F408</f>
        <v>2714.3999999999996</v>
      </c>
      <c r="H408" s="111"/>
    </row>
    <row r="409" spans="1:8" ht="11.25" customHeight="1">
      <c r="A409" s="79">
        <v>3</v>
      </c>
      <c r="B409" s="154" t="s">
        <v>36</v>
      </c>
      <c r="C409" s="79"/>
      <c r="D409" s="118"/>
      <c r="E409" s="79"/>
      <c r="F409" s="79"/>
      <c r="G409" s="94"/>
      <c r="H409" s="111"/>
    </row>
    <row r="410" spans="1:8" ht="46.5" customHeight="1">
      <c r="A410" s="79"/>
      <c r="B410" s="95" t="s">
        <v>365</v>
      </c>
      <c r="C410" s="79" t="s">
        <v>129</v>
      </c>
      <c r="D410" s="79" t="s">
        <v>137</v>
      </c>
      <c r="E410" s="79"/>
      <c r="F410" s="81">
        <f>F406/F408</f>
        <v>1662.3898467432953</v>
      </c>
      <c r="G410" s="81">
        <f>E410+F410</f>
        <v>1662.3898467432953</v>
      </c>
      <c r="H410" s="111"/>
    </row>
    <row r="411" spans="1:8" ht="11.25" customHeight="1">
      <c r="A411" s="79">
        <v>4</v>
      </c>
      <c r="B411" s="154" t="s">
        <v>37</v>
      </c>
      <c r="C411" s="79"/>
      <c r="D411" s="118"/>
      <c r="E411" s="79"/>
      <c r="F411" s="79"/>
      <c r="G411" s="80"/>
      <c r="H411" s="111"/>
    </row>
    <row r="412" spans="1:8" ht="35.25" customHeight="1">
      <c r="A412" s="79"/>
      <c r="B412" s="95" t="s">
        <v>302</v>
      </c>
      <c r="C412" s="118" t="s">
        <v>142</v>
      </c>
      <c r="D412" s="118" t="s">
        <v>141</v>
      </c>
      <c r="E412" s="79"/>
      <c r="F412" s="79">
        <v>100</v>
      </c>
      <c r="G412" s="80">
        <v>100</v>
      </c>
      <c r="H412" s="111"/>
    </row>
    <row r="413" spans="1:8" ht="30.75" customHeight="1">
      <c r="A413" s="79"/>
      <c r="B413" s="200" t="s">
        <v>368</v>
      </c>
      <c r="C413" s="202"/>
      <c r="D413" s="118"/>
      <c r="E413" s="79"/>
      <c r="F413" s="79"/>
      <c r="G413" s="80"/>
      <c r="H413" s="111"/>
    </row>
    <row r="414" spans="1:8" ht="11.25" customHeight="1">
      <c r="A414" s="79">
        <v>1</v>
      </c>
      <c r="B414" s="154" t="s">
        <v>34</v>
      </c>
      <c r="C414" s="79"/>
      <c r="D414" s="118"/>
      <c r="E414" s="79"/>
      <c r="F414" s="79"/>
      <c r="G414" s="80"/>
      <c r="H414" s="111"/>
    </row>
    <row r="415" spans="1:8" ht="33.75" customHeight="1">
      <c r="A415" s="79"/>
      <c r="B415" s="85" t="s">
        <v>371</v>
      </c>
      <c r="C415" s="79" t="s">
        <v>129</v>
      </c>
      <c r="D415" s="79" t="s">
        <v>367</v>
      </c>
      <c r="E415" s="79"/>
      <c r="F415" s="81">
        <v>16644236</v>
      </c>
      <c r="G415" s="81">
        <f>E415+F415</f>
        <v>16644236</v>
      </c>
      <c r="H415" s="111"/>
    </row>
    <row r="416" spans="1:8" ht="11.25" customHeight="1">
      <c r="A416" s="79">
        <v>2</v>
      </c>
      <c r="B416" s="154" t="s">
        <v>35</v>
      </c>
      <c r="C416" s="79"/>
      <c r="D416" s="118"/>
      <c r="E416" s="79"/>
      <c r="F416" s="79"/>
      <c r="G416" s="80"/>
      <c r="H416" s="111"/>
    </row>
    <row r="417" spans="1:8" ht="48.75" customHeight="1">
      <c r="A417" s="79"/>
      <c r="B417" s="95" t="s">
        <v>461</v>
      </c>
      <c r="C417" s="79" t="s">
        <v>343</v>
      </c>
      <c r="D417" s="79" t="s">
        <v>139</v>
      </c>
      <c r="E417" s="79"/>
      <c r="F417" s="88">
        <v>9884</v>
      </c>
      <c r="G417" s="88">
        <f>F417</f>
        <v>9884</v>
      </c>
      <c r="H417" s="111"/>
    </row>
    <row r="418" spans="1:8" ht="11.25" customHeight="1">
      <c r="A418" s="79">
        <v>3</v>
      </c>
      <c r="B418" s="154" t="s">
        <v>36</v>
      </c>
      <c r="C418" s="79"/>
      <c r="D418" s="118"/>
      <c r="E418" s="79"/>
      <c r="F418" s="79"/>
      <c r="G418" s="94"/>
      <c r="H418" s="111"/>
    </row>
    <row r="419" spans="1:8" ht="36.75" customHeight="1">
      <c r="A419" s="79"/>
      <c r="B419" s="95" t="s">
        <v>372</v>
      </c>
      <c r="C419" s="79" t="s">
        <v>129</v>
      </c>
      <c r="D419" s="79" t="s">
        <v>137</v>
      </c>
      <c r="E419" s="79"/>
      <c r="F419" s="81">
        <f>F415/F417</f>
        <v>1683.9575070821529</v>
      </c>
      <c r="G419" s="81">
        <v>1540.0689066806669</v>
      </c>
      <c r="H419" s="111"/>
    </row>
    <row r="420" spans="1:8" ht="11.25" customHeight="1">
      <c r="A420" s="79">
        <v>4</v>
      </c>
      <c r="B420" s="154" t="s">
        <v>37</v>
      </c>
      <c r="C420" s="79"/>
      <c r="D420" s="118"/>
      <c r="E420" s="79"/>
      <c r="F420" s="79"/>
      <c r="G420" s="80"/>
      <c r="H420" s="111"/>
    </row>
    <row r="421" spans="1:8" ht="33.75" customHeight="1">
      <c r="A421" s="79"/>
      <c r="B421" s="95" t="s">
        <v>373</v>
      </c>
      <c r="C421" s="118" t="s">
        <v>142</v>
      </c>
      <c r="D421" s="118" t="s">
        <v>141</v>
      </c>
      <c r="E421" s="79"/>
      <c r="F421" s="79">
        <v>100</v>
      </c>
      <c r="G421" s="80">
        <v>100</v>
      </c>
      <c r="H421" s="111"/>
    </row>
    <row r="422" spans="1:8" ht="51.75" customHeight="1">
      <c r="A422" s="79"/>
      <c r="B422" s="200" t="s">
        <v>369</v>
      </c>
      <c r="C422" s="202"/>
      <c r="D422" s="118"/>
      <c r="E422" s="79"/>
      <c r="F422" s="79"/>
      <c r="G422" s="80"/>
      <c r="H422" s="111"/>
    </row>
    <row r="423" spans="1:8" ht="11.25" customHeight="1">
      <c r="A423" s="79">
        <v>1</v>
      </c>
      <c r="B423" s="154" t="s">
        <v>34</v>
      </c>
      <c r="C423" s="79"/>
      <c r="D423" s="118"/>
      <c r="E423" s="79"/>
      <c r="F423" s="79"/>
      <c r="G423" s="80"/>
      <c r="H423" s="111"/>
    </row>
    <row r="424" spans="1:8" ht="70.5" customHeight="1">
      <c r="A424" s="79"/>
      <c r="B424" s="85" t="s">
        <v>374</v>
      </c>
      <c r="C424" s="79" t="s">
        <v>129</v>
      </c>
      <c r="D424" s="79" t="s">
        <v>367</v>
      </c>
      <c r="E424" s="79"/>
      <c r="F424" s="81">
        <v>13355764</v>
      </c>
      <c r="G424" s="81">
        <f>E424+F424</f>
        <v>13355764</v>
      </c>
      <c r="H424" s="111"/>
    </row>
    <row r="425" spans="1:8" ht="11.25" customHeight="1">
      <c r="A425" s="79">
        <v>2</v>
      </c>
      <c r="B425" s="154" t="s">
        <v>35</v>
      </c>
      <c r="C425" s="79"/>
      <c r="D425" s="118"/>
      <c r="E425" s="79"/>
      <c r="F425" s="79"/>
      <c r="G425" s="80"/>
      <c r="H425" s="111"/>
    </row>
    <row r="426" spans="1:8" ht="76.5" customHeight="1">
      <c r="A426" s="79"/>
      <c r="B426" s="95" t="s">
        <v>380</v>
      </c>
      <c r="C426" s="79" t="s">
        <v>343</v>
      </c>
      <c r="D426" s="79" t="s">
        <v>139</v>
      </c>
      <c r="E426" s="79"/>
      <c r="F426" s="88">
        <f>6902.5+722.8</f>
        <v>7625.3</v>
      </c>
      <c r="G426" s="88">
        <f>F426</f>
        <v>7625.3</v>
      </c>
      <c r="H426" s="111"/>
    </row>
    <row r="427" spans="1:8" ht="11.25" customHeight="1">
      <c r="A427" s="79">
        <v>3</v>
      </c>
      <c r="B427" s="154" t="s">
        <v>36</v>
      </c>
      <c r="C427" s="79"/>
      <c r="D427" s="118"/>
      <c r="E427" s="79"/>
      <c r="F427" s="79"/>
      <c r="G427" s="94"/>
      <c r="H427" s="111"/>
    </row>
    <row r="428" spans="1:8" ht="60.75" customHeight="1">
      <c r="A428" s="79"/>
      <c r="B428" s="95" t="s">
        <v>375</v>
      </c>
      <c r="C428" s="79" t="s">
        <v>129</v>
      </c>
      <c r="D428" s="79" t="s">
        <v>137</v>
      </c>
      <c r="E428" s="79"/>
      <c r="F428" s="81">
        <f>F424/F426</f>
        <v>1751.5066948185645</v>
      </c>
      <c r="G428" s="81">
        <f>E428+F428</f>
        <v>1751.5066948185645</v>
      </c>
      <c r="H428" s="111"/>
    </row>
    <row r="429" spans="1:8" ht="11.25" customHeight="1">
      <c r="A429" s="79">
        <v>4</v>
      </c>
      <c r="B429" s="154" t="s">
        <v>37</v>
      </c>
      <c r="C429" s="79"/>
      <c r="D429" s="118"/>
      <c r="E429" s="79"/>
      <c r="F429" s="79"/>
      <c r="G429" s="80"/>
      <c r="H429" s="111"/>
    </row>
    <row r="430" spans="1:8" ht="71.25" customHeight="1">
      <c r="A430" s="79"/>
      <c r="B430" s="95" t="s">
        <v>376</v>
      </c>
      <c r="C430" s="118" t="s">
        <v>142</v>
      </c>
      <c r="D430" s="118" t="s">
        <v>141</v>
      </c>
      <c r="E430" s="79"/>
      <c r="F430" s="79">
        <v>100</v>
      </c>
      <c r="G430" s="80">
        <v>100</v>
      </c>
      <c r="H430" s="111"/>
    </row>
    <row r="431" spans="1:8" ht="30.75" customHeight="1">
      <c r="A431" s="79"/>
      <c r="B431" s="200" t="s">
        <v>370</v>
      </c>
      <c r="C431" s="202"/>
      <c r="D431" s="118"/>
      <c r="E431" s="79"/>
      <c r="F431" s="79"/>
      <c r="G431" s="80"/>
      <c r="H431" s="111"/>
    </row>
    <row r="432" spans="1:8" ht="11.25" customHeight="1">
      <c r="A432" s="79">
        <v>1</v>
      </c>
      <c r="B432" s="154" t="s">
        <v>34</v>
      </c>
      <c r="C432" s="79"/>
      <c r="D432" s="118"/>
      <c r="E432" s="79"/>
      <c r="F432" s="79"/>
      <c r="G432" s="80"/>
      <c r="H432" s="111"/>
    </row>
    <row r="433" spans="1:10" ht="33.75" customHeight="1">
      <c r="A433" s="79"/>
      <c r="B433" s="85" t="s">
        <v>377</v>
      </c>
      <c r="C433" s="79" t="s">
        <v>129</v>
      </c>
      <c r="D433" s="79" t="s">
        <v>367</v>
      </c>
      <c r="E433" s="79"/>
      <c r="F433" s="81">
        <v>3000000</v>
      </c>
      <c r="G433" s="81">
        <f>E433+F433</f>
        <v>3000000</v>
      </c>
      <c r="H433" s="111"/>
    </row>
    <row r="434" spans="1:10" ht="11.25" customHeight="1">
      <c r="A434" s="79">
        <v>2</v>
      </c>
      <c r="B434" s="154" t="s">
        <v>35</v>
      </c>
      <c r="C434" s="79"/>
      <c r="D434" s="118"/>
      <c r="E434" s="79"/>
      <c r="F434" s="79"/>
      <c r="G434" s="80"/>
      <c r="H434" s="111"/>
    </row>
    <row r="435" spans="1:10" ht="48.75" customHeight="1">
      <c r="A435" s="79"/>
      <c r="B435" s="95" t="s">
        <v>386</v>
      </c>
      <c r="C435" s="79" t="s">
        <v>343</v>
      </c>
      <c r="D435" s="79" t="s">
        <v>139</v>
      </c>
      <c r="E435" s="79"/>
      <c r="F435" s="88">
        <f>2335</f>
        <v>2335</v>
      </c>
      <c r="G435" s="88">
        <f>F435</f>
        <v>2335</v>
      </c>
      <c r="H435" s="111"/>
    </row>
    <row r="436" spans="1:10" ht="11.25" customHeight="1">
      <c r="A436" s="79">
        <v>3</v>
      </c>
      <c r="B436" s="154" t="s">
        <v>36</v>
      </c>
      <c r="C436" s="79"/>
      <c r="D436" s="118"/>
      <c r="E436" s="79"/>
      <c r="F436" s="79"/>
      <c r="G436" s="94"/>
      <c r="H436" s="111"/>
    </row>
    <row r="437" spans="1:10" ht="36.75" customHeight="1">
      <c r="A437" s="79"/>
      <c r="B437" s="95" t="s">
        <v>378</v>
      </c>
      <c r="C437" s="79" t="s">
        <v>129</v>
      </c>
      <c r="D437" s="79" t="s">
        <v>137</v>
      </c>
      <c r="E437" s="79"/>
      <c r="F437" s="81">
        <f>F433/F435</f>
        <v>1284.796573875803</v>
      </c>
      <c r="G437" s="81">
        <f>E437+F437</f>
        <v>1284.796573875803</v>
      </c>
      <c r="H437" s="111"/>
    </row>
    <row r="438" spans="1:10" ht="11.25" customHeight="1">
      <c r="A438" s="79">
        <v>4</v>
      </c>
      <c r="B438" s="154" t="s">
        <v>37</v>
      </c>
      <c r="C438" s="79"/>
      <c r="D438" s="118"/>
      <c r="E438" s="79"/>
      <c r="F438" s="79"/>
      <c r="G438" s="80"/>
      <c r="H438" s="111"/>
    </row>
    <row r="439" spans="1:10" ht="26.25" customHeight="1">
      <c r="A439" s="79"/>
      <c r="B439" s="95" t="s">
        <v>379</v>
      </c>
      <c r="C439" s="118" t="s">
        <v>142</v>
      </c>
      <c r="D439" s="118" t="s">
        <v>141</v>
      </c>
      <c r="E439" s="79"/>
      <c r="F439" s="79">
        <v>100</v>
      </c>
      <c r="G439" s="80">
        <v>100</v>
      </c>
      <c r="H439" s="111"/>
    </row>
    <row r="440" spans="1:10" ht="30.75" customHeight="1">
      <c r="A440" s="79"/>
      <c r="B440" s="200" t="s">
        <v>381</v>
      </c>
      <c r="C440" s="202"/>
      <c r="D440" s="118"/>
      <c r="E440" s="79"/>
      <c r="F440" s="79"/>
      <c r="G440" s="80"/>
      <c r="H440" s="111"/>
    </row>
    <row r="441" spans="1:10" ht="18.75" customHeight="1">
      <c r="A441" s="79">
        <v>1</v>
      </c>
      <c r="B441" s="154" t="s">
        <v>34</v>
      </c>
      <c r="C441" s="79"/>
      <c r="D441" s="118"/>
      <c r="E441" s="79"/>
      <c r="F441" s="79"/>
      <c r="G441" s="80"/>
      <c r="H441" s="111"/>
    </row>
    <row r="442" spans="1:10" ht="33.75" customHeight="1">
      <c r="A442" s="79"/>
      <c r="B442" s="85" t="s">
        <v>382</v>
      </c>
      <c r="C442" s="79" t="s">
        <v>129</v>
      </c>
      <c r="D442" s="79" t="s">
        <v>484</v>
      </c>
      <c r="E442" s="79"/>
      <c r="F442" s="81">
        <f>14882867-4930000</f>
        <v>9952867</v>
      </c>
      <c r="G442" s="81">
        <f>E442+F442</f>
        <v>9952867</v>
      </c>
      <c r="H442" s="111"/>
    </row>
    <row r="443" spans="1:10" ht="15" customHeight="1">
      <c r="A443" s="79">
        <v>2</v>
      </c>
      <c r="B443" s="154" t="s">
        <v>35</v>
      </c>
      <c r="C443" s="79"/>
      <c r="D443" s="118"/>
      <c r="E443" s="79"/>
      <c r="F443" s="79"/>
      <c r="G443" s="80"/>
      <c r="H443" s="111"/>
    </row>
    <row r="444" spans="1:10" ht="48.75" customHeight="1">
      <c r="A444" s="79"/>
      <c r="B444" s="95" t="s">
        <v>383</v>
      </c>
      <c r="C444" s="79" t="s">
        <v>343</v>
      </c>
      <c r="D444" s="79" t="s">
        <v>139</v>
      </c>
      <c r="E444" s="79"/>
      <c r="F444" s="88">
        <v>7031.89</v>
      </c>
      <c r="G444" s="81">
        <f>E444+F444</f>
        <v>7031.89</v>
      </c>
      <c r="H444" s="111"/>
      <c r="J444" s="156"/>
    </row>
    <row r="445" spans="1:10" ht="11.25" customHeight="1">
      <c r="A445" s="79">
        <v>3</v>
      </c>
      <c r="B445" s="154" t="s">
        <v>36</v>
      </c>
      <c r="C445" s="79"/>
      <c r="D445" s="118"/>
      <c r="E445" s="79"/>
      <c r="F445" s="79"/>
      <c r="G445" s="94"/>
      <c r="H445" s="111"/>
    </row>
    <row r="446" spans="1:10" ht="36.75" customHeight="1">
      <c r="A446" s="79"/>
      <c r="B446" s="95" t="s">
        <v>384</v>
      </c>
      <c r="C446" s="79" t="s">
        <v>129</v>
      </c>
      <c r="D446" s="79" t="s">
        <v>137</v>
      </c>
      <c r="E446" s="79"/>
      <c r="F446" s="81">
        <f>F442/F444</f>
        <v>1415.3900302763552</v>
      </c>
      <c r="G446" s="81">
        <f>E446+F446</f>
        <v>1415.3900302763552</v>
      </c>
      <c r="H446" s="111"/>
    </row>
    <row r="447" spans="1:10" ht="11.25" customHeight="1">
      <c r="A447" s="79">
        <v>4</v>
      </c>
      <c r="B447" s="154" t="s">
        <v>37</v>
      </c>
      <c r="C447" s="79"/>
      <c r="D447" s="118"/>
      <c r="E447" s="79"/>
      <c r="F447" s="79"/>
      <c r="G447" s="80"/>
      <c r="H447" s="111"/>
    </row>
    <row r="448" spans="1:10" ht="36" customHeight="1">
      <c r="A448" s="79"/>
      <c r="B448" s="95" t="s">
        <v>385</v>
      </c>
      <c r="C448" s="118" t="s">
        <v>142</v>
      </c>
      <c r="D448" s="118" t="s">
        <v>141</v>
      </c>
      <c r="E448" s="79"/>
      <c r="F448" s="79">
        <v>100</v>
      </c>
      <c r="G448" s="80">
        <v>100</v>
      </c>
      <c r="H448" s="111"/>
    </row>
    <row r="449" spans="1:8" ht="44.25" customHeight="1">
      <c r="A449" s="79"/>
      <c r="B449" s="200" t="s">
        <v>387</v>
      </c>
      <c r="C449" s="202"/>
      <c r="D449" s="118"/>
      <c r="E449" s="79"/>
      <c r="F449" s="79"/>
      <c r="G449" s="80"/>
      <c r="H449" s="111"/>
    </row>
    <row r="450" spans="1:8" ht="11.25" customHeight="1">
      <c r="A450" s="79">
        <v>1</v>
      </c>
      <c r="B450" s="154" t="s">
        <v>34</v>
      </c>
      <c r="C450" s="79"/>
      <c r="D450" s="118"/>
      <c r="E450" s="79"/>
      <c r="F450" s="79"/>
      <c r="G450" s="80"/>
      <c r="H450" s="111"/>
    </row>
    <row r="451" spans="1:8" ht="61.5" customHeight="1">
      <c r="A451" s="79"/>
      <c r="B451" s="85" t="s">
        <v>388</v>
      </c>
      <c r="C451" s="79" t="s">
        <v>129</v>
      </c>
      <c r="D451" s="79" t="s">
        <v>367</v>
      </c>
      <c r="E451" s="79"/>
      <c r="F451" s="81">
        <v>2000000</v>
      </c>
      <c r="G451" s="81">
        <f>E451+F451</f>
        <v>2000000</v>
      </c>
      <c r="H451" s="111"/>
    </row>
    <row r="452" spans="1:8" ht="11.25" customHeight="1">
      <c r="A452" s="79">
        <v>2</v>
      </c>
      <c r="B452" s="154" t="s">
        <v>35</v>
      </c>
      <c r="C452" s="79"/>
      <c r="D452" s="118"/>
      <c r="E452" s="79"/>
      <c r="F452" s="79"/>
      <c r="G452" s="80"/>
      <c r="H452" s="111"/>
    </row>
    <row r="453" spans="1:8" ht="60.75" customHeight="1">
      <c r="A453" s="79"/>
      <c r="B453" s="95" t="s">
        <v>389</v>
      </c>
      <c r="C453" s="79" t="s">
        <v>134</v>
      </c>
      <c r="D453" s="79" t="s">
        <v>139</v>
      </c>
      <c r="E453" s="79"/>
      <c r="F453" s="80">
        <v>1</v>
      </c>
      <c r="G453" s="80">
        <v>1</v>
      </c>
      <c r="H453" s="111"/>
    </row>
    <row r="454" spans="1:8" ht="53.25" customHeight="1">
      <c r="A454" s="79"/>
      <c r="B454" s="95" t="s">
        <v>390</v>
      </c>
      <c r="C454" s="79" t="s">
        <v>343</v>
      </c>
      <c r="D454" s="79" t="s">
        <v>139</v>
      </c>
      <c r="E454" s="79"/>
      <c r="F454" s="88">
        <v>1250</v>
      </c>
      <c r="G454" s="88">
        <f>F454</f>
        <v>1250</v>
      </c>
      <c r="H454" s="111"/>
    </row>
    <row r="455" spans="1:8" ht="11.25" customHeight="1">
      <c r="A455" s="79">
        <v>3</v>
      </c>
      <c r="B455" s="154" t="s">
        <v>36</v>
      </c>
      <c r="C455" s="79"/>
      <c r="D455" s="118"/>
      <c r="E455" s="79"/>
      <c r="F455" s="79"/>
      <c r="G455" s="94"/>
      <c r="H455" s="111"/>
    </row>
    <row r="456" spans="1:8" ht="61.5" customHeight="1">
      <c r="A456" s="79"/>
      <c r="B456" s="95" t="s">
        <v>391</v>
      </c>
      <c r="C456" s="79" t="s">
        <v>129</v>
      </c>
      <c r="D456" s="79" t="s">
        <v>137</v>
      </c>
      <c r="E456" s="79"/>
      <c r="F456" s="81">
        <v>100000</v>
      </c>
      <c r="G456" s="81">
        <v>100000</v>
      </c>
      <c r="H456" s="111"/>
    </row>
    <row r="457" spans="1:8" ht="60" customHeight="1">
      <c r="A457" s="79"/>
      <c r="B457" s="95" t="s">
        <v>392</v>
      </c>
      <c r="C457" s="79" t="s">
        <v>129</v>
      </c>
      <c r="D457" s="79" t="s">
        <v>137</v>
      </c>
      <c r="E457" s="79"/>
      <c r="F457" s="81">
        <f>(F451-F456)/F454</f>
        <v>1520</v>
      </c>
      <c r="G457" s="81">
        <f>E457+F457</f>
        <v>1520</v>
      </c>
      <c r="H457" s="111"/>
    </row>
    <row r="458" spans="1:8" ht="11.25" customHeight="1">
      <c r="A458" s="79">
        <v>4</v>
      </c>
      <c r="B458" s="154" t="s">
        <v>37</v>
      </c>
      <c r="C458" s="79"/>
      <c r="D458" s="118"/>
      <c r="E458" s="79"/>
      <c r="F458" s="79"/>
      <c r="G458" s="80"/>
      <c r="H458" s="111"/>
    </row>
    <row r="459" spans="1:8" ht="58.5" customHeight="1">
      <c r="A459" s="79"/>
      <c r="B459" s="95" t="s">
        <v>393</v>
      </c>
      <c r="C459" s="118" t="s">
        <v>142</v>
      </c>
      <c r="D459" s="118" t="s">
        <v>141</v>
      </c>
      <c r="E459" s="79"/>
      <c r="F459" s="79">
        <v>100</v>
      </c>
      <c r="G459" s="80">
        <v>100</v>
      </c>
      <c r="H459" s="111"/>
    </row>
    <row r="460" spans="1:8" ht="28.5" customHeight="1">
      <c r="A460" s="79"/>
      <c r="B460" s="117" t="s">
        <v>481</v>
      </c>
      <c r="C460" s="150"/>
      <c r="D460" s="150"/>
      <c r="E460" s="150"/>
      <c r="F460" s="151">
        <f>F463+F472+F481+F490</f>
        <v>1000000</v>
      </c>
      <c r="G460" s="151">
        <f>F460</f>
        <v>1000000</v>
      </c>
      <c r="H460" s="111"/>
    </row>
    <row r="461" spans="1:8" ht="27" customHeight="1">
      <c r="A461" s="79"/>
      <c r="B461" s="200" t="s">
        <v>480</v>
      </c>
      <c r="C461" s="200"/>
      <c r="D461" s="79"/>
      <c r="E461" s="79"/>
      <c r="F461" s="79"/>
      <c r="G461" s="80"/>
      <c r="H461" s="111"/>
    </row>
    <row r="462" spans="1:8" ht="22.5" customHeight="1">
      <c r="A462" s="79">
        <v>1</v>
      </c>
      <c r="B462" s="154" t="s">
        <v>34</v>
      </c>
      <c r="C462" s="79"/>
      <c r="D462" s="79"/>
      <c r="E462" s="79"/>
      <c r="F462" s="79"/>
      <c r="G462" s="80"/>
      <c r="H462" s="111"/>
    </row>
    <row r="463" spans="1:8" ht="39.75" customHeight="1">
      <c r="A463" s="79"/>
      <c r="B463" s="85" t="s">
        <v>442</v>
      </c>
      <c r="C463" s="79" t="s">
        <v>125</v>
      </c>
      <c r="D463" s="79" t="s">
        <v>367</v>
      </c>
      <c r="E463" s="79"/>
      <c r="F463" s="81">
        <v>250000</v>
      </c>
      <c r="G463" s="81">
        <f>F463</f>
        <v>250000</v>
      </c>
      <c r="H463" s="111"/>
    </row>
    <row r="464" spans="1:8" ht="25.5" customHeight="1">
      <c r="A464" s="79">
        <v>2</v>
      </c>
      <c r="B464" s="154" t="s">
        <v>35</v>
      </c>
      <c r="C464" s="79"/>
      <c r="D464" s="79"/>
      <c r="E464" s="79"/>
      <c r="F464" s="81"/>
      <c r="G464" s="80"/>
      <c r="H464" s="111"/>
    </row>
    <row r="465" spans="1:8" ht="58.5" customHeight="1">
      <c r="A465" s="79"/>
      <c r="B465" s="95" t="s">
        <v>443</v>
      </c>
      <c r="C465" s="79" t="s">
        <v>134</v>
      </c>
      <c r="D465" s="79" t="s">
        <v>139</v>
      </c>
      <c r="E465" s="79"/>
      <c r="F465" s="80">
        <v>1</v>
      </c>
      <c r="G465" s="80">
        <v>1</v>
      </c>
      <c r="H465" s="111"/>
    </row>
    <row r="466" spans="1:8" ht="18.75" customHeight="1">
      <c r="A466" s="79">
        <v>3</v>
      </c>
      <c r="B466" s="154" t="s">
        <v>36</v>
      </c>
      <c r="C466" s="79"/>
      <c r="D466" s="79"/>
      <c r="E466" s="79"/>
      <c r="F466" s="79"/>
      <c r="G466" s="80"/>
      <c r="H466" s="111"/>
    </row>
    <row r="467" spans="1:8" ht="43.5" customHeight="1">
      <c r="A467" s="79"/>
      <c r="B467" s="95" t="s">
        <v>444</v>
      </c>
      <c r="C467" s="79" t="s">
        <v>129</v>
      </c>
      <c r="D467" s="79" t="s">
        <v>137</v>
      </c>
      <c r="E467" s="79"/>
      <c r="F467" s="81">
        <f>F463</f>
        <v>250000</v>
      </c>
      <c r="G467" s="81">
        <f>F467</f>
        <v>250000</v>
      </c>
      <c r="H467" s="111"/>
    </row>
    <row r="468" spans="1:8" ht="18" customHeight="1">
      <c r="A468" s="79">
        <v>4</v>
      </c>
      <c r="B468" s="154" t="s">
        <v>37</v>
      </c>
      <c r="C468" s="79"/>
      <c r="D468" s="79"/>
      <c r="E468" s="79"/>
      <c r="F468" s="79"/>
      <c r="G468" s="80"/>
      <c r="H468" s="111"/>
    </row>
    <row r="469" spans="1:8" ht="36.75" customHeight="1">
      <c r="A469" s="79"/>
      <c r="B469" s="85" t="s">
        <v>445</v>
      </c>
      <c r="C469" s="79" t="s">
        <v>142</v>
      </c>
      <c r="D469" s="79" t="s">
        <v>141</v>
      </c>
      <c r="E469" s="79"/>
      <c r="F469" s="79">
        <v>100</v>
      </c>
      <c r="G469" s="80">
        <v>100</v>
      </c>
      <c r="H469" s="111"/>
    </row>
    <row r="470" spans="1:8" ht="27" customHeight="1">
      <c r="A470" s="79"/>
      <c r="B470" s="200" t="s">
        <v>479</v>
      </c>
      <c r="C470" s="200"/>
      <c r="D470" s="79"/>
      <c r="E470" s="79"/>
      <c r="F470" s="79"/>
      <c r="G470" s="80"/>
      <c r="H470" s="111"/>
    </row>
    <row r="471" spans="1:8" ht="22.5" customHeight="1">
      <c r="A471" s="79">
        <v>1</v>
      </c>
      <c r="B471" s="154" t="s">
        <v>34</v>
      </c>
      <c r="C471" s="79"/>
      <c r="D471" s="79"/>
      <c r="E471" s="79"/>
      <c r="F471" s="79"/>
      <c r="G471" s="80"/>
      <c r="H471" s="111"/>
    </row>
    <row r="472" spans="1:8" ht="39.75" customHeight="1">
      <c r="A472" s="79"/>
      <c r="B472" s="85" t="s">
        <v>446</v>
      </c>
      <c r="C472" s="79" t="s">
        <v>125</v>
      </c>
      <c r="D472" s="79" t="s">
        <v>367</v>
      </c>
      <c r="E472" s="79"/>
      <c r="F472" s="81">
        <v>250000</v>
      </c>
      <c r="G472" s="81">
        <f>F472</f>
        <v>250000</v>
      </c>
      <c r="H472" s="111"/>
    </row>
    <row r="473" spans="1:8" ht="25.5" customHeight="1">
      <c r="A473" s="79">
        <v>2</v>
      </c>
      <c r="B473" s="154" t="s">
        <v>35</v>
      </c>
      <c r="C473" s="79"/>
      <c r="D473" s="79"/>
      <c r="E473" s="79"/>
      <c r="F473" s="81"/>
      <c r="G473" s="80"/>
      <c r="H473" s="111"/>
    </row>
    <row r="474" spans="1:8" ht="58.5" customHeight="1">
      <c r="A474" s="79"/>
      <c r="B474" s="95" t="s">
        <v>447</v>
      </c>
      <c r="C474" s="79" t="s">
        <v>134</v>
      </c>
      <c r="D474" s="79" t="s">
        <v>139</v>
      </c>
      <c r="E474" s="79"/>
      <c r="F474" s="80">
        <v>1</v>
      </c>
      <c r="G474" s="80">
        <v>1</v>
      </c>
      <c r="H474" s="111"/>
    </row>
    <row r="475" spans="1:8" ht="18.75" customHeight="1">
      <c r="A475" s="79">
        <v>3</v>
      </c>
      <c r="B475" s="154" t="s">
        <v>36</v>
      </c>
      <c r="C475" s="79"/>
      <c r="D475" s="79"/>
      <c r="E475" s="79"/>
      <c r="F475" s="79"/>
      <c r="G475" s="80"/>
      <c r="H475" s="111"/>
    </row>
    <row r="476" spans="1:8" ht="43.5" customHeight="1">
      <c r="A476" s="79"/>
      <c r="B476" s="95" t="s">
        <v>448</v>
      </c>
      <c r="C476" s="79" t="s">
        <v>129</v>
      </c>
      <c r="D476" s="79" t="s">
        <v>137</v>
      </c>
      <c r="E476" s="79"/>
      <c r="F476" s="81">
        <f>F472</f>
        <v>250000</v>
      </c>
      <c r="G476" s="81">
        <f>F476</f>
        <v>250000</v>
      </c>
      <c r="H476" s="111"/>
    </row>
    <row r="477" spans="1:8" ht="18" customHeight="1">
      <c r="A477" s="79">
        <v>4</v>
      </c>
      <c r="B477" s="154" t="s">
        <v>37</v>
      </c>
      <c r="C477" s="79"/>
      <c r="D477" s="79"/>
      <c r="E477" s="79"/>
      <c r="F477" s="79"/>
      <c r="G477" s="80"/>
      <c r="H477" s="111"/>
    </row>
    <row r="478" spans="1:8" ht="36.75" customHeight="1">
      <c r="A478" s="79"/>
      <c r="B478" s="85" t="s">
        <v>449</v>
      </c>
      <c r="C478" s="79" t="s">
        <v>142</v>
      </c>
      <c r="D478" s="79" t="s">
        <v>141</v>
      </c>
      <c r="E478" s="79"/>
      <c r="F478" s="79">
        <v>100</v>
      </c>
      <c r="G478" s="80">
        <v>100</v>
      </c>
      <c r="H478" s="111"/>
    </row>
    <row r="479" spans="1:8" ht="27" customHeight="1">
      <c r="A479" s="79"/>
      <c r="B479" s="200" t="s">
        <v>478</v>
      </c>
      <c r="C479" s="200"/>
      <c r="D479" s="79"/>
      <c r="E479" s="79"/>
      <c r="F479" s="79"/>
      <c r="G479" s="80"/>
      <c r="H479" s="111"/>
    </row>
    <row r="480" spans="1:8" ht="22.5" customHeight="1">
      <c r="A480" s="79">
        <v>1</v>
      </c>
      <c r="B480" s="154" t="s">
        <v>34</v>
      </c>
      <c r="C480" s="79"/>
      <c r="D480" s="79"/>
      <c r="E480" s="79"/>
      <c r="F480" s="79"/>
      <c r="G480" s="80"/>
      <c r="H480" s="111"/>
    </row>
    <row r="481" spans="1:8" ht="39.75" customHeight="1">
      <c r="A481" s="79"/>
      <c r="B481" s="85" t="s">
        <v>454</v>
      </c>
      <c r="C481" s="79" t="s">
        <v>125</v>
      </c>
      <c r="D481" s="79" t="s">
        <v>367</v>
      </c>
      <c r="E481" s="79"/>
      <c r="F481" s="81">
        <v>250000</v>
      </c>
      <c r="G481" s="81">
        <f>F481</f>
        <v>250000</v>
      </c>
      <c r="H481" s="111"/>
    </row>
    <row r="482" spans="1:8" ht="25.5" customHeight="1">
      <c r="A482" s="79">
        <v>2</v>
      </c>
      <c r="B482" s="154" t="s">
        <v>35</v>
      </c>
      <c r="C482" s="79"/>
      <c r="D482" s="79"/>
      <c r="E482" s="79"/>
      <c r="F482" s="81"/>
      <c r="G482" s="80"/>
      <c r="H482" s="111"/>
    </row>
    <row r="483" spans="1:8" ht="38.25" customHeight="1">
      <c r="A483" s="79"/>
      <c r="B483" s="95" t="s">
        <v>455</v>
      </c>
      <c r="C483" s="79" t="s">
        <v>134</v>
      </c>
      <c r="D483" s="79" t="s">
        <v>139</v>
      </c>
      <c r="E483" s="79"/>
      <c r="F483" s="80">
        <v>1</v>
      </c>
      <c r="G483" s="80">
        <v>1</v>
      </c>
      <c r="H483" s="111"/>
    </row>
    <row r="484" spans="1:8" ht="18.75" customHeight="1">
      <c r="A484" s="79">
        <v>3</v>
      </c>
      <c r="B484" s="154" t="s">
        <v>36</v>
      </c>
      <c r="C484" s="79"/>
      <c r="D484" s="79"/>
      <c r="E484" s="79"/>
      <c r="F484" s="79"/>
      <c r="G484" s="80"/>
      <c r="H484" s="111"/>
    </row>
    <row r="485" spans="1:8" ht="43.5" customHeight="1">
      <c r="A485" s="79"/>
      <c r="B485" s="95" t="s">
        <v>456</v>
      </c>
      <c r="C485" s="79" t="s">
        <v>129</v>
      </c>
      <c r="D485" s="79" t="s">
        <v>137</v>
      </c>
      <c r="E485" s="79"/>
      <c r="F485" s="81">
        <f>F481</f>
        <v>250000</v>
      </c>
      <c r="G485" s="81">
        <f>F485</f>
        <v>250000</v>
      </c>
      <c r="H485" s="111"/>
    </row>
    <row r="486" spans="1:8" ht="18" customHeight="1">
      <c r="A486" s="79">
        <v>4</v>
      </c>
      <c r="B486" s="154" t="s">
        <v>37</v>
      </c>
      <c r="C486" s="79"/>
      <c r="D486" s="79"/>
      <c r="E486" s="79"/>
      <c r="F486" s="79"/>
      <c r="G486" s="80"/>
      <c r="H486" s="111"/>
    </row>
    <row r="487" spans="1:8" ht="36.75" customHeight="1">
      <c r="A487" s="79"/>
      <c r="B487" s="85" t="s">
        <v>457</v>
      </c>
      <c r="C487" s="79" t="s">
        <v>142</v>
      </c>
      <c r="D487" s="79" t="s">
        <v>141</v>
      </c>
      <c r="E487" s="79"/>
      <c r="F487" s="79">
        <v>100</v>
      </c>
      <c r="G487" s="80">
        <v>100</v>
      </c>
      <c r="H487" s="111"/>
    </row>
    <row r="488" spans="1:8" ht="27" customHeight="1">
      <c r="A488" s="79"/>
      <c r="B488" s="200" t="s">
        <v>477</v>
      </c>
      <c r="C488" s="200"/>
      <c r="D488" s="79"/>
      <c r="E488" s="79"/>
      <c r="F488" s="79"/>
      <c r="G488" s="80"/>
      <c r="H488" s="111"/>
    </row>
    <row r="489" spans="1:8" ht="22.5" customHeight="1">
      <c r="A489" s="79">
        <v>1</v>
      </c>
      <c r="B489" s="154" t="s">
        <v>34</v>
      </c>
      <c r="C489" s="79"/>
      <c r="D489" s="79"/>
      <c r="E489" s="79"/>
      <c r="F489" s="79"/>
      <c r="G489" s="80"/>
      <c r="H489" s="111"/>
    </row>
    <row r="490" spans="1:8" ht="39.75" customHeight="1">
      <c r="A490" s="79"/>
      <c r="B490" s="85" t="s">
        <v>451</v>
      </c>
      <c r="C490" s="79" t="s">
        <v>125</v>
      </c>
      <c r="D490" s="79" t="s">
        <v>367</v>
      </c>
      <c r="E490" s="79"/>
      <c r="F490" s="81">
        <v>250000</v>
      </c>
      <c r="G490" s="81">
        <f>F490</f>
        <v>250000</v>
      </c>
      <c r="H490" s="111"/>
    </row>
    <row r="491" spans="1:8" ht="25.5" customHeight="1">
      <c r="A491" s="79">
        <v>2</v>
      </c>
      <c r="B491" s="154" t="s">
        <v>35</v>
      </c>
      <c r="C491" s="79"/>
      <c r="D491" s="79"/>
      <c r="E491" s="79"/>
      <c r="F491" s="81"/>
      <c r="G491" s="80"/>
      <c r="H491" s="111"/>
    </row>
    <row r="492" spans="1:8" ht="42.75" customHeight="1">
      <c r="A492" s="79"/>
      <c r="B492" s="95" t="s">
        <v>450</v>
      </c>
      <c r="C492" s="79" t="s">
        <v>134</v>
      </c>
      <c r="D492" s="79" t="s">
        <v>139</v>
      </c>
      <c r="E492" s="79"/>
      <c r="F492" s="80">
        <v>1</v>
      </c>
      <c r="G492" s="80">
        <v>1</v>
      </c>
      <c r="H492" s="111"/>
    </row>
    <row r="493" spans="1:8" ht="18.75" customHeight="1">
      <c r="A493" s="79">
        <v>3</v>
      </c>
      <c r="B493" s="154" t="s">
        <v>36</v>
      </c>
      <c r="C493" s="79"/>
      <c r="D493" s="79"/>
      <c r="E493" s="79"/>
      <c r="F493" s="79"/>
      <c r="G493" s="80"/>
      <c r="H493" s="111"/>
    </row>
    <row r="494" spans="1:8" ht="43.5" customHeight="1">
      <c r="A494" s="79"/>
      <c r="B494" s="95" t="s">
        <v>452</v>
      </c>
      <c r="C494" s="79" t="s">
        <v>129</v>
      </c>
      <c r="D494" s="79" t="s">
        <v>137</v>
      </c>
      <c r="E494" s="79"/>
      <c r="F494" s="81">
        <f>F490</f>
        <v>250000</v>
      </c>
      <c r="G494" s="81">
        <f>F494</f>
        <v>250000</v>
      </c>
      <c r="H494" s="111"/>
    </row>
    <row r="495" spans="1:8" ht="18" customHeight="1">
      <c r="A495" s="79">
        <v>4</v>
      </c>
      <c r="B495" s="154" t="s">
        <v>37</v>
      </c>
      <c r="C495" s="79"/>
      <c r="D495" s="79"/>
      <c r="E495" s="79"/>
      <c r="F495" s="79"/>
      <c r="G495" s="80"/>
      <c r="H495" s="111"/>
    </row>
    <row r="496" spans="1:8" ht="36.75" customHeight="1">
      <c r="A496" s="79"/>
      <c r="B496" s="85" t="s">
        <v>453</v>
      </c>
      <c r="C496" s="79" t="s">
        <v>142</v>
      </c>
      <c r="D496" s="79" t="s">
        <v>141</v>
      </c>
      <c r="E496" s="79"/>
      <c r="F496" s="79">
        <v>100</v>
      </c>
      <c r="G496" s="80">
        <v>100</v>
      </c>
      <c r="H496" s="111"/>
    </row>
    <row r="497" spans="1:8" ht="42" customHeight="1">
      <c r="A497" s="79"/>
      <c r="B497" s="117" t="s">
        <v>476</v>
      </c>
      <c r="C497" s="150"/>
      <c r="D497" s="150"/>
      <c r="E497" s="150"/>
      <c r="F497" s="151">
        <v>8425000</v>
      </c>
      <c r="G497" s="151">
        <f>F497</f>
        <v>8425000</v>
      </c>
      <c r="H497" s="111"/>
    </row>
    <row r="498" spans="1:8" ht="27" customHeight="1">
      <c r="A498" s="79"/>
      <c r="B498" s="200" t="s">
        <v>475</v>
      </c>
      <c r="C498" s="200"/>
      <c r="D498" s="79"/>
      <c r="E498" s="79"/>
      <c r="F498" s="79"/>
      <c r="G498" s="80"/>
      <c r="H498" s="111"/>
    </row>
    <row r="499" spans="1:8" ht="22.5" customHeight="1">
      <c r="A499" s="79">
        <v>1</v>
      </c>
      <c r="B499" s="154" t="s">
        <v>34</v>
      </c>
      <c r="C499" s="79"/>
      <c r="D499" s="79"/>
      <c r="E499" s="79"/>
      <c r="F499" s="79"/>
      <c r="G499" s="80"/>
      <c r="H499" s="111"/>
    </row>
    <row r="500" spans="1:8" ht="39.75" customHeight="1">
      <c r="A500" s="79"/>
      <c r="B500" s="85" t="s">
        <v>437</v>
      </c>
      <c r="C500" s="79" t="s">
        <v>125</v>
      </c>
      <c r="D500" s="79" t="s">
        <v>367</v>
      </c>
      <c r="E500" s="79"/>
      <c r="F500" s="81">
        <v>1245800</v>
      </c>
      <c r="G500" s="81">
        <f>F500</f>
        <v>1245800</v>
      </c>
      <c r="H500" s="111"/>
    </row>
    <row r="501" spans="1:8" ht="25.5" customHeight="1">
      <c r="A501" s="79">
        <v>2</v>
      </c>
      <c r="B501" s="154" t="s">
        <v>35</v>
      </c>
      <c r="C501" s="79"/>
      <c r="D501" s="79"/>
      <c r="E501" s="79"/>
      <c r="F501" s="81"/>
      <c r="G501" s="80"/>
      <c r="H501" s="111"/>
    </row>
    <row r="502" spans="1:8" ht="58.5" customHeight="1">
      <c r="A502" s="79"/>
      <c r="B502" s="95" t="s">
        <v>438</v>
      </c>
      <c r="C502" s="79" t="s">
        <v>134</v>
      </c>
      <c r="D502" s="79" t="s">
        <v>139</v>
      </c>
      <c r="E502" s="79"/>
      <c r="F502" s="80">
        <v>1</v>
      </c>
      <c r="G502" s="80">
        <v>1</v>
      </c>
      <c r="H502" s="111"/>
    </row>
    <row r="503" spans="1:8" ht="18.75" customHeight="1">
      <c r="A503" s="79">
        <v>3</v>
      </c>
      <c r="B503" s="154" t="s">
        <v>36</v>
      </c>
      <c r="C503" s="79"/>
      <c r="D503" s="79"/>
      <c r="E503" s="79"/>
      <c r="F503" s="79"/>
      <c r="G503" s="80"/>
      <c r="H503" s="111"/>
    </row>
    <row r="504" spans="1:8" ht="43.5" customHeight="1">
      <c r="A504" s="79"/>
      <c r="B504" s="95" t="s">
        <v>439</v>
      </c>
      <c r="C504" s="79" t="s">
        <v>129</v>
      </c>
      <c r="D504" s="79" t="s">
        <v>137</v>
      </c>
      <c r="E504" s="79"/>
      <c r="F504" s="81">
        <f>F500</f>
        <v>1245800</v>
      </c>
      <c r="G504" s="81">
        <f>F504</f>
        <v>1245800</v>
      </c>
      <c r="H504" s="111"/>
    </row>
    <row r="505" spans="1:8" ht="18" customHeight="1">
      <c r="A505" s="79">
        <v>4</v>
      </c>
      <c r="B505" s="154" t="s">
        <v>37</v>
      </c>
      <c r="C505" s="79"/>
      <c r="D505" s="79"/>
      <c r="E505" s="79"/>
      <c r="F505" s="79"/>
      <c r="G505" s="80"/>
      <c r="H505" s="111"/>
    </row>
    <row r="506" spans="1:8" ht="36.75" customHeight="1">
      <c r="A506" s="79"/>
      <c r="B506" s="85" t="s">
        <v>440</v>
      </c>
      <c r="C506" s="79" t="s">
        <v>142</v>
      </c>
      <c r="D506" s="79" t="s">
        <v>141</v>
      </c>
      <c r="E506" s="79"/>
      <c r="F506" s="79">
        <v>100</v>
      </c>
      <c r="G506" s="80">
        <v>100</v>
      </c>
      <c r="H506" s="111"/>
    </row>
    <row r="507" spans="1:8" ht="27" customHeight="1">
      <c r="A507" s="79"/>
      <c r="B507" s="200" t="s">
        <v>474</v>
      </c>
      <c r="C507" s="200"/>
      <c r="D507" s="79"/>
      <c r="E507" s="79"/>
      <c r="F507" s="79"/>
      <c r="G507" s="80"/>
      <c r="H507" s="111"/>
    </row>
    <row r="508" spans="1:8" ht="22.5" customHeight="1">
      <c r="A508" s="79">
        <v>1</v>
      </c>
      <c r="B508" s="154" t="s">
        <v>34</v>
      </c>
      <c r="C508" s="79"/>
      <c r="D508" s="79"/>
      <c r="E508" s="79"/>
      <c r="F508" s="79"/>
      <c r="G508" s="80"/>
      <c r="H508" s="111"/>
    </row>
    <row r="509" spans="1:8" ht="39.75" customHeight="1">
      <c r="A509" s="79"/>
      <c r="B509" s="85" t="s">
        <v>433</v>
      </c>
      <c r="C509" s="79" t="s">
        <v>125</v>
      </c>
      <c r="D509" s="79" t="s">
        <v>367</v>
      </c>
      <c r="E509" s="79"/>
      <c r="F509" s="81">
        <v>1245800</v>
      </c>
      <c r="G509" s="81">
        <f>F509</f>
        <v>1245800</v>
      </c>
      <c r="H509" s="111"/>
    </row>
    <row r="510" spans="1:8" ht="25.5" customHeight="1">
      <c r="A510" s="79">
        <v>2</v>
      </c>
      <c r="B510" s="154" t="s">
        <v>35</v>
      </c>
      <c r="C510" s="79"/>
      <c r="D510" s="79"/>
      <c r="E510" s="79"/>
      <c r="F510" s="81"/>
      <c r="G510" s="80"/>
      <c r="H510" s="111"/>
    </row>
    <row r="511" spans="1:8" ht="58.5" customHeight="1">
      <c r="A511" s="79"/>
      <c r="B511" s="95" t="s">
        <v>434</v>
      </c>
      <c r="C511" s="79" t="s">
        <v>134</v>
      </c>
      <c r="D511" s="79" t="s">
        <v>139</v>
      </c>
      <c r="E511" s="79"/>
      <c r="F511" s="80">
        <v>1</v>
      </c>
      <c r="G511" s="80">
        <v>1</v>
      </c>
      <c r="H511" s="111"/>
    </row>
    <row r="512" spans="1:8" ht="18.75" customHeight="1">
      <c r="A512" s="79">
        <v>3</v>
      </c>
      <c r="B512" s="154" t="s">
        <v>36</v>
      </c>
      <c r="C512" s="79"/>
      <c r="D512" s="79"/>
      <c r="E512" s="79"/>
      <c r="F512" s="79"/>
      <c r="G512" s="80"/>
      <c r="H512" s="111"/>
    </row>
    <row r="513" spans="1:8" ht="43.5" customHeight="1">
      <c r="A513" s="79"/>
      <c r="B513" s="95" t="s">
        <v>435</v>
      </c>
      <c r="C513" s="79" t="s">
        <v>129</v>
      </c>
      <c r="D513" s="79" t="s">
        <v>137</v>
      </c>
      <c r="E513" s="79"/>
      <c r="F513" s="81">
        <f>F509</f>
        <v>1245800</v>
      </c>
      <c r="G513" s="81">
        <f>F513</f>
        <v>1245800</v>
      </c>
      <c r="H513" s="111"/>
    </row>
    <row r="514" spans="1:8" ht="18" customHeight="1">
      <c r="A514" s="79">
        <v>4</v>
      </c>
      <c r="B514" s="154" t="s">
        <v>37</v>
      </c>
      <c r="C514" s="79"/>
      <c r="D514" s="79"/>
      <c r="E514" s="79"/>
      <c r="F514" s="79"/>
      <c r="G514" s="80"/>
      <c r="H514" s="111"/>
    </row>
    <row r="515" spans="1:8" ht="36.75" customHeight="1">
      <c r="A515" s="79"/>
      <c r="B515" s="85" t="s">
        <v>436</v>
      </c>
      <c r="C515" s="79" t="s">
        <v>142</v>
      </c>
      <c r="D515" s="79" t="s">
        <v>141</v>
      </c>
      <c r="E515" s="79"/>
      <c r="F515" s="79">
        <v>100</v>
      </c>
      <c r="G515" s="80">
        <v>100</v>
      </c>
      <c r="H515" s="111"/>
    </row>
    <row r="516" spans="1:8" ht="27" customHeight="1">
      <c r="A516" s="79"/>
      <c r="B516" s="200" t="s">
        <v>473</v>
      </c>
      <c r="C516" s="200"/>
      <c r="D516" s="79"/>
      <c r="E516" s="79"/>
      <c r="F516" s="79"/>
      <c r="G516" s="80"/>
      <c r="H516" s="111"/>
    </row>
    <row r="517" spans="1:8" ht="22.5" customHeight="1">
      <c r="A517" s="79">
        <v>1</v>
      </c>
      <c r="B517" s="154" t="s">
        <v>34</v>
      </c>
      <c r="C517" s="79"/>
      <c r="D517" s="79"/>
      <c r="E517" s="79"/>
      <c r="F517" s="79"/>
      <c r="G517" s="80"/>
      <c r="H517" s="111"/>
    </row>
    <row r="518" spans="1:8" ht="39.75" customHeight="1">
      <c r="A518" s="79"/>
      <c r="B518" s="85" t="s">
        <v>428</v>
      </c>
      <c r="C518" s="79" t="s">
        <v>125</v>
      </c>
      <c r="D518" s="79" t="s">
        <v>367</v>
      </c>
      <c r="E518" s="79"/>
      <c r="F518" s="81">
        <v>1245800</v>
      </c>
      <c r="G518" s="81">
        <f>F518</f>
        <v>1245800</v>
      </c>
      <c r="H518" s="111"/>
    </row>
    <row r="519" spans="1:8" ht="25.5" customHeight="1">
      <c r="A519" s="79">
        <v>2</v>
      </c>
      <c r="B519" s="154" t="s">
        <v>35</v>
      </c>
      <c r="C519" s="79"/>
      <c r="D519" s="79"/>
      <c r="E519" s="79"/>
      <c r="F519" s="81"/>
      <c r="G519" s="80"/>
      <c r="H519" s="111"/>
    </row>
    <row r="520" spans="1:8" ht="58.5" customHeight="1">
      <c r="A520" s="79"/>
      <c r="B520" s="95" t="s">
        <v>429</v>
      </c>
      <c r="C520" s="79" t="s">
        <v>134</v>
      </c>
      <c r="D520" s="79" t="s">
        <v>139</v>
      </c>
      <c r="E520" s="79"/>
      <c r="F520" s="80">
        <v>1</v>
      </c>
      <c r="G520" s="80">
        <v>1</v>
      </c>
      <c r="H520" s="111"/>
    </row>
    <row r="521" spans="1:8" ht="18.75" customHeight="1">
      <c r="A521" s="79">
        <v>3</v>
      </c>
      <c r="B521" s="154" t="s">
        <v>36</v>
      </c>
      <c r="C521" s="79"/>
      <c r="D521" s="79"/>
      <c r="E521" s="79"/>
      <c r="F521" s="79"/>
      <c r="G521" s="80"/>
      <c r="H521" s="111"/>
    </row>
    <row r="522" spans="1:8" ht="43.5" customHeight="1">
      <c r="A522" s="79"/>
      <c r="B522" s="95" t="s">
        <v>430</v>
      </c>
      <c r="C522" s="79" t="s">
        <v>129</v>
      </c>
      <c r="D522" s="79" t="s">
        <v>137</v>
      </c>
      <c r="E522" s="79"/>
      <c r="F522" s="81">
        <f>F518</f>
        <v>1245800</v>
      </c>
      <c r="G522" s="81">
        <f>F522</f>
        <v>1245800</v>
      </c>
      <c r="H522" s="111"/>
    </row>
    <row r="523" spans="1:8" ht="18" customHeight="1">
      <c r="A523" s="79">
        <v>4</v>
      </c>
      <c r="B523" s="154" t="s">
        <v>37</v>
      </c>
      <c r="C523" s="79"/>
      <c r="D523" s="79"/>
      <c r="E523" s="79"/>
      <c r="F523" s="79"/>
      <c r="G523" s="80"/>
      <c r="H523" s="111"/>
    </row>
    <row r="524" spans="1:8" ht="36.75" customHeight="1">
      <c r="A524" s="79"/>
      <c r="B524" s="85" t="s">
        <v>431</v>
      </c>
      <c r="C524" s="79" t="s">
        <v>142</v>
      </c>
      <c r="D524" s="79" t="s">
        <v>141</v>
      </c>
      <c r="E524" s="79"/>
      <c r="F524" s="79">
        <v>100</v>
      </c>
      <c r="G524" s="80">
        <v>100</v>
      </c>
      <c r="H524" s="111"/>
    </row>
    <row r="525" spans="1:8" ht="27" customHeight="1">
      <c r="A525" s="79"/>
      <c r="B525" s="200" t="s">
        <v>472</v>
      </c>
      <c r="C525" s="200"/>
      <c r="D525" s="79"/>
      <c r="E525" s="79"/>
      <c r="F525" s="79"/>
      <c r="G525" s="80"/>
      <c r="H525" s="111"/>
    </row>
    <row r="526" spans="1:8" ht="22.5" customHeight="1">
      <c r="A526" s="79">
        <v>1</v>
      </c>
      <c r="B526" s="154" t="s">
        <v>34</v>
      </c>
      <c r="C526" s="79"/>
      <c r="D526" s="79"/>
      <c r="E526" s="79"/>
      <c r="F526" s="79"/>
      <c r="G526" s="80"/>
      <c r="H526" s="111"/>
    </row>
    <row r="527" spans="1:8" ht="39.75" customHeight="1">
      <c r="A527" s="79"/>
      <c r="B527" s="85" t="s">
        <v>425</v>
      </c>
      <c r="C527" s="79" t="s">
        <v>125</v>
      </c>
      <c r="D527" s="79" t="s">
        <v>367</v>
      </c>
      <c r="E527" s="79"/>
      <c r="F527" s="81">
        <v>1245800</v>
      </c>
      <c r="G527" s="81">
        <f>F527</f>
        <v>1245800</v>
      </c>
      <c r="H527" s="111"/>
    </row>
    <row r="528" spans="1:8" ht="25.5" customHeight="1">
      <c r="A528" s="79">
        <v>2</v>
      </c>
      <c r="B528" s="154" t="s">
        <v>35</v>
      </c>
      <c r="C528" s="79"/>
      <c r="D528" s="79"/>
      <c r="E528" s="79"/>
      <c r="F528" s="81"/>
      <c r="G528" s="80"/>
      <c r="H528" s="111"/>
    </row>
    <row r="529" spans="1:8" ht="58.5" customHeight="1">
      <c r="A529" s="79"/>
      <c r="B529" s="95" t="s">
        <v>432</v>
      </c>
      <c r="C529" s="79" t="s">
        <v>134</v>
      </c>
      <c r="D529" s="79" t="s">
        <v>139</v>
      </c>
      <c r="E529" s="79"/>
      <c r="F529" s="80">
        <v>1</v>
      </c>
      <c r="G529" s="80">
        <v>1</v>
      </c>
      <c r="H529" s="111"/>
    </row>
    <row r="530" spans="1:8" ht="18.75" customHeight="1">
      <c r="A530" s="79">
        <v>3</v>
      </c>
      <c r="B530" s="154" t="s">
        <v>36</v>
      </c>
      <c r="C530" s="79"/>
      <c r="D530" s="79"/>
      <c r="E530" s="79"/>
      <c r="F530" s="79"/>
      <c r="G530" s="80"/>
      <c r="H530" s="111"/>
    </row>
    <row r="531" spans="1:8" ht="43.5" customHeight="1">
      <c r="A531" s="79"/>
      <c r="B531" s="95" t="s">
        <v>426</v>
      </c>
      <c r="C531" s="79" t="s">
        <v>129</v>
      </c>
      <c r="D531" s="79" t="s">
        <v>137</v>
      </c>
      <c r="E531" s="79"/>
      <c r="F531" s="81">
        <f>F527</f>
        <v>1245800</v>
      </c>
      <c r="G531" s="81">
        <f>F531</f>
        <v>1245800</v>
      </c>
      <c r="H531" s="111"/>
    </row>
    <row r="532" spans="1:8" ht="18" customHeight="1">
      <c r="A532" s="79">
        <v>4</v>
      </c>
      <c r="B532" s="154" t="s">
        <v>37</v>
      </c>
      <c r="C532" s="79"/>
      <c r="D532" s="79"/>
      <c r="E532" s="79"/>
      <c r="F532" s="79"/>
      <c r="G532" s="80"/>
      <c r="H532" s="111"/>
    </row>
    <row r="533" spans="1:8" ht="36.75" customHeight="1">
      <c r="A533" s="79"/>
      <c r="B533" s="85" t="s">
        <v>427</v>
      </c>
      <c r="C533" s="79" t="s">
        <v>142</v>
      </c>
      <c r="D533" s="79" t="s">
        <v>141</v>
      </c>
      <c r="E533" s="79"/>
      <c r="F533" s="79">
        <v>100</v>
      </c>
      <c r="G533" s="80">
        <v>100</v>
      </c>
      <c r="H533" s="111"/>
    </row>
    <row r="534" spans="1:8" ht="27" customHeight="1">
      <c r="A534" s="79"/>
      <c r="B534" s="200" t="s">
        <v>471</v>
      </c>
      <c r="C534" s="200"/>
      <c r="D534" s="79"/>
      <c r="E534" s="79"/>
      <c r="F534" s="79"/>
      <c r="G534" s="80"/>
      <c r="H534" s="111"/>
    </row>
    <row r="535" spans="1:8" ht="22.5" customHeight="1">
      <c r="A535" s="79">
        <v>1</v>
      </c>
      <c r="B535" s="154" t="s">
        <v>34</v>
      </c>
      <c r="C535" s="79"/>
      <c r="D535" s="79"/>
      <c r="E535" s="79"/>
      <c r="F535" s="79"/>
      <c r="G535" s="80"/>
      <c r="H535" s="111"/>
    </row>
    <row r="536" spans="1:8" ht="39.75" customHeight="1">
      <c r="A536" s="79"/>
      <c r="B536" s="85" t="s">
        <v>394</v>
      </c>
      <c r="C536" s="79" t="s">
        <v>125</v>
      </c>
      <c r="D536" s="79" t="s">
        <v>367</v>
      </c>
      <c r="E536" s="79"/>
      <c r="F536" s="81">
        <v>1245800</v>
      </c>
      <c r="G536" s="81">
        <f>F536</f>
        <v>1245800</v>
      </c>
      <c r="H536" s="111"/>
    </row>
    <row r="537" spans="1:8" ht="25.5" customHeight="1">
      <c r="A537" s="79">
        <v>2</v>
      </c>
      <c r="B537" s="154" t="s">
        <v>35</v>
      </c>
      <c r="C537" s="79"/>
      <c r="D537" s="79"/>
      <c r="E537" s="79"/>
      <c r="F537" s="81"/>
      <c r="G537" s="80"/>
      <c r="H537" s="111"/>
    </row>
    <row r="538" spans="1:8" ht="58.5" customHeight="1">
      <c r="A538" s="79"/>
      <c r="B538" s="95" t="s">
        <v>395</v>
      </c>
      <c r="C538" s="79" t="s">
        <v>134</v>
      </c>
      <c r="D538" s="79" t="s">
        <v>139</v>
      </c>
      <c r="E538" s="79"/>
      <c r="F538" s="80">
        <v>1</v>
      </c>
      <c r="G538" s="80">
        <v>1</v>
      </c>
      <c r="H538" s="111"/>
    </row>
    <row r="539" spans="1:8" ht="18.75" customHeight="1">
      <c r="A539" s="79">
        <v>3</v>
      </c>
      <c r="B539" s="154" t="s">
        <v>36</v>
      </c>
      <c r="C539" s="79"/>
      <c r="D539" s="79"/>
      <c r="E539" s="79"/>
      <c r="F539" s="79"/>
      <c r="G539" s="80"/>
      <c r="H539" s="111"/>
    </row>
    <row r="540" spans="1:8" ht="43.5" customHeight="1">
      <c r="A540" s="79"/>
      <c r="B540" s="95" t="s">
        <v>396</v>
      </c>
      <c r="C540" s="79" t="s">
        <v>129</v>
      </c>
      <c r="D540" s="79" t="s">
        <v>137</v>
      </c>
      <c r="E540" s="79"/>
      <c r="F540" s="81">
        <f>F536</f>
        <v>1245800</v>
      </c>
      <c r="G540" s="81">
        <f>F540</f>
        <v>1245800</v>
      </c>
      <c r="H540" s="111"/>
    </row>
    <row r="541" spans="1:8" ht="18" customHeight="1">
      <c r="A541" s="79">
        <v>4</v>
      </c>
      <c r="B541" s="154" t="s">
        <v>37</v>
      </c>
      <c r="C541" s="79"/>
      <c r="D541" s="79"/>
      <c r="E541" s="79"/>
      <c r="F541" s="79"/>
      <c r="G541" s="80"/>
      <c r="H541" s="111"/>
    </row>
    <row r="542" spans="1:8" ht="36.75" customHeight="1">
      <c r="A542" s="79"/>
      <c r="B542" s="85" t="s">
        <v>397</v>
      </c>
      <c r="C542" s="79" t="s">
        <v>142</v>
      </c>
      <c r="D542" s="79" t="s">
        <v>141</v>
      </c>
      <c r="E542" s="79"/>
      <c r="F542" s="79">
        <v>100</v>
      </c>
      <c r="G542" s="80">
        <v>100</v>
      </c>
      <c r="H542" s="111"/>
    </row>
    <row r="543" spans="1:8" ht="27" customHeight="1">
      <c r="A543" s="79"/>
      <c r="B543" s="200" t="s">
        <v>470</v>
      </c>
      <c r="C543" s="200"/>
      <c r="D543" s="79"/>
      <c r="E543" s="79"/>
      <c r="F543" s="79"/>
      <c r="G543" s="80"/>
      <c r="H543" s="111"/>
    </row>
    <row r="544" spans="1:8" ht="22.5" customHeight="1">
      <c r="A544" s="79">
        <v>1</v>
      </c>
      <c r="B544" s="154" t="s">
        <v>34</v>
      </c>
      <c r="C544" s="79"/>
      <c r="D544" s="79"/>
      <c r="E544" s="79"/>
      <c r="F544" s="79"/>
      <c r="G544" s="80"/>
      <c r="H544" s="111"/>
    </row>
    <row r="545" spans="1:8" ht="58.5" customHeight="1">
      <c r="A545" s="79"/>
      <c r="B545" s="85" t="s">
        <v>421</v>
      </c>
      <c r="C545" s="79" t="s">
        <v>125</v>
      </c>
      <c r="D545" s="79" t="s">
        <v>367</v>
      </c>
      <c r="E545" s="79"/>
      <c r="F545" s="81">
        <v>1246000</v>
      </c>
      <c r="G545" s="81">
        <f>F545</f>
        <v>1246000</v>
      </c>
      <c r="H545" s="111"/>
    </row>
    <row r="546" spans="1:8" ht="25.5" customHeight="1">
      <c r="A546" s="79">
        <v>2</v>
      </c>
      <c r="B546" s="154" t="s">
        <v>35</v>
      </c>
      <c r="C546" s="79"/>
      <c r="D546" s="79"/>
      <c r="E546" s="79"/>
      <c r="F546" s="81"/>
      <c r="G546" s="80"/>
      <c r="H546" s="111"/>
    </row>
    <row r="547" spans="1:8" ht="34.5" customHeight="1">
      <c r="A547" s="79"/>
      <c r="B547" s="95" t="s">
        <v>422</v>
      </c>
      <c r="C547" s="79" t="s">
        <v>134</v>
      </c>
      <c r="D547" s="79" t="s">
        <v>139</v>
      </c>
      <c r="E547" s="79"/>
      <c r="F547" s="80">
        <v>1</v>
      </c>
      <c r="G547" s="80">
        <v>1</v>
      </c>
      <c r="H547" s="111"/>
    </row>
    <row r="548" spans="1:8" ht="18.75" customHeight="1">
      <c r="A548" s="79">
        <v>3</v>
      </c>
      <c r="B548" s="154" t="s">
        <v>36</v>
      </c>
      <c r="C548" s="79"/>
      <c r="D548" s="79"/>
      <c r="E548" s="79"/>
      <c r="F548" s="79"/>
      <c r="G548" s="80"/>
      <c r="H548" s="111"/>
    </row>
    <row r="549" spans="1:8" ht="58.5" customHeight="1">
      <c r="A549" s="79"/>
      <c r="B549" s="95" t="s">
        <v>423</v>
      </c>
      <c r="C549" s="79" t="s">
        <v>129</v>
      </c>
      <c r="D549" s="79" t="s">
        <v>137</v>
      </c>
      <c r="E549" s="79"/>
      <c r="F549" s="81">
        <f>F545</f>
        <v>1246000</v>
      </c>
      <c r="G549" s="81">
        <f>F549</f>
        <v>1246000</v>
      </c>
      <c r="H549" s="111"/>
    </row>
    <row r="550" spans="1:8" ht="18" customHeight="1">
      <c r="A550" s="79">
        <v>4</v>
      </c>
      <c r="B550" s="154" t="s">
        <v>37</v>
      </c>
      <c r="C550" s="79"/>
      <c r="D550" s="79"/>
      <c r="E550" s="79"/>
      <c r="F550" s="79"/>
      <c r="G550" s="80"/>
      <c r="H550" s="111"/>
    </row>
    <row r="551" spans="1:8" ht="36.75" customHeight="1">
      <c r="A551" s="79"/>
      <c r="B551" s="85" t="s">
        <v>424</v>
      </c>
      <c r="C551" s="79" t="s">
        <v>142</v>
      </c>
      <c r="D551" s="79" t="s">
        <v>141</v>
      </c>
      <c r="E551" s="79"/>
      <c r="F551" s="79">
        <v>100</v>
      </c>
      <c r="G551" s="80">
        <v>100</v>
      </c>
      <c r="H551" s="111"/>
    </row>
    <row r="552" spans="1:8" ht="45.75" customHeight="1">
      <c r="A552" s="79"/>
      <c r="B552" s="200" t="s">
        <v>469</v>
      </c>
      <c r="C552" s="200"/>
      <c r="D552" s="79"/>
      <c r="E552" s="79"/>
      <c r="F552" s="79"/>
      <c r="G552" s="80"/>
      <c r="H552" s="111"/>
    </row>
    <row r="553" spans="1:8" ht="23.25" customHeight="1">
      <c r="A553" s="79">
        <v>1</v>
      </c>
      <c r="B553" s="154" t="s">
        <v>34</v>
      </c>
      <c r="C553" s="79"/>
      <c r="D553" s="79"/>
      <c r="E553" s="79"/>
      <c r="F553" s="79"/>
      <c r="G553" s="80"/>
      <c r="H553" s="111"/>
    </row>
    <row r="554" spans="1:8" ht="36.75" customHeight="1">
      <c r="A554" s="79"/>
      <c r="B554" s="85" t="s">
        <v>419</v>
      </c>
      <c r="C554" s="79" t="s">
        <v>125</v>
      </c>
      <c r="D554" s="79" t="s">
        <v>367</v>
      </c>
      <c r="E554" s="79"/>
      <c r="F554" s="81">
        <v>950000</v>
      </c>
      <c r="G554" s="81">
        <f>E554+F554</f>
        <v>950000</v>
      </c>
      <c r="H554" s="111"/>
    </row>
    <row r="555" spans="1:8" ht="19.5" customHeight="1">
      <c r="A555" s="79">
        <v>2</v>
      </c>
      <c r="B555" s="154" t="s">
        <v>35</v>
      </c>
      <c r="C555" s="79"/>
      <c r="D555" s="79"/>
      <c r="E555" s="79"/>
      <c r="F555" s="81"/>
      <c r="G555" s="80"/>
      <c r="H555" s="111"/>
    </row>
    <row r="556" spans="1:8" ht="42" customHeight="1">
      <c r="A556" s="79"/>
      <c r="B556" s="95" t="s">
        <v>420</v>
      </c>
      <c r="C556" s="79" t="s">
        <v>134</v>
      </c>
      <c r="D556" s="79" t="s">
        <v>139</v>
      </c>
      <c r="E556" s="79"/>
      <c r="F556" s="80">
        <v>1</v>
      </c>
      <c r="G556" s="80">
        <v>1</v>
      </c>
      <c r="H556" s="111"/>
    </row>
    <row r="557" spans="1:8" ht="24.75" customHeight="1">
      <c r="A557" s="79">
        <v>3</v>
      </c>
      <c r="B557" s="154" t="s">
        <v>36</v>
      </c>
      <c r="C557" s="79"/>
      <c r="D557" s="79"/>
      <c r="E557" s="79"/>
      <c r="F557" s="79"/>
      <c r="G557" s="80"/>
      <c r="H557" s="111"/>
    </row>
    <row r="558" spans="1:8" ht="39" customHeight="1">
      <c r="A558" s="79"/>
      <c r="B558" s="95" t="s">
        <v>398</v>
      </c>
      <c r="C558" s="79" t="s">
        <v>129</v>
      </c>
      <c r="D558" s="79" t="s">
        <v>137</v>
      </c>
      <c r="E558" s="79"/>
      <c r="F558" s="81">
        <f>F554/F556</f>
        <v>950000</v>
      </c>
      <c r="G558" s="81">
        <f>E558+F558</f>
        <v>950000</v>
      </c>
      <c r="H558" s="111"/>
    </row>
    <row r="559" spans="1:8" ht="18.75" customHeight="1">
      <c r="A559" s="79">
        <v>4</v>
      </c>
      <c r="B559" s="154" t="s">
        <v>37</v>
      </c>
      <c r="C559" s="79"/>
      <c r="D559" s="79"/>
      <c r="E559" s="79"/>
      <c r="F559" s="79"/>
      <c r="G559" s="80"/>
      <c r="H559" s="111"/>
    </row>
    <row r="560" spans="1:8" ht="37.5" customHeight="1">
      <c r="A560" s="79"/>
      <c r="B560" s="85" t="s">
        <v>399</v>
      </c>
      <c r="C560" s="79" t="s">
        <v>142</v>
      </c>
      <c r="D560" s="79" t="s">
        <v>141</v>
      </c>
      <c r="E560" s="79"/>
      <c r="F560" s="79">
        <v>100</v>
      </c>
      <c r="G560" s="80">
        <v>100</v>
      </c>
      <c r="H560" s="111"/>
    </row>
    <row r="561" spans="1:8" ht="23.25" customHeight="1">
      <c r="A561" s="79"/>
      <c r="B561" s="117" t="s">
        <v>468</v>
      </c>
      <c r="C561" s="150"/>
      <c r="D561" s="150"/>
      <c r="E561" s="150"/>
      <c r="F561" s="151">
        <f>F564</f>
        <v>333000</v>
      </c>
      <c r="G561" s="151">
        <f>G564</f>
        <v>333000</v>
      </c>
      <c r="H561" s="111"/>
    </row>
    <row r="562" spans="1:8" ht="42" customHeight="1">
      <c r="A562" s="79"/>
      <c r="B562" s="200" t="s">
        <v>467</v>
      </c>
      <c r="C562" s="200"/>
      <c r="D562" s="79"/>
      <c r="E562" s="79"/>
      <c r="F562" s="79"/>
      <c r="G562" s="80"/>
      <c r="H562" s="111"/>
    </row>
    <row r="563" spans="1:8" ht="24" customHeight="1">
      <c r="A563" s="79">
        <v>1</v>
      </c>
      <c r="B563" s="154" t="s">
        <v>34</v>
      </c>
      <c r="C563" s="79"/>
      <c r="D563" s="79"/>
      <c r="E563" s="79"/>
      <c r="F563" s="79"/>
      <c r="G563" s="80"/>
      <c r="H563" s="111"/>
    </row>
    <row r="564" spans="1:8" ht="58.5" customHeight="1">
      <c r="A564" s="79"/>
      <c r="B564" s="85" t="s">
        <v>400</v>
      </c>
      <c r="C564" s="79" t="s">
        <v>125</v>
      </c>
      <c r="D564" s="79" t="s">
        <v>367</v>
      </c>
      <c r="E564" s="79"/>
      <c r="F564" s="81">
        <v>333000</v>
      </c>
      <c r="G564" s="81">
        <v>333000</v>
      </c>
      <c r="H564" s="111"/>
    </row>
    <row r="565" spans="1:8" ht="27" customHeight="1">
      <c r="A565" s="79">
        <v>2</v>
      </c>
      <c r="B565" s="154" t="s">
        <v>35</v>
      </c>
      <c r="C565" s="79"/>
      <c r="D565" s="79"/>
      <c r="E565" s="79"/>
      <c r="F565" s="81"/>
      <c r="G565" s="80"/>
      <c r="H565" s="111"/>
    </row>
    <row r="566" spans="1:8" ht="40.5" customHeight="1">
      <c r="A566" s="79"/>
      <c r="B566" s="95" t="s">
        <v>401</v>
      </c>
      <c r="C566" s="79" t="s">
        <v>134</v>
      </c>
      <c r="D566" s="79" t="s">
        <v>139</v>
      </c>
      <c r="E566" s="79"/>
      <c r="F566" s="80">
        <v>1</v>
      </c>
      <c r="G566" s="80">
        <v>1</v>
      </c>
      <c r="H566" s="111"/>
    </row>
    <row r="567" spans="1:8" ht="17.25" customHeight="1">
      <c r="A567" s="79">
        <v>3</v>
      </c>
      <c r="B567" s="154" t="s">
        <v>36</v>
      </c>
      <c r="C567" s="79"/>
      <c r="D567" s="79"/>
      <c r="E567" s="79"/>
      <c r="F567" s="79"/>
      <c r="G567" s="80"/>
      <c r="H567" s="111"/>
    </row>
    <row r="568" spans="1:8" ht="58.5" customHeight="1">
      <c r="A568" s="79"/>
      <c r="B568" s="95" t="s">
        <v>402</v>
      </c>
      <c r="C568" s="79" t="s">
        <v>129</v>
      </c>
      <c r="D568" s="79" t="s">
        <v>137</v>
      </c>
      <c r="E568" s="79"/>
      <c r="F568" s="81">
        <f>F564</f>
        <v>333000</v>
      </c>
      <c r="G568" s="81">
        <f>G564</f>
        <v>333000</v>
      </c>
      <c r="H568" s="111"/>
    </row>
    <row r="569" spans="1:8" ht="24" customHeight="1">
      <c r="A569" s="79">
        <v>4</v>
      </c>
      <c r="B569" s="154" t="s">
        <v>37</v>
      </c>
      <c r="C569" s="79"/>
      <c r="D569" s="79"/>
      <c r="E569" s="79"/>
      <c r="F569" s="79"/>
      <c r="G569" s="80"/>
      <c r="H569" s="111"/>
    </row>
    <row r="570" spans="1:8" ht="39" customHeight="1">
      <c r="A570" s="79"/>
      <c r="B570" s="85" t="s">
        <v>403</v>
      </c>
      <c r="C570" s="79" t="s">
        <v>142</v>
      </c>
      <c r="D570" s="79" t="s">
        <v>141</v>
      </c>
      <c r="E570" s="79"/>
      <c r="F570" s="79">
        <v>100</v>
      </c>
      <c r="G570" s="80">
        <v>100</v>
      </c>
      <c r="H570" s="111"/>
    </row>
    <row r="571" spans="1:8" ht="26.25" customHeight="1">
      <c r="A571" s="79"/>
      <c r="B571" s="117" t="s">
        <v>485</v>
      </c>
      <c r="C571" s="150"/>
      <c r="D571" s="150"/>
      <c r="E571" s="150"/>
      <c r="F571" s="151">
        <f>F574</f>
        <v>1500000</v>
      </c>
      <c r="G571" s="84">
        <f>E571+F571</f>
        <v>1500000</v>
      </c>
      <c r="H571" s="111"/>
    </row>
    <row r="572" spans="1:8" ht="27" customHeight="1">
      <c r="A572" s="79"/>
      <c r="B572" s="200" t="s">
        <v>489</v>
      </c>
      <c r="C572" s="200"/>
      <c r="D572" s="79"/>
      <c r="E572" s="79"/>
      <c r="F572" s="79"/>
      <c r="G572" s="80"/>
      <c r="H572" s="111"/>
    </row>
    <row r="573" spans="1:8" ht="20.25" customHeight="1">
      <c r="A573" s="79">
        <v>1</v>
      </c>
      <c r="B573" s="154" t="s">
        <v>34</v>
      </c>
      <c r="C573" s="79"/>
      <c r="D573" s="79"/>
      <c r="E573" s="79"/>
      <c r="F573" s="79"/>
      <c r="G573" s="80"/>
      <c r="H573" s="111"/>
    </row>
    <row r="574" spans="1:8" ht="35.25" customHeight="1">
      <c r="A574" s="79"/>
      <c r="B574" s="85" t="s">
        <v>490</v>
      </c>
      <c r="C574" s="79" t="s">
        <v>125</v>
      </c>
      <c r="D574" s="79" t="s">
        <v>484</v>
      </c>
      <c r="E574" s="79"/>
      <c r="F574" s="81">
        <v>1500000</v>
      </c>
      <c r="G574" s="81">
        <f>F574</f>
        <v>1500000</v>
      </c>
      <c r="H574" s="111"/>
    </row>
    <row r="575" spans="1:8" ht="27.75" customHeight="1">
      <c r="A575" s="79">
        <v>2</v>
      </c>
      <c r="B575" s="154" t="s">
        <v>35</v>
      </c>
      <c r="C575" s="79"/>
      <c r="D575" s="79"/>
      <c r="E575" s="79"/>
      <c r="F575" s="81"/>
      <c r="G575" s="80"/>
      <c r="H575" s="111"/>
    </row>
    <row r="576" spans="1:8" ht="60.75" customHeight="1">
      <c r="A576" s="79"/>
      <c r="B576" s="95" t="s">
        <v>494</v>
      </c>
      <c r="C576" s="79" t="s">
        <v>134</v>
      </c>
      <c r="D576" s="79" t="s">
        <v>139</v>
      </c>
      <c r="E576" s="79"/>
      <c r="F576" s="80">
        <v>1</v>
      </c>
      <c r="G576" s="80">
        <v>1</v>
      </c>
      <c r="H576" s="111"/>
    </row>
    <row r="577" spans="1:8" ht="44.25" customHeight="1">
      <c r="A577" s="79"/>
      <c r="B577" s="95" t="s">
        <v>491</v>
      </c>
      <c r="C577" s="79" t="s">
        <v>406</v>
      </c>
      <c r="D577" s="79" t="s">
        <v>126</v>
      </c>
      <c r="E577" s="79"/>
      <c r="F577" s="80">
        <v>1185</v>
      </c>
      <c r="G577" s="80">
        <f>F577</f>
        <v>1185</v>
      </c>
      <c r="H577" s="111"/>
    </row>
    <row r="578" spans="1:8" ht="21.75" customHeight="1">
      <c r="A578" s="79">
        <v>3</v>
      </c>
      <c r="B578" s="154" t="s">
        <v>36</v>
      </c>
      <c r="C578" s="79"/>
      <c r="D578" s="79"/>
      <c r="E578" s="79"/>
      <c r="F578" s="79"/>
      <c r="G578" s="80"/>
      <c r="H578" s="111"/>
    </row>
    <row r="579" spans="1:8" ht="50.25" customHeight="1">
      <c r="A579" s="79"/>
      <c r="B579" s="95" t="s">
        <v>495</v>
      </c>
      <c r="C579" s="79" t="s">
        <v>129</v>
      </c>
      <c r="D579" s="79" t="s">
        <v>137</v>
      </c>
      <c r="E579" s="79"/>
      <c r="F579" s="81">
        <v>100000</v>
      </c>
      <c r="G579" s="81">
        <v>100000</v>
      </c>
      <c r="H579" s="111"/>
    </row>
    <row r="580" spans="1:8" ht="44.25" customHeight="1">
      <c r="A580" s="79"/>
      <c r="B580" s="95" t="s">
        <v>492</v>
      </c>
      <c r="C580" s="79" t="s">
        <v>129</v>
      </c>
      <c r="D580" s="79" t="s">
        <v>137</v>
      </c>
      <c r="E580" s="79"/>
      <c r="F580" s="81">
        <f>(F574-F579)/F577+0.01</f>
        <v>1181.4445991561181</v>
      </c>
      <c r="G580" s="81">
        <f>(G574-G579)/G577+0.01</f>
        <v>1181.4445991561181</v>
      </c>
      <c r="H580" s="111"/>
    </row>
    <row r="581" spans="1:8" ht="21.75" customHeight="1">
      <c r="A581" s="79">
        <v>4</v>
      </c>
      <c r="B581" s="154" t="s">
        <v>37</v>
      </c>
      <c r="C581" s="79"/>
      <c r="D581" s="79"/>
      <c r="E581" s="79"/>
      <c r="F581" s="79"/>
      <c r="G581" s="80"/>
      <c r="H581" s="111"/>
    </row>
    <row r="582" spans="1:8" ht="41.25" customHeight="1">
      <c r="A582" s="79"/>
      <c r="B582" s="85" t="s">
        <v>493</v>
      </c>
      <c r="C582" s="79" t="s">
        <v>142</v>
      </c>
      <c r="D582" s="79" t="s">
        <v>141</v>
      </c>
      <c r="E582" s="79"/>
      <c r="F582" s="79">
        <v>100</v>
      </c>
      <c r="G582" s="80">
        <v>100</v>
      </c>
      <c r="H582" s="111"/>
    </row>
    <row r="583" spans="1:8" ht="30" customHeight="1">
      <c r="A583" s="79"/>
      <c r="B583" s="117" t="s">
        <v>486</v>
      </c>
      <c r="C583" s="150"/>
      <c r="D583" s="150"/>
      <c r="E583" s="150"/>
      <c r="F583" s="151">
        <f>F586+F595</f>
        <v>2080238</v>
      </c>
      <c r="G583" s="84">
        <f>E583+F583</f>
        <v>2080238</v>
      </c>
      <c r="H583" s="111"/>
    </row>
    <row r="584" spans="1:8" ht="27" customHeight="1">
      <c r="A584" s="79"/>
      <c r="B584" s="200" t="s">
        <v>487</v>
      </c>
      <c r="C584" s="200"/>
      <c r="D584" s="79"/>
      <c r="E584" s="79"/>
      <c r="F584" s="79"/>
      <c r="G584" s="80"/>
      <c r="H584" s="111"/>
    </row>
    <row r="585" spans="1:8" ht="20.25" customHeight="1">
      <c r="A585" s="79">
        <v>1</v>
      </c>
      <c r="B585" s="154" t="s">
        <v>34</v>
      </c>
      <c r="C585" s="79"/>
      <c r="D585" s="79"/>
      <c r="E585" s="79"/>
      <c r="F585" s="79"/>
      <c r="G585" s="80"/>
      <c r="H585" s="111"/>
    </row>
    <row r="586" spans="1:8" ht="35.25" customHeight="1">
      <c r="A586" s="79"/>
      <c r="B586" s="85" t="s">
        <v>404</v>
      </c>
      <c r="C586" s="79" t="s">
        <v>125</v>
      </c>
      <c r="D586" s="79" t="s">
        <v>367</v>
      </c>
      <c r="E586" s="79"/>
      <c r="F586" s="81">
        <v>1696066</v>
      </c>
      <c r="G586" s="81">
        <v>1696066</v>
      </c>
      <c r="H586" s="111"/>
    </row>
    <row r="587" spans="1:8" ht="27.75" customHeight="1">
      <c r="A587" s="79">
        <v>2</v>
      </c>
      <c r="B587" s="154" t="s">
        <v>35</v>
      </c>
      <c r="C587" s="79"/>
      <c r="D587" s="79"/>
      <c r="E587" s="79"/>
      <c r="F587" s="81"/>
      <c r="G587" s="80"/>
      <c r="H587" s="111"/>
    </row>
    <row r="588" spans="1:8" ht="32.25" customHeight="1">
      <c r="A588" s="79"/>
      <c r="B588" s="95" t="s">
        <v>405</v>
      </c>
      <c r="C588" s="79" t="s">
        <v>406</v>
      </c>
      <c r="D588" s="79" t="s">
        <v>407</v>
      </c>
      <c r="E588" s="79"/>
      <c r="F588" s="80">
        <v>1230</v>
      </c>
      <c r="G588" s="80">
        <v>1230</v>
      </c>
      <c r="H588" s="111"/>
    </row>
    <row r="589" spans="1:8" ht="21.75" customHeight="1">
      <c r="A589" s="79">
        <v>3</v>
      </c>
      <c r="B589" s="154" t="s">
        <v>36</v>
      </c>
      <c r="C589" s="79"/>
      <c r="D589" s="79"/>
      <c r="E589" s="79"/>
      <c r="F589" s="79"/>
      <c r="G589" s="80"/>
      <c r="H589" s="111"/>
    </row>
    <row r="590" spans="1:8" ht="33" customHeight="1">
      <c r="A590" s="79"/>
      <c r="B590" s="95" t="s">
        <v>408</v>
      </c>
      <c r="C590" s="79" t="s">
        <v>129</v>
      </c>
      <c r="D590" s="79" t="s">
        <v>137</v>
      </c>
      <c r="E590" s="79"/>
      <c r="F590" s="81">
        <f>F586/F588</f>
        <v>1378.9154471544716</v>
      </c>
      <c r="G590" s="81">
        <f>G586/G588</f>
        <v>1378.9154471544716</v>
      </c>
      <c r="H590" s="111"/>
    </row>
    <row r="591" spans="1:8" ht="21.75" customHeight="1">
      <c r="A591" s="79">
        <v>4</v>
      </c>
      <c r="B591" s="154" t="s">
        <v>37</v>
      </c>
      <c r="C591" s="79"/>
      <c r="D591" s="79"/>
      <c r="E591" s="79"/>
      <c r="F591" s="79"/>
      <c r="G591" s="80"/>
      <c r="H591" s="111"/>
    </row>
    <row r="592" spans="1:8" ht="41.25" customHeight="1">
      <c r="A592" s="79"/>
      <c r="B592" s="85" t="s">
        <v>409</v>
      </c>
      <c r="C592" s="79" t="s">
        <v>142</v>
      </c>
      <c r="D592" s="79" t="s">
        <v>141</v>
      </c>
      <c r="E592" s="79"/>
      <c r="F592" s="79">
        <v>100</v>
      </c>
      <c r="G592" s="80">
        <v>100</v>
      </c>
      <c r="H592" s="111"/>
    </row>
    <row r="593" spans="1:8" ht="21.75" customHeight="1">
      <c r="A593" s="79"/>
      <c r="B593" s="200" t="s">
        <v>488</v>
      </c>
      <c r="C593" s="200"/>
      <c r="D593" s="79"/>
      <c r="E593" s="79"/>
      <c r="F593" s="79"/>
      <c r="G593" s="80"/>
      <c r="H593" s="111"/>
    </row>
    <row r="594" spans="1:8" ht="21.75" customHeight="1">
      <c r="A594" s="79">
        <v>1</v>
      </c>
      <c r="B594" s="154" t="s">
        <v>34</v>
      </c>
      <c r="C594" s="79"/>
      <c r="D594" s="79"/>
      <c r="E594" s="79"/>
      <c r="F594" s="79"/>
      <c r="G594" s="80"/>
      <c r="H594" s="111"/>
    </row>
    <row r="595" spans="1:8" ht="45.75" customHeight="1">
      <c r="A595" s="79"/>
      <c r="B595" s="85" t="s">
        <v>410</v>
      </c>
      <c r="C595" s="79" t="s">
        <v>125</v>
      </c>
      <c r="D595" s="79" t="s">
        <v>367</v>
      </c>
      <c r="E595" s="79"/>
      <c r="F595" s="81">
        <v>384172</v>
      </c>
      <c r="G595" s="81">
        <f>E595+F595</f>
        <v>384172</v>
      </c>
      <c r="H595" s="111"/>
    </row>
    <row r="596" spans="1:8" ht="21.75" customHeight="1">
      <c r="A596" s="79">
        <v>2</v>
      </c>
      <c r="B596" s="154" t="s">
        <v>35</v>
      </c>
      <c r="C596" s="79"/>
      <c r="D596" s="79"/>
      <c r="E596" s="79"/>
      <c r="F596" s="81"/>
      <c r="G596" s="80"/>
      <c r="H596" s="111"/>
    </row>
    <row r="597" spans="1:8" ht="36.75" customHeight="1">
      <c r="A597" s="79"/>
      <c r="B597" s="95" t="s">
        <v>411</v>
      </c>
      <c r="C597" s="79" t="s">
        <v>343</v>
      </c>
      <c r="D597" s="79" t="s">
        <v>139</v>
      </c>
      <c r="E597" s="79"/>
      <c r="F597" s="80">
        <f>3850-3574</f>
        <v>276</v>
      </c>
      <c r="G597" s="80">
        <f>3850-3574</f>
        <v>276</v>
      </c>
      <c r="H597" s="111"/>
    </row>
    <row r="598" spans="1:8" ht="21.75" customHeight="1">
      <c r="A598" s="79">
        <v>3</v>
      </c>
      <c r="B598" s="154" t="s">
        <v>36</v>
      </c>
      <c r="C598" s="79"/>
      <c r="D598" s="79"/>
      <c r="E598" s="79"/>
      <c r="F598" s="79"/>
      <c r="G598" s="80"/>
      <c r="H598" s="111"/>
    </row>
    <row r="599" spans="1:8" ht="42" customHeight="1">
      <c r="A599" s="79"/>
      <c r="B599" s="95" t="s">
        <v>412</v>
      </c>
      <c r="C599" s="79" t="s">
        <v>129</v>
      </c>
      <c r="D599" s="79" t="s">
        <v>137</v>
      </c>
      <c r="E599" s="79"/>
      <c r="F599" s="81">
        <f>F595/F597</f>
        <v>1391.927536231884</v>
      </c>
      <c r="G599" s="81">
        <f>G595/G597</f>
        <v>1391.927536231884</v>
      </c>
      <c r="H599" s="111"/>
    </row>
    <row r="600" spans="1:8" ht="21.75" customHeight="1">
      <c r="A600" s="79">
        <v>4</v>
      </c>
      <c r="B600" s="154" t="s">
        <v>37</v>
      </c>
      <c r="C600" s="79"/>
      <c r="D600" s="79"/>
      <c r="E600" s="79"/>
      <c r="F600" s="79"/>
      <c r="G600" s="80"/>
      <c r="H600" s="111"/>
    </row>
    <row r="601" spans="1:8" ht="50.25" customHeight="1">
      <c r="A601" s="79"/>
      <c r="B601" s="85" t="s">
        <v>413</v>
      </c>
      <c r="C601" s="79" t="s">
        <v>142</v>
      </c>
      <c r="D601" s="79" t="s">
        <v>141</v>
      </c>
      <c r="E601" s="79"/>
      <c r="F601" s="79">
        <v>100</v>
      </c>
      <c r="G601" s="80">
        <v>100</v>
      </c>
      <c r="H601" s="111"/>
    </row>
    <row r="602" spans="1:8" ht="35.25" customHeight="1">
      <c r="A602" s="79"/>
      <c r="B602" s="200" t="s">
        <v>418</v>
      </c>
      <c r="C602" s="200"/>
      <c r="D602" s="79"/>
      <c r="E602" s="79"/>
      <c r="F602" s="79"/>
      <c r="G602" s="80"/>
      <c r="H602" s="111"/>
    </row>
    <row r="603" spans="1:8" ht="20.25" customHeight="1">
      <c r="A603" s="79">
        <v>1</v>
      </c>
      <c r="B603" s="154" t="s">
        <v>34</v>
      </c>
      <c r="C603" s="79"/>
      <c r="D603" s="79"/>
      <c r="E603" s="79"/>
      <c r="F603" s="79"/>
      <c r="G603" s="80"/>
      <c r="H603" s="111"/>
    </row>
    <row r="604" spans="1:8" ht="48" customHeight="1">
      <c r="A604" s="79"/>
      <c r="B604" s="85" t="s">
        <v>414</v>
      </c>
      <c r="C604" s="79" t="s">
        <v>125</v>
      </c>
      <c r="D604" s="79" t="s">
        <v>367</v>
      </c>
      <c r="E604" s="79"/>
      <c r="F604" s="81">
        <v>1500000</v>
      </c>
      <c r="G604" s="81">
        <v>1500000</v>
      </c>
      <c r="H604" s="111"/>
    </row>
    <row r="605" spans="1:8" ht="19.5" customHeight="1">
      <c r="A605" s="79">
        <v>2</v>
      </c>
      <c r="B605" s="154" t="s">
        <v>35</v>
      </c>
      <c r="C605" s="79"/>
      <c r="D605" s="79"/>
      <c r="E605" s="79"/>
      <c r="F605" s="81"/>
      <c r="G605" s="80"/>
      <c r="H605" s="111"/>
    </row>
    <row r="606" spans="1:8" ht="27" customHeight="1">
      <c r="A606" s="79"/>
      <c r="B606" s="95" t="s">
        <v>415</v>
      </c>
      <c r="C606" s="79" t="s">
        <v>134</v>
      </c>
      <c r="D606" s="79" t="s">
        <v>139</v>
      </c>
      <c r="E606" s="79"/>
      <c r="F606" s="80">
        <v>500</v>
      </c>
      <c r="G606" s="81">
        <f>F606</f>
        <v>500</v>
      </c>
      <c r="H606" s="111"/>
    </row>
    <row r="607" spans="1:8" ht="16.5" customHeight="1">
      <c r="A607" s="79">
        <v>3</v>
      </c>
      <c r="B607" s="154" t="s">
        <v>36</v>
      </c>
      <c r="C607" s="79"/>
      <c r="D607" s="79"/>
      <c r="E607" s="79"/>
      <c r="F607" s="79"/>
      <c r="G607" s="80"/>
      <c r="H607" s="111"/>
    </row>
    <row r="608" spans="1:8" ht="27" customHeight="1">
      <c r="A608" s="79"/>
      <c r="B608" s="95" t="s">
        <v>416</v>
      </c>
      <c r="C608" s="79" t="s">
        <v>129</v>
      </c>
      <c r="D608" s="79" t="s">
        <v>137</v>
      </c>
      <c r="E608" s="79"/>
      <c r="F608" s="81">
        <f>F604/F606</f>
        <v>3000</v>
      </c>
      <c r="G608" s="81">
        <f>F608</f>
        <v>3000</v>
      </c>
      <c r="H608" s="111"/>
    </row>
    <row r="609" spans="1:8" ht="15" customHeight="1">
      <c r="A609" s="79">
        <v>4</v>
      </c>
      <c r="B609" s="154" t="s">
        <v>37</v>
      </c>
      <c r="C609" s="79"/>
      <c r="D609" s="79"/>
      <c r="E609" s="79"/>
      <c r="F609" s="79"/>
      <c r="G609" s="80"/>
      <c r="H609" s="111"/>
    </row>
    <row r="610" spans="1:8" ht="27" customHeight="1">
      <c r="A610" s="79"/>
      <c r="B610" s="85" t="s">
        <v>417</v>
      </c>
      <c r="C610" s="79" t="s">
        <v>142</v>
      </c>
      <c r="D610" s="79" t="s">
        <v>141</v>
      </c>
      <c r="E610" s="79"/>
      <c r="F610" s="79">
        <v>100</v>
      </c>
      <c r="G610" s="80">
        <v>100</v>
      </c>
      <c r="H610" s="111"/>
    </row>
    <row r="611" spans="1:8" ht="27" customHeight="1">
      <c r="A611" s="120"/>
      <c r="B611" s="121"/>
      <c r="C611" s="60"/>
      <c r="D611" s="60"/>
      <c r="E611" s="120"/>
      <c r="F611" s="120"/>
      <c r="G611" s="148"/>
    </row>
    <row r="612" spans="1:8" ht="27" customHeight="1">
      <c r="A612" s="120"/>
      <c r="B612" s="121"/>
      <c r="C612" s="60"/>
      <c r="D612" s="60"/>
      <c r="E612" s="120"/>
      <c r="F612" s="120"/>
      <c r="G612" s="148"/>
    </row>
    <row r="613" spans="1:8" ht="27" customHeight="1">
      <c r="A613" s="120"/>
      <c r="B613" s="121"/>
      <c r="C613" s="120"/>
      <c r="D613" s="120"/>
      <c r="E613" s="120"/>
      <c r="F613" s="122"/>
      <c r="G613" s="122"/>
    </row>
    <row r="614" spans="1:8" ht="27" customHeight="1">
      <c r="A614" s="123"/>
      <c r="B614" s="124"/>
      <c r="C614" s="125"/>
      <c r="D614" s="126"/>
      <c r="E614" s="123"/>
      <c r="F614" s="127"/>
      <c r="G614" s="128"/>
    </row>
    <row r="615" spans="1:8" ht="29.25" hidden="1" customHeight="1">
      <c r="A615" s="123"/>
      <c r="B615" s="129"/>
      <c r="C615" s="130"/>
      <c r="D615" s="130"/>
      <c r="E615" s="123"/>
      <c r="F615" s="131"/>
      <c r="G615" s="70"/>
    </row>
    <row r="616" spans="1:8" ht="15" customHeight="1">
      <c r="A616" s="123"/>
      <c r="B616" s="129"/>
      <c r="C616" s="130"/>
      <c r="D616" s="130"/>
      <c r="E616" s="123"/>
      <c r="F616" s="131"/>
      <c r="G616" s="70"/>
    </row>
    <row r="617" spans="1:8" ht="24" customHeight="1">
      <c r="A617" s="203" t="s">
        <v>225</v>
      </c>
      <c r="B617" s="203"/>
      <c r="C617" s="203"/>
      <c r="D617" s="132"/>
      <c r="E617" s="133"/>
      <c r="F617" s="204" t="s">
        <v>224</v>
      </c>
      <c r="G617" s="204"/>
    </row>
    <row r="618" spans="1:8" ht="29.25" customHeight="1">
      <c r="A618" s="134"/>
      <c r="B618" s="71"/>
      <c r="D618" s="165" t="s">
        <v>38</v>
      </c>
      <c r="F618" s="197" t="s">
        <v>188</v>
      </c>
      <c r="G618" s="197"/>
    </row>
    <row r="619" spans="1:8" ht="19.5" customHeight="1">
      <c r="A619" s="205" t="s">
        <v>40</v>
      </c>
      <c r="B619" s="205"/>
      <c r="C619" s="71"/>
      <c r="D619" s="71"/>
    </row>
    <row r="620" spans="1:8" ht="38.25" customHeight="1">
      <c r="A620" s="206" t="s">
        <v>300</v>
      </c>
      <c r="B620" s="206"/>
      <c r="C620" s="206"/>
      <c r="D620" s="71"/>
    </row>
    <row r="621" spans="1:8" ht="39.75" customHeight="1">
      <c r="A621" s="194" t="s">
        <v>292</v>
      </c>
      <c r="B621" s="195"/>
      <c r="C621" s="195"/>
      <c r="D621" s="132"/>
      <c r="E621" s="133"/>
      <c r="F621" s="196" t="s">
        <v>293</v>
      </c>
      <c r="G621" s="196"/>
    </row>
    <row r="622" spans="1:8" ht="10.5" customHeight="1">
      <c r="B622" s="71"/>
      <c r="C622" s="71"/>
      <c r="D622" s="165" t="s">
        <v>38</v>
      </c>
      <c r="F622" s="197" t="s">
        <v>78</v>
      </c>
      <c r="G622" s="197"/>
    </row>
    <row r="623" spans="1:8" ht="14.25" customHeight="1">
      <c r="A623" s="61" t="s">
        <v>76</v>
      </c>
      <c r="B623" s="61"/>
      <c r="C623" s="61"/>
      <c r="D623" s="61"/>
      <c r="E623" s="61"/>
      <c r="F623" s="61"/>
      <c r="G623" s="61"/>
      <c r="H623" s="61"/>
    </row>
    <row r="624" spans="1:8" ht="3.75" hidden="1" customHeight="1">
      <c r="A624" s="135"/>
      <c r="B624" s="62" t="s">
        <v>132</v>
      </c>
    </row>
    <row r="625" spans="1:8" ht="11.25" customHeight="1">
      <c r="A625" s="138" t="s">
        <v>197</v>
      </c>
      <c r="B625" s="61"/>
      <c r="C625" s="61"/>
      <c r="D625" s="61"/>
      <c r="E625" s="61"/>
      <c r="F625" s="61"/>
      <c r="G625" s="61"/>
      <c r="H625" s="61"/>
    </row>
    <row r="626" spans="1:8" ht="7.5" hidden="1" customHeight="1">
      <c r="A626" s="136"/>
    </row>
  </sheetData>
  <mergeCells count="143"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B24:G24"/>
    <mergeCell ref="B25:G25"/>
    <mergeCell ref="B26:G26"/>
    <mergeCell ref="B27:G27"/>
    <mergeCell ref="B29:G29"/>
    <mergeCell ref="B30:G30"/>
    <mergeCell ref="D19:F19"/>
    <mergeCell ref="A20:C20"/>
    <mergeCell ref="D20:E20"/>
    <mergeCell ref="E21:F21"/>
    <mergeCell ref="E22:F22"/>
    <mergeCell ref="B23:G23"/>
    <mergeCell ref="B40:G40"/>
    <mergeCell ref="B41:G41"/>
    <mergeCell ref="B42:G42"/>
    <mergeCell ref="B43:G43"/>
    <mergeCell ref="B44:G44"/>
    <mergeCell ref="B48:C48"/>
    <mergeCell ref="B33:G33"/>
    <mergeCell ref="B35:G35"/>
    <mergeCell ref="B36:G36"/>
    <mergeCell ref="B37:G37"/>
    <mergeCell ref="B38:G38"/>
    <mergeCell ref="B39:G39"/>
    <mergeCell ref="B55:C55"/>
    <mergeCell ref="B56:C56"/>
    <mergeCell ref="B57:C57"/>
    <mergeCell ref="B58:C58"/>
    <mergeCell ref="B59:C59"/>
    <mergeCell ref="B49:C49"/>
    <mergeCell ref="B50:C50"/>
    <mergeCell ref="B51:C51"/>
    <mergeCell ref="B52:C52"/>
    <mergeCell ref="B53:C53"/>
    <mergeCell ref="B54:C54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79:C79"/>
    <mergeCell ref="B80:C80"/>
    <mergeCell ref="B81:C81"/>
    <mergeCell ref="B82:C82"/>
    <mergeCell ref="B83:C83"/>
    <mergeCell ref="B84:C84"/>
    <mergeCell ref="B72:C72"/>
    <mergeCell ref="B73:C73"/>
    <mergeCell ref="B74:C74"/>
    <mergeCell ref="B75:C75"/>
    <mergeCell ref="B77:C77"/>
    <mergeCell ref="B78:C78"/>
    <mergeCell ref="B91:C91"/>
    <mergeCell ref="B93:C93"/>
    <mergeCell ref="B94:C94"/>
    <mergeCell ref="A95:C95"/>
    <mergeCell ref="B97:G97"/>
    <mergeCell ref="A102:B102"/>
    <mergeCell ref="B85:C85"/>
    <mergeCell ref="B86:C86"/>
    <mergeCell ref="B87:C87"/>
    <mergeCell ref="B88:C88"/>
    <mergeCell ref="B89:C89"/>
    <mergeCell ref="B90:C90"/>
    <mergeCell ref="B184:C184"/>
    <mergeCell ref="B197:C197"/>
    <mergeCell ref="B210:D210"/>
    <mergeCell ref="B219:C219"/>
    <mergeCell ref="B238:C238"/>
    <mergeCell ref="B249:C249"/>
    <mergeCell ref="B104:G104"/>
    <mergeCell ref="B108:C108"/>
    <mergeCell ref="B117:C117"/>
    <mergeCell ref="B118:C118"/>
    <mergeCell ref="B170:C170"/>
    <mergeCell ref="B171:C171"/>
    <mergeCell ref="B320:C320"/>
    <mergeCell ref="B329:C329"/>
    <mergeCell ref="B356:C356"/>
    <mergeCell ref="B365:C365"/>
    <mergeCell ref="B374:C374"/>
    <mergeCell ref="B259:C259"/>
    <mergeCell ref="B268:C268"/>
    <mergeCell ref="B277:C277"/>
    <mergeCell ref="B278:C278"/>
    <mergeCell ref="B300:C300"/>
    <mergeCell ref="B309:C309"/>
    <mergeCell ref="B525:C525"/>
    <mergeCell ref="B422:C422"/>
    <mergeCell ref="B431:C431"/>
    <mergeCell ref="B440:C440"/>
    <mergeCell ref="B449:C449"/>
    <mergeCell ref="B461:C461"/>
    <mergeCell ref="B470:C470"/>
    <mergeCell ref="B383:C383"/>
    <mergeCell ref="B384:C384"/>
    <mergeCell ref="B393:C393"/>
    <mergeCell ref="B394:C394"/>
    <mergeCell ref="B404:C404"/>
    <mergeCell ref="B413:C413"/>
    <mergeCell ref="A621:C621"/>
    <mergeCell ref="F621:G621"/>
    <mergeCell ref="F622:G622"/>
    <mergeCell ref="B92:C92"/>
    <mergeCell ref="B572:C572"/>
    <mergeCell ref="B76:C76"/>
    <mergeCell ref="B338:C338"/>
    <mergeCell ref="B602:C602"/>
    <mergeCell ref="A617:C617"/>
    <mergeCell ref="F617:G617"/>
    <mergeCell ref="F618:G618"/>
    <mergeCell ref="A619:B619"/>
    <mergeCell ref="A620:C620"/>
    <mergeCell ref="B534:C534"/>
    <mergeCell ref="B543:C543"/>
    <mergeCell ref="B552:C552"/>
    <mergeCell ref="B562:C562"/>
    <mergeCell ref="B584:C584"/>
    <mergeCell ref="B593:C593"/>
    <mergeCell ref="B479:C479"/>
    <mergeCell ref="B488:C488"/>
    <mergeCell ref="B498:C498"/>
    <mergeCell ref="B507:C507"/>
    <mergeCell ref="B516:C516"/>
  </mergeCells>
  <pageMargins left="0.39370078740157483" right="0.15748031496062992" top="0.62992125984251968" bottom="0.27559055118110237" header="0.62992125984251968" footer="0.23622047244094491"/>
  <pageSetup paperSize="9" scale="99" fitToHeight="46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37">
        <v>1</v>
      </c>
      <c r="C5" s="36" t="s">
        <v>34</v>
      </c>
    </row>
    <row r="6" spans="2:3" ht="15.75">
      <c r="B6" s="37"/>
      <c r="C6" s="35"/>
    </row>
    <row r="7" spans="2:3" ht="15.75">
      <c r="B7" s="37">
        <v>2</v>
      </c>
      <c r="C7" s="36" t="s">
        <v>35</v>
      </c>
    </row>
    <row r="8" spans="2:3" ht="15.75">
      <c r="B8" s="37"/>
      <c r="C8" s="36"/>
    </row>
    <row r="9" spans="2:3" ht="15.75">
      <c r="B9" s="37">
        <v>3</v>
      </c>
      <c r="C9" s="36" t="s">
        <v>36</v>
      </c>
    </row>
    <row r="10" spans="2:3" ht="15.75">
      <c r="B10" s="37"/>
      <c r="C10" s="35"/>
    </row>
    <row r="11" spans="2:3" ht="15.75">
      <c r="B11" s="37">
        <v>4</v>
      </c>
      <c r="C11" s="36" t="s">
        <v>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N27"/>
  <sheetViews>
    <sheetView topLeftCell="A4" workbookViewId="0">
      <selection activeCell="H21" sqref="H21"/>
    </sheetView>
  </sheetViews>
  <sheetFormatPr defaultColWidth="9" defaultRowHeight="15"/>
  <cols>
    <col min="1" max="1" width="9" style="58"/>
    <col min="2" max="2" width="46" style="58" customWidth="1"/>
    <col min="3" max="3" width="9" style="58"/>
    <col min="4" max="4" width="0" style="58" hidden="1" customWidth="1"/>
    <col min="5" max="8" width="9" style="58"/>
    <col min="9" max="9" width="39.75" style="58" customWidth="1"/>
    <col min="10" max="11" width="9" style="58"/>
    <col min="12" max="13" width="11.75" style="58" customWidth="1"/>
    <col min="14" max="14" width="13.75" style="58" customWidth="1"/>
    <col min="15" max="16384" width="9" style="58"/>
  </cols>
  <sheetData>
    <row r="1" spans="1:14" ht="31.5" customHeight="1">
      <c r="A1" s="205" t="s">
        <v>303</v>
      </c>
      <c r="B1" s="205"/>
      <c r="C1" s="205"/>
      <c r="D1" s="205"/>
      <c r="E1" s="205"/>
      <c r="F1" s="205"/>
      <c r="H1" s="205" t="s">
        <v>308</v>
      </c>
      <c r="I1" s="205"/>
      <c r="J1" s="205"/>
      <c r="K1" s="205"/>
      <c r="L1" s="205"/>
    </row>
    <row r="2" spans="1:14">
      <c r="L2" s="58">
        <v>84766450</v>
      </c>
      <c r="M2" s="58">
        <v>31979864</v>
      </c>
      <c r="N2" s="58">
        <f>SUM(L2:M2)</f>
        <v>116746314</v>
      </c>
    </row>
    <row r="3" spans="1:14">
      <c r="L3" s="58">
        <v>16700000</v>
      </c>
      <c r="M3" s="58">
        <v>-49000</v>
      </c>
      <c r="N3" s="58">
        <f>SUM(L3:M3)</f>
        <v>16651000</v>
      </c>
    </row>
    <row r="4" spans="1:14">
      <c r="L4" s="38">
        <f>L2+L3</f>
        <v>101466450</v>
      </c>
      <c r="M4" s="38">
        <f>M2+M3</f>
        <v>31930864</v>
      </c>
      <c r="N4" s="38">
        <f>SUM(L4:M4)</f>
        <v>133397314</v>
      </c>
    </row>
    <row r="5" spans="1:14">
      <c r="A5" s="40">
        <v>7</v>
      </c>
      <c r="B5" s="219" t="s">
        <v>251</v>
      </c>
      <c r="C5" s="220"/>
      <c r="D5" s="38"/>
      <c r="H5" s="40">
        <v>7</v>
      </c>
      <c r="I5" s="219" t="s">
        <v>251</v>
      </c>
      <c r="J5" s="220"/>
    </row>
    <row r="6" spans="1:14">
      <c r="A6" s="39"/>
      <c r="B6" s="223" t="s">
        <v>264</v>
      </c>
      <c r="C6" s="224"/>
      <c r="D6" s="38">
        <v>39744000</v>
      </c>
      <c r="H6" s="39"/>
      <c r="I6" s="223" t="s">
        <v>264</v>
      </c>
      <c r="J6" s="224"/>
    </row>
    <row r="7" spans="1:14">
      <c r="A7" s="40">
        <v>11</v>
      </c>
      <c r="B7" s="217" t="s">
        <v>178</v>
      </c>
      <c r="C7" s="218"/>
      <c r="H7" s="40">
        <v>11</v>
      </c>
      <c r="I7" s="217" t="s">
        <v>178</v>
      </c>
      <c r="J7" s="218"/>
    </row>
    <row r="8" spans="1:14">
      <c r="B8" s="198" t="s">
        <v>287</v>
      </c>
      <c r="C8" s="199"/>
      <c r="E8" s="38">
        <v>1699000</v>
      </c>
      <c r="I8" s="198" t="s">
        <v>287</v>
      </c>
      <c r="J8" s="199"/>
      <c r="K8" s="38">
        <f>1699000-49000</f>
        <v>1650000</v>
      </c>
    </row>
    <row r="9" spans="1:14">
      <c r="K9" s="59">
        <f t="shared" ref="K9:L9" si="0">M4</f>
        <v>31930864</v>
      </c>
      <c r="L9" s="59">
        <f t="shared" si="0"/>
        <v>133397314</v>
      </c>
    </row>
    <row r="10" spans="1:14">
      <c r="A10" s="41">
        <v>7</v>
      </c>
      <c r="B10" s="55" t="s">
        <v>251</v>
      </c>
      <c r="C10" s="56"/>
      <c r="H10" s="41">
        <v>7</v>
      </c>
      <c r="I10" s="207" t="s">
        <v>251</v>
      </c>
      <c r="J10" s="208"/>
    </row>
    <row r="11" spans="1:14" ht="35.25" customHeight="1">
      <c r="A11" s="41"/>
      <c r="B11" s="55" t="s">
        <v>264</v>
      </c>
      <c r="C11" s="54"/>
      <c r="H11" s="41"/>
      <c r="I11" s="207" t="s">
        <v>264</v>
      </c>
      <c r="J11" s="209"/>
    </row>
    <row r="12" spans="1:14" ht="33.75">
      <c r="B12" s="43" t="s">
        <v>217</v>
      </c>
      <c r="C12" s="41" t="s">
        <v>125</v>
      </c>
      <c r="D12" s="44" t="s">
        <v>130</v>
      </c>
      <c r="E12" s="42">
        <f>19774000+20000000</f>
        <v>39774000</v>
      </c>
      <c r="I12" s="43" t="s">
        <v>217</v>
      </c>
      <c r="J12" s="41" t="s">
        <v>125</v>
      </c>
      <c r="K12" s="42">
        <f>19774000+20000000+16700000</f>
        <v>56474000</v>
      </c>
    </row>
    <row r="13" spans="1:14">
      <c r="B13" s="53" t="s">
        <v>35</v>
      </c>
      <c r="C13" s="41"/>
      <c r="D13" s="41"/>
      <c r="E13" s="48"/>
      <c r="I13" s="53" t="s">
        <v>35</v>
      </c>
      <c r="J13" s="41"/>
      <c r="K13" s="48"/>
    </row>
    <row r="14" spans="1:14" ht="22.5">
      <c r="B14" s="43" t="s">
        <v>218</v>
      </c>
      <c r="C14" s="41" t="s">
        <v>176</v>
      </c>
      <c r="D14" s="41" t="s">
        <v>139</v>
      </c>
      <c r="E14" s="48">
        <v>9</v>
      </c>
      <c r="I14" s="43" t="s">
        <v>218</v>
      </c>
      <c r="J14" s="41" t="s">
        <v>176</v>
      </c>
      <c r="K14" s="48">
        <v>9</v>
      </c>
    </row>
    <row r="15" spans="1:14">
      <c r="B15" s="45" t="s">
        <v>36</v>
      </c>
      <c r="C15" s="44"/>
      <c r="D15" s="44"/>
      <c r="E15" s="48"/>
      <c r="I15" s="45" t="s">
        <v>36</v>
      </c>
      <c r="J15" s="44"/>
      <c r="K15" s="48"/>
    </row>
    <row r="16" spans="1:14" ht="22.5">
      <c r="B16" s="43" t="s">
        <v>220</v>
      </c>
      <c r="C16" s="41" t="s">
        <v>125</v>
      </c>
      <c r="D16" s="41" t="s">
        <v>137</v>
      </c>
      <c r="E16" s="48">
        <f>E12/E14</f>
        <v>4419333.333333333</v>
      </c>
      <c r="I16" s="43" t="s">
        <v>220</v>
      </c>
      <c r="J16" s="41" t="s">
        <v>125</v>
      </c>
      <c r="K16" s="48">
        <f>K12/K14</f>
        <v>6274888.888888889</v>
      </c>
    </row>
    <row r="19" spans="1:8" ht="30" customHeight="1">
      <c r="A19" s="41"/>
      <c r="B19" s="55" t="s">
        <v>298</v>
      </c>
      <c r="C19" s="56"/>
      <c r="D19" s="41"/>
      <c r="E19" s="41"/>
      <c r="F19" s="41"/>
    </row>
    <row r="20" spans="1:8">
      <c r="A20" s="41">
        <v>1</v>
      </c>
      <c r="B20" s="57" t="s">
        <v>34</v>
      </c>
      <c r="C20" s="41"/>
      <c r="D20" s="50"/>
      <c r="E20" s="41"/>
      <c r="F20" s="41"/>
    </row>
    <row r="21" spans="1:8" ht="67.5">
      <c r="A21" s="41"/>
      <c r="B21" s="47" t="s">
        <v>294</v>
      </c>
      <c r="C21" s="41" t="s">
        <v>125</v>
      </c>
      <c r="D21" s="41" t="s">
        <v>299</v>
      </c>
      <c r="E21" s="41"/>
      <c r="F21" s="46">
        <v>49000</v>
      </c>
      <c r="H21" s="58" t="s">
        <v>304</v>
      </c>
    </row>
    <row r="22" spans="1:8">
      <c r="A22" s="41">
        <v>2</v>
      </c>
      <c r="B22" s="57" t="s">
        <v>35</v>
      </c>
      <c r="C22" s="41"/>
      <c r="D22" s="51"/>
      <c r="E22" s="41"/>
      <c r="F22" s="46"/>
      <c r="H22" s="58" t="s">
        <v>304</v>
      </c>
    </row>
    <row r="23" spans="1:8" ht="33.75">
      <c r="A23" s="41"/>
      <c r="B23" s="47" t="s">
        <v>295</v>
      </c>
      <c r="C23" s="41" t="s">
        <v>138</v>
      </c>
      <c r="D23" s="49" t="s">
        <v>139</v>
      </c>
      <c r="E23" s="41"/>
      <c r="F23" s="52">
        <v>1</v>
      </c>
      <c r="H23" s="58" t="s">
        <v>304</v>
      </c>
    </row>
    <row r="24" spans="1:8">
      <c r="A24" s="41">
        <v>3</v>
      </c>
      <c r="B24" s="57" t="s">
        <v>36</v>
      </c>
      <c r="C24" s="41"/>
      <c r="D24" s="51"/>
      <c r="E24" s="41"/>
      <c r="F24" s="46"/>
      <c r="H24" s="58" t="s">
        <v>304</v>
      </c>
    </row>
    <row r="25" spans="1:8" ht="22.5">
      <c r="A25" s="41"/>
      <c r="B25" s="47" t="s">
        <v>296</v>
      </c>
      <c r="C25" s="41" t="s">
        <v>129</v>
      </c>
      <c r="D25" s="49" t="s">
        <v>137</v>
      </c>
      <c r="E25" s="41"/>
      <c r="F25" s="46">
        <f>F21/F23</f>
        <v>49000</v>
      </c>
      <c r="H25" s="58" t="s">
        <v>304</v>
      </c>
    </row>
    <row r="26" spans="1:8">
      <c r="A26" s="41">
        <v>4</v>
      </c>
      <c r="B26" s="57" t="s">
        <v>37</v>
      </c>
      <c r="C26" s="41"/>
      <c r="D26" s="51"/>
      <c r="E26" s="41"/>
      <c r="F26" s="46"/>
      <c r="H26" s="58" t="s">
        <v>304</v>
      </c>
    </row>
    <row r="27" spans="1:8" ht="22.5">
      <c r="A27" s="41"/>
      <c r="B27" s="47" t="s">
        <v>297</v>
      </c>
      <c r="C27" s="41" t="s">
        <v>142</v>
      </c>
      <c r="D27" s="49" t="s">
        <v>141</v>
      </c>
      <c r="E27" s="41"/>
      <c r="F27" s="46">
        <v>100</v>
      </c>
      <c r="H27" s="58" t="s">
        <v>304</v>
      </c>
    </row>
  </sheetData>
  <mergeCells count="12">
    <mergeCell ref="I10:J10"/>
    <mergeCell ref="I11:J11"/>
    <mergeCell ref="B8:C8"/>
    <mergeCell ref="I5:J5"/>
    <mergeCell ref="A1:F1"/>
    <mergeCell ref="H1:L1"/>
    <mergeCell ref="B5:C5"/>
    <mergeCell ref="B6:C6"/>
    <mergeCell ref="B7:C7"/>
    <mergeCell ref="I6:J6"/>
    <mergeCell ref="I7:J7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паспорт до 01.01.2020</vt:lpstr>
      <vt:lpstr>звіт до 01.01.2020</vt:lpstr>
      <vt:lpstr>звіт з 01.01.2020</vt:lpstr>
      <vt:lpstr>паспорт 2</vt:lpstr>
      <vt:lpstr>Лист1</vt:lpstr>
      <vt:lpstr>Лист3</vt:lpstr>
      <vt:lpstr>'звіт з 01.01.2020'!Область_печати</vt:lpstr>
      <vt:lpstr>'паспорт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2024-03-07T12:37:46Z</cp:lastPrinted>
  <dcterms:created xsi:type="dcterms:W3CDTF">2018-12-28T08:43:53Z</dcterms:created>
  <dcterms:modified xsi:type="dcterms:W3CDTF">2024-03-29T14:37:26Z</dcterms:modified>
</cp:coreProperties>
</file>