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0" windowHeight="8775" activeTab="1"/>
  </bookViews>
  <sheets>
    <sheet name="до 24.09.2019" sheetId="1" r:id="rId1"/>
    <sheet name="після 24.09.2019" sheetId="4" r:id="rId2"/>
    <sheet name="Лист2" sheetId="2" r:id="rId3"/>
    <sheet name="Лист3" sheetId="3" r:id="rId4"/>
  </sheets>
  <definedNames>
    <definedName name="_GoBack" localSheetId="1">'після 24.09.2019'!#REF!</definedName>
  </definedNames>
  <calcPr calcId="125725"/>
</workbook>
</file>

<file path=xl/calcChain.xml><?xml version="1.0" encoding="utf-8"?>
<calcChain xmlns="http://schemas.openxmlformats.org/spreadsheetml/2006/main">
  <c r="C334" i="4"/>
  <c r="B333"/>
  <c r="B334"/>
  <c r="B335"/>
  <c r="B336"/>
  <c r="B337"/>
  <c r="B332"/>
  <c r="H325"/>
  <c r="H328"/>
  <c r="H337"/>
  <c r="I337" s="1"/>
  <c r="H334"/>
  <c r="I334" s="1"/>
  <c r="H335"/>
  <c r="I335" s="1"/>
  <c r="H336"/>
  <c r="I336" s="1"/>
  <c r="H332"/>
  <c r="I325" l="1"/>
  <c r="L255"/>
  <c r="L258" s="1"/>
  <c r="M263"/>
  <c r="M261"/>
  <c r="L260"/>
  <c r="M260" s="1"/>
  <c r="M257"/>
  <c r="L244"/>
  <c r="M244" s="1"/>
  <c r="M252"/>
  <c r="M250"/>
  <c r="L249"/>
  <c r="M249" s="1"/>
  <c r="M246"/>
  <c r="L235"/>
  <c r="L237" s="1"/>
  <c r="M237" s="1"/>
  <c r="M241"/>
  <c r="M239"/>
  <c r="M229"/>
  <c r="M225"/>
  <c r="L228"/>
  <c r="M228" s="1"/>
  <c r="L223"/>
  <c r="M231" s="1"/>
  <c r="M208"/>
  <c r="L209"/>
  <c r="M209" s="1"/>
  <c r="M206"/>
  <c r="M211"/>
  <c r="J211"/>
  <c r="J206"/>
  <c r="L203"/>
  <c r="L134"/>
  <c r="L140" s="1"/>
  <c r="M140" s="1"/>
  <c r="L165"/>
  <c r="M165" s="1"/>
  <c r="M170"/>
  <c r="L142"/>
  <c r="M142" s="1"/>
  <c r="M137"/>
  <c r="J220"/>
  <c r="I216"/>
  <c r="J216" s="1"/>
  <c r="I214"/>
  <c r="J170"/>
  <c r="J167"/>
  <c r="M235" l="1"/>
  <c r="M247"/>
  <c r="L247"/>
  <c r="M255"/>
  <c r="M258" s="1"/>
  <c r="M223"/>
  <c r="M226" s="1"/>
  <c r="L167"/>
  <c r="M167" s="1"/>
  <c r="L226"/>
  <c r="M134"/>
  <c r="L205"/>
  <c r="M205" s="1"/>
  <c r="M203"/>
  <c r="I218"/>
  <c r="J214"/>
  <c r="J218" s="1"/>
  <c r="J198" l="1"/>
  <c r="J194"/>
  <c r="J189"/>
  <c r="J185"/>
  <c r="J180"/>
  <c r="J176"/>
  <c r="J171"/>
  <c r="J165"/>
  <c r="J160"/>
  <c r="J156"/>
  <c r="I145"/>
  <c r="J145" s="1"/>
  <c r="I134"/>
  <c r="I140" s="1"/>
  <c r="J140" s="1"/>
  <c r="I151" l="1"/>
  <c r="J151" s="1"/>
  <c r="M104"/>
  <c r="N104"/>
  <c r="M93"/>
  <c r="N93"/>
  <c r="M94"/>
  <c r="N94"/>
  <c r="M95"/>
  <c r="N95"/>
  <c r="M96"/>
  <c r="N96"/>
  <c r="M97"/>
  <c r="M98"/>
  <c r="M99"/>
  <c r="N99"/>
  <c r="M100"/>
  <c r="N100"/>
  <c r="M101"/>
  <c r="G54"/>
  <c r="K54"/>
  <c r="D54"/>
  <c r="N98" l="1"/>
  <c r="N97"/>
  <c r="N101"/>
  <c r="I101" l="1"/>
  <c r="J101" s="1"/>
  <c r="F333" s="1"/>
  <c r="I333" s="1"/>
  <c r="I100"/>
  <c r="H93"/>
  <c r="A93"/>
  <c r="H92"/>
  <c r="I92" s="1"/>
  <c r="J92" s="1"/>
  <c r="L30"/>
  <c r="L53" s="1"/>
  <c r="L54" s="1"/>
  <c r="H30"/>
  <c r="H53" s="1"/>
  <c r="H54" s="1"/>
  <c r="J100" l="1"/>
  <c r="I203"/>
  <c r="I209" s="1"/>
  <c r="J209" s="1"/>
  <c r="H106"/>
  <c r="F324"/>
  <c r="D339"/>
  <c r="C339"/>
  <c r="M103"/>
  <c r="M105"/>
  <c r="N103"/>
  <c r="N105"/>
  <c r="A94"/>
  <c r="A95" s="1"/>
  <c r="A96" s="1"/>
  <c r="A97" s="1"/>
  <c r="A98" s="1"/>
  <c r="A99" s="1"/>
  <c r="A100" s="1"/>
  <c r="A101" s="1"/>
  <c r="I99"/>
  <c r="J99" s="1"/>
  <c r="F331" s="1"/>
  <c r="G331" s="1"/>
  <c r="D42"/>
  <c r="D72" s="1"/>
  <c r="J131"/>
  <c r="I129"/>
  <c r="J129" s="1"/>
  <c r="J127"/>
  <c r="J125"/>
  <c r="F129"/>
  <c r="G129" s="1"/>
  <c r="I95"/>
  <c r="J95" s="1"/>
  <c r="F327" s="1"/>
  <c r="G327" s="1"/>
  <c r="I94"/>
  <c r="J94" s="1"/>
  <c r="F326" s="1"/>
  <c r="I93"/>
  <c r="J93" s="1"/>
  <c r="F325" s="1"/>
  <c r="G325" s="1"/>
  <c r="E53"/>
  <c r="E54" s="1"/>
  <c r="G131"/>
  <c r="G127"/>
  <c r="I98"/>
  <c r="J98" s="1"/>
  <c r="F330" s="1"/>
  <c r="G330" s="1"/>
  <c r="I97"/>
  <c r="J97" s="1"/>
  <c r="F329" s="1"/>
  <c r="G329" s="1"/>
  <c r="I96"/>
  <c r="J96" s="1"/>
  <c r="F328" s="1"/>
  <c r="G328" s="1"/>
  <c r="D106"/>
  <c r="F92"/>
  <c r="F106" s="1"/>
  <c r="E92"/>
  <c r="E106" s="1"/>
  <c r="G279"/>
  <c r="G280"/>
  <c r="M53"/>
  <c r="L32"/>
  <c r="M30"/>
  <c r="M32" s="1"/>
  <c r="J53"/>
  <c r="J54" s="1"/>
  <c r="I53"/>
  <c r="I54" s="1"/>
  <c r="G125"/>
  <c r="H32"/>
  <c r="I32" s="1"/>
  <c r="J30"/>
  <c r="I30"/>
  <c r="D32"/>
  <c r="F32" s="1"/>
  <c r="F30"/>
  <c r="E30"/>
  <c r="E42"/>
  <c r="E44" s="1"/>
  <c r="N102"/>
  <c r="I276"/>
  <c r="J276" s="1"/>
  <c r="G276"/>
  <c r="J203" l="1"/>
  <c r="F332"/>
  <c r="F53"/>
  <c r="F54" s="1"/>
  <c r="F339"/>
  <c r="N53"/>
  <c r="N54" s="1"/>
  <c r="F73" s="1"/>
  <c r="M54"/>
  <c r="J106"/>
  <c r="A102"/>
  <c r="A103" s="1"/>
  <c r="A104" s="1"/>
  <c r="A105" s="1"/>
  <c r="H339"/>
  <c r="N106"/>
  <c r="M102"/>
  <c r="M106" s="1"/>
  <c r="L106"/>
  <c r="I106"/>
  <c r="D73"/>
  <c r="D113" s="1"/>
  <c r="D114" s="1"/>
  <c r="E114" s="1"/>
  <c r="F114" s="1"/>
  <c r="E72"/>
  <c r="N30"/>
  <c r="N32" s="1"/>
  <c r="F42"/>
  <c r="F44" s="1"/>
  <c r="E32"/>
  <c r="D44"/>
  <c r="H42"/>
  <c r="E113"/>
  <c r="F113" s="1"/>
  <c r="J338" s="1"/>
  <c r="J32"/>
  <c r="G332" l="1"/>
  <c r="I332"/>
  <c r="F72"/>
  <c r="E73"/>
  <c r="H44"/>
  <c r="H72"/>
  <c r="I42"/>
  <c r="F272"/>
  <c r="J339"/>
  <c r="I72" l="1"/>
  <c r="H113"/>
  <c r="H73"/>
  <c r="J73" s="1"/>
  <c r="J42"/>
  <c r="J44" s="1"/>
  <c r="I44"/>
  <c r="G272"/>
  <c r="F274"/>
  <c r="I113" l="1"/>
  <c r="J113" s="1"/>
  <c r="H114"/>
  <c r="I114" s="1"/>
  <c r="J114" s="1"/>
  <c r="L338"/>
  <c r="L339" s="1"/>
  <c r="J72"/>
  <c r="I73"/>
  <c r="F278"/>
  <c r="G278" s="1"/>
  <c r="G274"/>
  <c r="I272" l="1"/>
  <c r="J272" s="1"/>
  <c r="I274"/>
  <c r="J274" l="1"/>
  <c r="I278"/>
  <c r="J278" s="1"/>
</calcChain>
</file>

<file path=xl/sharedStrings.xml><?xml version="1.0" encoding="utf-8"?>
<sst xmlns="http://schemas.openxmlformats.org/spreadsheetml/2006/main" count="2200" uniqueCount="305">
  <si>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</si>
  <si>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</si>
  <si>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</si>
  <si>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</si>
  <si>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</si>
  <si>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</si>
  <si>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</si>
  <si>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</si>
  <si>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</si>
  <si>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</si>
  <si>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</si>
  <si>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</si>
  <si>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</si>
  <si>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</si>
  <si>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</si>
  <si>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</si>
  <si>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</si>
  <si>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</si>
  <si>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</si>
  <si>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</si>
  <si>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</si>
  <si>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</si>
  <si>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</si>
  <si>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</si>
  <si>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</si>
  <si>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</si>
  <si>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</si>
  <si>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</si>
  <si>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</si>
  <si>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</si>
  <si>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</si>
  <si>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</si>
  <si>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</si>
  <si>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</si>
  <si>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</si>
  <si>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</si>
  <si>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</si>
  <si>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</si>
  <si>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</si>
  <si>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</si>
  <si>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</si>
  <si>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</si>
  <si>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</si>
  <si>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</si>
  <si>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</si>
  <si>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</si>
  <si>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</si>
  <si>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</si>
  <si>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</si>
  <si>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</si>
  <si>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</si>
  <si>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</si>
  <si>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</si>
  <si>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</si>
  <si>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</si>
  <si>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</si>
  <si>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</si>
  <si>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</si>
  <si>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</si>
  <si>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</si>
  <si>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</si>
  <si>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</si>
  <si>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</si>
  <si>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</si>
  <si>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</si>
  <si>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</si>
  <si>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</si>
  <si>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</si>
  <si>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</si>
  <si>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</si>
  <si>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</si>
  <si>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</si>
  <si>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</si>
  <si>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</si>
  <si>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</si>
  <si>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</si>
  <si>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</si>
  <si>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</si>
  <si>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</si>
  <si>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</si>
  <si>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</si>
  <si>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</si>
  <si>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</si>
  <si>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</si>
  <si>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</si>
  <si>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</si>
  <si>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</si>
  <si>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</si>
  <si>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</si>
  <si>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</si>
  <si>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</si>
  <si>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</si>
  <si>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</si>
  <si>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</si>
  <si>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</si>
  <si>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</si>
  <si>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</si>
  <si>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</si>
  <si>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</si>
  <si>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</si>
  <si>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</si>
  <si>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</si>
  <si>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</si>
  <si>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</si>
  <si>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</si>
  <si>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</si>
  <si>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</si>
  <si>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</si>
  <si>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</si>
  <si>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</si>
  <si>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</si>
  <si>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</si>
  <si>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</si>
  <si>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</si>
  <si>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</si>
  <si>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</si>
  <si>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</si>
  <si>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</si>
  <si>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</si>
  <si>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</si>
  <si>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</si>
  <si>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</si>
  <si>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</si>
  <si>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</si>
  <si>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</si>
  <si>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</si>
  <si>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</si>
  <si>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</si>
  <si>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</si>
  <si>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</si>
  <si>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</si>
  <si>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</si>
  <si>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</si>
  <si>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</si>
  <si>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</si>
  <si>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1.   Управління комунального господарства Коломийської міської ради</t>
  </si>
  <si>
    <t>Забезпечення розвитку інфраструктури території</t>
  </si>
  <si>
    <t xml:space="preserve">забезпечення розвитку інфраструктури території ;  недопущення забруднення стічними госпфекальними стоками водойм, водовідвідних канав </t>
  </si>
  <si>
    <t>грн.</t>
  </si>
  <si>
    <t>грн</t>
  </si>
  <si>
    <t>план робіт</t>
  </si>
  <si>
    <t>%</t>
  </si>
  <si>
    <t>од.</t>
  </si>
  <si>
    <t>кошторис проекту</t>
  </si>
  <si>
    <t>м</t>
  </si>
  <si>
    <t>Капітальне будівництво(придбання) інших об'єктів</t>
  </si>
  <si>
    <t>0490</t>
  </si>
  <si>
    <t>Реалізація інших заходів щодо соціально-економічного розвитку територій</t>
  </si>
  <si>
    <t>у тому числі оплата праці штатних оди-ниць за зага-льним фондом, що враховані також у спе-ціальному фонді</t>
  </si>
  <si>
    <t>2021 рік</t>
  </si>
  <si>
    <t>2022 рік</t>
  </si>
  <si>
    <t>рівень буді-вельної готов-ності об'єкта на кінець бюджет-ного періоду%</t>
  </si>
  <si>
    <t>кредиторська та дебіторська заборгованість в поточному, плановому та прогнозних роках не очікується</t>
  </si>
  <si>
    <t>Начальник управління комунального господарства</t>
  </si>
  <si>
    <t>Начальник відділу економічного аналізу та планування управління комунального господарства</t>
  </si>
  <si>
    <t>2023 рік (прогноз)</t>
  </si>
  <si>
    <t>2023 рік</t>
  </si>
  <si>
    <t>2021 рік (проект)</t>
  </si>
  <si>
    <t>2020 рік (затверджено)</t>
  </si>
  <si>
    <t>Дебіторська заборгованість на 01.01.2020</t>
  </si>
  <si>
    <t>від 17 липня 2019 року N 617)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</si>
  <si>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</t>
  </si>
  <si>
    <t>2019 рік (звіт)</t>
  </si>
  <si>
    <t>1) результативні показники бюджетної програми у 2019- 2021 роках:</t>
  </si>
  <si>
    <t>09530000000</t>
  </si>
  <si>
    <t xml:space="preserve">Обсяг видатків на нове будівництво світлофора по вул. Карпатській </t>
  </si>
  <si>
    <t>рішення міської ради від 20.02.2020 р. № 4426-59/2020</t>
  </si>
  <si>
    <t xml:space="preserve">Кількість світлофорних об`єктів, які планується побудувати по вул.Карпатській </t>
  </si>
  <si>
    <t>середня вартість будівництва 1 світлофорного об`єкта по вул.Карпатській</t>
  </si>
  <si>
    <t>відсоток виконання завдання по бу-дівництві світлофора по вул.Кар-патській в м.Коломиї</t>
  </si>
  <si>
    <t>Розрахунок</t>
  </si>
  <si>
    <t>Провести нове будівництво світлофора по вул.Карпатській в м.Коломиї</t>
  </si>
  <si>
    <t>Ольга ГАВДУНИК</t>
  </si>
  <si>
    <t xml:space="preserve">  </t>
  </si>
  <si>
    <t>БЮДЖЕТНИЙ ЗАПИТ НА 2022- 2024 РОКИ індивідуальний (Форма 20__-2)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</si>
  <si>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</si>
  <si>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</si>
  <si>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</si>
  <si>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</si>
  <si>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</si>
  <si>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</si>
  <si>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</si>
  <si>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</si>
  <si>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</si>
  <si>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</si>
  <si>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</si>
  <si>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</si>
  <si>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Провести нове будівництво майданчика  для системи підземного збору і зберігання сміття по вул.Шевченка в м.Коломиї</t>
  </si>
  <si>
    <t xml:space="preserve">Провести нове будівництво водопроводу в с.Королівка Коломийської територіальної громади </t>
  </si>
  <si>
    <t>Провести нове будівництво водопроводу від буд.№21а до буд.№55 по вул.Шарлая в м.Коломиї</t>
  </si>
  <si>
    <t>Провести нове будівництво водопроводу від вул.Гордієнка до вул.Косачівської в м.Коломиї</t>
  </si>
  <si>
    <t>Провести нове будівництво водопроводу по вул.Косачівській в м.Коломиї</t>
  </si>
  <si>
    <t>Провести нове будівництво водопроводу по вул.Топоровського в м.Коломиї</t>
  </si>
  <si>
    <t>Провести нове будівництво водопроводу по вул.Павлюка ,Дорошенка,Граничній в м.Коломиї</t>
  </si>
  <si>
    <t>2) витрати за напрямами використання бюджетних коштів у 2023 - 2024 роках:</t>
  </si>
  <si>
    <t>Обсяг видатків на нове будівництво майданчика  для системи підземного збору і зберігання сміття по вул.Шевченка</t>
  </si>
  <si>
    <t>рішення міської ради від  року № 25.03.2021 року   № 446-11/2021</t>
  </si>
  <si>
    <t>Кількість робочих проектів, необхідних для нового будівництва майданчика для системи підземного збору і зберігання сміття по вул.Шевченка</t>
  </si>
  <si>
    <t>кількість майданчиків для системи підземного збору і зберігання сміття по вул.Шевченка, які планується побудувати</t>
  </si>
  <si>
    <t>середня вартість виготовлення 1 проекту на нове будівництво майданчика для системи підземного збору і зберігання сміття по вул.Шевченка</t>
  </si>
  <si>
    <t>середня вартість будівництва 1 майданчика для системи підземного збору і зберігання сміття по вул.Шевченка</t>
  </si>
  <si>
    <t>відсоток виконання завдання по бу-дівництві майданчика для системи підземного збору і зберігання сміття по вул.Шевченка в с.Коломиї</t>
  </si>
  <si>
    <t>Обсяг видатків на нове будівництво водопроводу в с.Королівка Коломийської територіальної громади</t>
  </si>
  <si>
    <t>Кошторис видатків</t>
  </si>
  <si>
    <t>кількість робочих проектів, необхідних для нового будівництва водопроводу в с.Королівка</t>
  </si>
  <si>
    <t>протяжність водопроводу в с.Королівка,який планується побудувати</t>
  </si>
  <si>
    <t>середня вартість виготовлення 1 проекту на нове будівництво водопроводу в с.Королівка</t>
  </si>
  <si>
    <t>середня вартість будівництва 1 м водопроводу в с.Королівка</t>
  </si>
  <si>
    <t>відсоток виконання завдання по новому будівництву водопроводу в с.Королівка</t>
  </si>
  <si>
    <t>Обсяг видатків на нове будівництво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</si>
  <si>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</t>
  </si>
  <si>
    <t>середня вартість виготовлення 1 проекту на нове будівництво водопроводу від буд.№21а до буд.№55 по вул.Шарлая</t>
  </si>
  <si>
    <t>відсоток виконання завдання по новому будівництву водопроводу від буд.№21а до буд.№55 по вул.Шарлая</t>
  </si>
  <si>
    <t>Обсяг видатків на нове будівництво водопроводу від вул.Гордієнка до вул.Косачівської</t>
  </si>
  <si>
    <t>кількість робочих проектів, необхідних для нового будівництва водопроводу від вул.Гордієнка до вул.Косачівської</t>
  </si>
  <si>
    <t>середня вартість виготовлення 1 проекту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</si>
  <si>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</si>
  <si>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Обсяг видатків на нове будівництво водопроводу по вул.Косачівській</t>
  </si>
  <si>
    <t>кількість робочих проектів, необхідних для нового будівництва водопроводу по вул.Косачівській</t>
  </si>
  <si>
    <t>середня вартість виготовлення 1 проекту на нове будівництво водопроводу по вул.Косачівській</t>
  </si>
  <si>
    <t>відсоток виконання завдання по новому будівництву водопроводу по вул.Косачівській</t>
  </si>
  <si>
    <t>Обсяг видатків на нове будівництво водопроводу по вул.Топоровського</t>
  </si>
  <si>
    <t>кількість робочих проектів, необхідних для нового будівництва водопроводу по вул.Топоровського</t>
  </si>
  <si>
    <t>середня вартість виготовлення 1 проекту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</si>
  <si>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</si>
  <si>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Обсяг видатків на нове будівництво водопроводу по вул.Павлюка, Дорошенка, Граничній</t>
  </si>
  <si>
    <t>кількість робочих проектів, необхідних для нового будівництва водопроводу по вул.Павлюка,Дорошенка,Граничній</t>
  </si>
  <si>
    <t>середня вартість виготовлення 1 проекту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</si>
  <si>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</si>
  <si>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Провести нове будівництво водопроводу по вул.Павлюка, Дорошенка, Граничній в м.Коломиї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</si>
  <si>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</si>
  <si>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</si>
  <si>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</si>
  <si>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</si>
  <si>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</si>
  <si>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</si>
  <si>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</si>
  <si>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</si>
  <si>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</si>
  <si>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</si>
  <si>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2020 - 2022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</si>
  <si>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</si>
  <si>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</si>
  <si>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</si>
  <si>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</si>
  <si>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Андрій РАДОВЕЦЬ</t>
  </si>
  <si>
    <t>Нове будівництво притулку для безпритульних тварин</t>
  </si>
  <si>
    <t>Провести будівництво притулку для безпритульних тварин</t>
  </si>
  <si>
    <t>Провести нове будівництво притулку для безпритульних тварин</t>
  </si>
  <si>
    <t>Обсяг видатків на нове будівництво притулку для безпритульних тварин в м.Коломиї</t>
  </si>
  <si>
    <t>кількість робочих проектів, за якими проводититметься будівництво притулку для безпритульних тварин</t>
  </si>
  <si>
    <t>середня вартість виконання робіт за проектом "Нове будівництво притулку для безпритульних тварин"</t>
  </si>
  <si>
    <t>відсоток виконання завдання по будівництву притулку для безпритульних тварин в м.Коломиї</t>
  </si>
  <si>
    <t xml:space="preserve"> Найменування об'єкта відповідно до проектно-кошторисної документації</t>
  </si>
  <si>
    <t>Нове будівництво світлофора по вул.Карпатській в м.Коломиї</t>
  </si>
  <si>
    <t>Нове будівництво майданчика для системи підземного збору і зберігання сміття по вул.Шевченка в м.Коломиї</t>
  </si>
  <si>
    <t>Нове будівництво водопроводу в с.Королівка Коломийської територіальної громади</t>
  </si>
  <si>
    <t>Нове будівництво водопроводу від буд.№21а до буд.№55 по вул.Шарлая в м.Коломиї</t>
  </si>
  <si>
    <t>Нове будівництво водопроводу від вул.Гордієнка до вул.Косачівської в м.Коломиї</t>
  </si>
  <si>
    <t>Нове будівництво водопроводу по вул.Косачівській в м.Коломиї</t>
  </si>
  <si>
    <t>Нове будівництво водопроводу по вул.Топоровського в м.Коломиї</t>
  </si>
  <si>
    <t>Нове будівництво водопроводу по вул.Павлюка ,Дорошенка,Граничній в м.Коломиї</t>
  </si>
  <si>
    <t>2020-2021</t>
  </si>
  <si>
    <t>2018-2023</t>
  </si>
  <si>
    <t>Провести нове будівництво каналізаційної мережі по вул.Білейчука в с.Воскресинці Коломийської територіальної громади</t>
  </si>
  <si>
    <t>Провести нове будівництво каналізаційної мережі по вул.Довбуша в м. Коломиї</t>
  </si>
  <si>
    <t>Нове будівництво каналізаційної мережі по вул. Довбуша від будинку №84 до вул.Майданського в м. 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</si>
  <si>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</si>
  <si>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</si>
  <si>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Обсяг видатків на нове будівництво каналізаційної мережі по вул.Довбуша</t>
  </si>
  <si>
    <t>Протяжність каналізації, яку планується побудувати по вул.Довбуша в м.Коломиї</t>
  </si>
  <si>
    <t>середня вартість будівництва 1 м.п. каналізаційної мережі по вул Довбуша в м. Коломиї</t>
  </si>
  <si>
    <t>розрахунок</t>
  </si>
  <si>
    <t>відсоток  виконання завдання з нового будівництва каналізаційної мережі по вул Довбуша в м. Коломиї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</si>
  <si>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</si>
  <si>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</si>
  <si>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</si>
  <si>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</si>
  <si>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</si>
  <si>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</si>
  <si>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</si>
  <si>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</si>
  <si>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</si>
  <si>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</si>
  <si>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середня вартість будівництва 1 м каналізаційної мережі в с.Королівка</t>
  </si>
  <si>
    <t>Провести нове будівництво каналізаційної мережі по вул.Спортивній та вул. Молодіжній у с.Королівка Коломийської територіальної громади (в тому числі виготовлення проектно-кошторисної документації)</t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</si>
  <si>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</si>
  <si>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</si>
  <si>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(за рахунок субвенції з обласного бюджету)</t>
  </si>
  <si>
    <t>Обсяг видатків  на проведення нового будівництва каналізаційної мережі по вул. Франка</t>
  </si>
  <si>
    <t>План видатків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</si>
  <si>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</si>
  <si>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</si>
  <si>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</si>
  <si>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</si>
  <si>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</si>
  <si>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</si>
  <si>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</si>
  <si>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</si>
  <si>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№84 до вул.Майданського в м. Коломиї</t>
  </si>
  <si>
    <t>середня вартість будівництва 1 м каналізаційної мережі по вул. Довбуша від будинку №84 до вул.Майданського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</si>
  <si>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</si>
  <si>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</si>
  <si>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2021-2022</t>
  </si>
  <si>
    <t xml:space="preserve">          Видатки спеціального фонду є частиною видатків бюджету розвитку. За рахунок даних коштів управлінням комунального господарства у 2021 році проводилося будівництво підземного майданчика для збору сміття, виготовлення проектно-кошторисної документації для будівництва водопроводів. Передбачені витрати на 2022-2023 роки обумовлені на проведення робіт по будівництву каналізаційних мереж та притулку для безпритульних тварин згідно виготовленої проектно-кошторисної</t>
  </si>
</sst>
</file>

<file path=xl/styles.xml><?xml version="1.0" encoding="utf-8"?>
<styleSheet xmlns="http://schemas.openxmlformats.org/spreadsheetml/2006/main">
  <numFmts count="1">
    <numFmt numFmtId="184" formatCode="#,##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center" wrapText="1"/>
    </xf>
    <xf numFmtId="4" fontId="1" fillId="2" borderId="0" xfId="0" applyNumberFormat="1" applyFont="1" applyFill="1"/>
    <xf numFmtId="3" fontId="5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/>
    </xf>
    <xf numFmtId="0" fontId="1" fillId="2" borderId="2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2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vertic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7" xfId="0" applyFont="1" applyFill="1" applyBorder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9" fontId="24" fillId="2" borderId="4" xfId="0" applyNumberFormat="1" applyFont="1" applyFill="1" applyBorder="1" applyAlignment="1">
      <alignment horizontal="left" vertical="center" wrapText="1"/>
    </xf>
    <xf numFmtId="49" fontId="24" fillId="2" borderId="6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 wrapText="1"/>
    </xf>
    <xf numFmtId="184" fontId="1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wrapText="1"/>
    </xf>
    <xf numFmtId="0" fontId="0" fillId="0" borderId="12" xfId="0" applyBorder="1" applyAlignment="1"/>
    <xf numFmtId="0" fontId="4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1" fillId="2" borderId="1" xfId="0" applyFont="1" applyFill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/>
    <xf numFmtId="0" fontId="25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opLeftCell="A109" zoomScaleNormal="100" workbookViewId="0">
      <selection activeCell="A18" sqref="A18:P18"/>
    </sheetView>
  </sheetViews>
  <sheetFormatPr defaultColWidth="9.125" defaultRowHeight="15"/>
  <cols>
    <col min="1" max="1" width="11.75" style="1" customWidth="1"/>
    <col min="2" max="2" width="35.75" style="1" customWidth="1"/>
    <col min="3" max="9" width="11.25" style="1" customWidth="1"/>
    <col min="10" max="10" width="11.75" style="1" customWidth="1"/>
    <col min="11" max="14" width="11.25" style="1" customWidth="1"/>
    <col min="15" max="16384" width="9.125" style="1"/>
  </cols>
  <sheetData>
    <row r="1" spans="1:16">
      <c r="P1" s="3" t="s">
        <v>0</v>
      </c>
    </row>
    <row r="2" spans="1:16">
      <c r="P2" s="3" t="s">
        <v>1</v>
      </c>
    </row>
    <row r="3" spans="1:16">
      <c r="P3" s="3" t="s">
        <v>2</v>
      </c>
    </row>
    <row r="4" spans="1:16">
      <c r="P4" s="3" t="s">
        <v>3</v>
      </c>
    </row>
    <row r="5" spans="1:16">
      <c r="P5" s="3" t="s">
        <v>4</v>
      </c>
    </row>
    <row r="6" spans="1:16">
      <c r="A6" s="110" t="s">
        <v>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>
      <c r="A7" s="111" t="s">
        <v>86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 t="s">
        <v>7</v>
      </c>
      <c r="P7" s="112"/>
    </row>
    <row r="8" spans="1:16" ht="48" customHeight="1">
      <c r="A8" s="114" t="s">
        <v>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3" t="s">
        <v>8</v>
      </c>
      <c r="P8" s="113"/>
    </row>
    <row r="9" spans="1:16">
      <c r="A9" s="115" t="s">
        <v>87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2" t="s">
        <v>126</v>
      </c>
      <c r="P9" s="112"/>
    </row>
    <row r="10" spans="1:16" ht="45.75" customHeight="1">
      <c r="A10" s="114" t="s">
        <v>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6" t="s">
        <v>10</v>
      </c>
      <c r="P10" s="116"/>
    </row>
    <row r="11" spans="1:16">
      <c r="A11" s="118" t="s">
        <v>88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7" t="s">
        <v>11</v>
      </c>
      <c r="N11" s="117"/>
      <c r="O11" s="117"/>
      <c r="P11" s="117"/>
    </row>
    <row r="12" spans="1:16" ht="24.75" customHeight="1">
      <c r="A12" s="116" t="s">
        <v>111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 t="s">
        <v>12</v>
      </c>
      <c r="N12" s="116"/>
      <c r="O12" s="116"/>
      <c r="P12" s="116"/>
    </row>
    <row r="13" spans="1:16">
      <c r="A13" s="4"/>
      <c r="B13" s="2"/>
    </row>
    <row r="14" spans="1:16">
      <c r="A14" s="101" t="s">
        <v>112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>
      <c r="A16" s="101" t="s">
        <v>114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>
      <c r="A17" s="101" t="s">
        <v>115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>
      <c r="A18" s="101" t="s">
        <v>116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>
      <c r="A19" s="101" t="s">
        <v>117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>
      <c r="A20" s="108" t="s">
        <v>13</v>
      </c>
      <c r="B20" s="108"/>
    </row>
    <row r="23" spans="1:16">
      <c r="A23" s="103" t="s">
        <v>14</v>
      </c>
      <c r="B23" s="103" t="s">
        <v>15</v>
      </c>
      <c r="C23" s="103" t="s">
        <v>16</v>
      </c>
      <c r="D23" s="103"/>
      <c r="E23" s="103"/>
      <c r="F23" s="103"/>
      <c r="G23" s="103" t="s">
        <v>17</v>
      </c>
      <c r="H23" s="103"/>
      <c r="I23" s="103"/>
      <c r="J23" s="103"/>
      <c r="K23" s="103" t="s">
        <v>18</v>
      </c>
      <c r="L23" s="103"/>
      <c r="M23" s="103"/>
      <c r="N23" s="103"/>
    </row>
    <row r="24" spans="1:16" ht="68.25" customHeight="1">
      <c r="A24" s="103"/>
      <c r="B24" s="103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6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6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6" ht="30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6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6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6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6">
      <c r="A32" s="102" t="s">
        <v>118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4">
      <c r="A33" s="4" t="s">
        <v>13</v>
      </c>
    </row>
    <row r="35" spans="1:14">
      <c r="A35" s="103" t="s">
        <v>14</v>
      </c>
      <c r="B35" s="103" t="s">
        <v>15</v>
      </c>
      <c r="C35" s="103" t="s">
        <v>27</v>
      </c>
      <c r="D35" s="103"/>
      <c r="E35" s="103"/>
      <c r="F35" s="103"/>
      <c r="G35" s="103" t="s">
        <v>27</v>
      </c>
      <c r="H35" s="103"/>
      <c r="I35" s="103"/>
      <c r="J35" s="103"/>
    </row>
    <row r="36" spans="1:14" ht="60.75" customHeight="1">
      <c r="A36" s="103"/>
      <c r="B36" s="103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4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4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4" ht="30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4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4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4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>
      <c r="A45" s="101" t="s">
        <v>28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1:14">
      <c r="A46" s="101" t="s">
        <v>29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>
      <c r="A47" s="4" t="s">
        <v>13</v>
      </c>
    </row>
    <row r="48" spans="1:14" ht="21.75" customHeight="1">
      <c r="A48" s="103" t="s">
        <v>30</v>
      </c>
      <c r="B48" s="103" t="s">
        <v>15</v>
      </c>
      <c r="C48" s="103" t="s">
        <v>16</v>
      </c>
      <c r="D48" s="103"/>
      <c r="E48" s="103"/>
      <c r="F48" s="103"/>
      <c r="G48" s="103" t="s">
        <v>17</v>
      </c>
      <c r="H48" s="103"/>
      <c r="I48" s="103"/>
      <c r="J48" s="103"/>
      <c r="K48" s="103" t="s">
        <v>18</v>
      </c>
      <c r="L48" s="103"/>
      <c r="M48" s="103"/>
      <c r="N48" s="103"/>
    </row>
    <row r="49" spans="1:14" ht="63" customHeight="1">
      <c r="A49" s="103"/>
      <c r="B49" s="103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>
      <c r="A56" s="102" t="s">
        <v>31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>
      <c r="A57" s="4" t="s">
        <v>13</v>
      </c>
    </row>
    <row r="59" spans="1:14">
      <c r="A59" s="103" t="s">
        <v>32</v>
      </c>
      <c r="B59" s="103" t="s">
        <v>15</v>
      </c>
      <c r="C59" s="103" t="s">
        <v>16</v>
      </c>
      <c r="D59" s="103"/>
      <c r="E59" s="103"/>
      <c r="F59" s="103"/>
      <c r="G59" s="103" t="s">
        <v>17</v>
      </c>
      <c r="H59" s="103"/>
      <c r="I59" s="103"/>
      <c r="J59" s="103"/>
      <c r="K59" s="103" t="s">
        <v>18</v>
      </c>
      <c r="L59" s="103"/>
      <c r="M59" s="103"/>
      <c r="N59" s="103"/>
    </row>
    <row r="60" spans="1:14" ht="58.5" customHeight="1">
      <c r="A60" s="103"/>
      <c r="B60" s="103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>
      <c r="A66" s="102" t="s">
        <v>33</v>
      </c>
      <c r="B66" s="102"/>
      <c r="C66" s="102"/>
      <c r="D66" s="102"/>
      <c r="E66" s="102"/>
      <c r="F66" s="102"/>
      <c r="G66" s="102"/>
      <c r="H66" s="102"/>
      <c r="I66" s="102"/>
      <c r="J66" s="102"/>
    </row>
    <row r="67" spans="1:10">
      <c r="A67" s="4" t="s">
        <v>13</v>
      </c>
    </row>
    <row r="69" spans="1:10" ht="21.75" customHeight="1">
      <c r="A69" s="103" t="s">
        <v>30</v>
      </c>
      <c r="B69" s="103" t="s">
        <v>15</v>
      </c>
      <c r="C69" s="103" t="s">
        <v>27</v>
      </c>
      <c r="D69" s="103"/>
      <c r="E69" s="103"/>
      <c r="F69" s="103"/>
      <c r="G69" s="103" t="s">
        <v>27</v>
      </c>
      <c r="H69" s="103"/>
      <c r="I69" s="103"/>
      <c r="J69" s="103"/>
    </row>
    <row r="70" spans="1:10" ht="61.5" customHeight="1">
      <c r="A70" s="103"/>
      <c r="B70" s="103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>
      <c r="A76" s="102" t="s">
        <v>34</v>
      </c>
      <c r="B76" s="102"/>
      <c r="C76" s="102"/>
      <c r="D76" s="102"/>
      <c r="E76" s="102"/>
      <c r="F76" s="102"/>
      <c r="G76" s="102"/>
      <c r="H76" s="102"/>
      <c r="I76" s="102"/>
      <c r="J76" s="102"/>
    </row>
    <row r="77" spans="1:10">
      <c r="A77" s="4" t="s">
        <v>13</v>
      </c>
    </row>
    <row r="79" spans="1:10">
      <c r="A79" s="103" t="s">
        <v>32</v>
      </c>
      <c r="B79" s="103" t="s">
        <v>15</v>
      </c>
      <c r="C79" s="103" t="s">
        <v>27</v>
      </c>
      <c r="D79" s="103"/>
      <c r="E79" s="103"/>
      <c r="F79" s="103"/>
      <c r="G79" s="103" t="s">
        <v>27</v>
      </c>
      <c r="H79" s="103"/>
      <c r="I79" s="103"/>
      <c r="J79" s="103"/>
    </row>
    <row r="80" spans="1:10" ht="72.75" customHeight="1">
      <c r="A80" s="103"/>
      <c r="B80" s="103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4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4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4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4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4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>
      <c r="A87" s="101" t="s">
        <v>35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1:14">
      <c r="A88" s="101" t="s">
        <v>36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1:14">
      <c r="A89" s="4" t="s">
        <v>13</v>
      </c>
    </row>
    <row r="91" spans="1:14" ht="30.75" customHeight="1">
      <c r="A91" s="103" t="s">
        <v>37</v>
      </c>
      <c r="B91" s="103" t="s">
        <v>39</v>
      </c>
      <c r="C91" s="103" t="s">
        <v>16</v>
      </c>
      <c r="D91" s="103"/>
      <c r="E91" s="103"/>
      <c r="F91" s="103"/>
      <c r="G91" s="103" t="s">
        <v>17</v>
      </c>
      <c r="H91" s="103"/>
      <c r="I91" s="103"/>
      <c r="J91" s="103"/>
      <c r="K91" s="103" t="s">
        <v>18</v>
      </c>
      <c r="L91" s="103"/>
      <c r="M91" s="103"/>
      <c r="N91" s="103"/>
    </row>
    <row r="92" spans="1:14" ht="66.75" customHeight="1">
      <c r="A92" s="103"/>
      <c r="B92" s="103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3">
      <c r="A99" s="102" t="s">
        <v>38</v>
      </c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3">
      <c r="A100" s="4" t="s">
        <v>13</v>
      </c>
    </row>
    <row r="102" spans="1:13">
      <c r="A102" s="103" t="s">
        <v>96</v>
      </c>
      <c r="B102" s="103" t="s">
        <v>39</v>
      </c>
      <c r="C102" s="103" t="s">
        <v>27</v>
      </c>
      <c r="D102" s="103"/>
      <c r="E102" s="103"/>
      <c r="F102" s="103"/>
      <c r="G102" s="103" t="s">
        <v>27</v>
      </c>
      <c r="H102" s="103"/>
      <c r="I102" s="103"/>
      <c r="J102" s="103"/>
    </row>
    <row r="103" spans="1:13" ht="63" customHeight="1">
      <c r="A103" s="103"/>
      <c r="B103" s="103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3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3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3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3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>
      <c r="A109" s="101" t="s">
        <v>119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>
      <c r="A110" s="101" t="s">
        <v>120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>
      <c r="A111" s="4" t="s">
        <v>13</v>
      </c>
    </row>
    <row r="113" spans="1:13">
      <c r="A113" s="103" t="s">
        <v>37</v>
      </c>
      <c r="B113" s="103" t="s">
        <v>40</v>
      </c>
      <c r="C113" s="103" t="s">
        <v>41</v>
      </c>
      <c r="D113" s="103" t="s">
        <v>42</v>
      </c>
      <c r="E113" s="103" t="s">
        <v>16</v>
      </c>
      <c r="F113" s="103"/>
      <c r="G113" s="103"/>
      <c r="H113" s="103" t="s">
        <v>17</v>
      </c>
      <c r="I113" s="103"/>
      <c r="J113" s="103"/>
      <c r="K113" s="103" t="s">
        <v>18</v>
      </c>
      <c r="L113" s="103"/>
      <c r="M113" s="103"/>
    </row>
    <row r="114" spans="1:13" ht="30">
      <c r="A114" s="103"/>
      <c r="B114" s="103"/>
      <c r="C114" s="103"/>
      <c r="D114" s="103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3">
      <c r="A126" s="102" t="s">
        <v>121</v>
      </c>
      <c r="B126" s="102"/>
      <c r="C126" s="102"/>
      <c r="D126" s="102"/>
      <c r="E126" s="102"/>
      <c r="F126" s="102"/>
      <c r="G126" s="102"/>
      <c r="H126" s="102"/>
      <c r="I126" s="102"/>
      <c r="J126" s="102"/>
    </row>
    <row r="127" spans="1:13">
      <c r="A127" s="4" t="s">
        <v>13</v>
      </c>
    </row>
    <row r="130" spans="1:11">
      <c r="A130" s="103" t="s">
        <v>37</v>
      </c>
      <c r="B130" s="103" t="s">
        <v>40</v>
      </c>
      <c r="C130" s="103" t="s">
        <v>41</v>
      </c>
      <c r="D130" s="103" t="s">
        <v>42</v>
      </c>
      <c r="E130" s="103" t="s">
        <v>27</v>
      </c>
      <c r="F130" s="103"/>
      <c r="G130" s="103"/>
      <c r="H130" s="103" t="s">
        <v>27</v>
      </c>
      <c r="I130" s="103"/>
      <c r="J130" s="103"/>
    </row>
    <row r="131" spans="1:11" ht="41.25" customHeight="1">
      <c r="A131" s="103"/>
      <c r="B131" s="103"/>
      <c r="C131" s="103"/>
      <c r="D131" s="103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1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1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1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1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1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1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1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1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1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>
      <c r="A142" s="102" t="s">
        <v>47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1:11">
      <c r="A143" s="4" t="s">
        <v>13</v>
      </c>
    </row>
    <row r="145" spans="1:16">
      <c r="A145" s="103" t="s">
        <v>15</v>
      </c>
      <c r="B145" s="103" t="s">
        <v>16</v>
      </c>
      <c r="C145" s="103"/>
      <c r="D145" s="103" t="s">
        <v>17</v>
      </c>
      <c r="E145" s="103"/>
      <c r="F145" s="103" t="s">
        <v>18</v>
      </c>
      <c r="G145" s="103"/>
      <c r="H145" s="103" t="s">
        <v>27</v>
      </c>
      <c r="I145" s="103"/>
      <c r="J145" s="103" t="s">
        <v>27</v>
      </c>
      <c r="K145" s="103"/>
    </row>
    <row r="146" spans="1:16" ht="30">
      <c r="A146" s="103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6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6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6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6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6" ht="96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>
      <c r="A154" s="102" t="s">
        <v>49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6" spans="1:16">
      <c r="A156" s="103" t="s">
        <v>96</v>
      </c>
      <c r="B156" s="103" t="s">
        <v>50</v>
      </c>
      <c r="C156" s="103" t="s">
        <v>16</v>
      </c>
      <c r="D156" s="103"/>
      <c r="E156" s="103"/>
      <c r="F156" s="103"/>
      <c r="G156" s="103" t="s">
        <v>51</v>
      </c>
      <c r="H156" s="103"/>
      <c r="I156" s="103"/>
      <c r="J156" s="103"/>
      <c r="K156" s="103" t="s">
        <v>52</v>
      </c>
      <c r="L156" s="103"/>
      <c r="M156" s="103" t="s">
        <v>52</v>
      </c>
      <c r="N156" s="103"/>
      <c r="O156" s="103" t="s">
        <v>52</v>
      </c>
      <c r="P156" s="103"/>
    </row>
    <row r="157" spans="1:16" ht="30.75" customHeight="1">
      <c r="A157" s="103"/>
      <c r="B157" s="103"/>
      <c r="C157" s="103" t="s">
        <v>19</v>
      </c>
      <c r="D157" s="103"/>
      <c r="E157" s="103" t="s">
        <v>20</v>
      </c>
      <c r="F157" s="103"/>
      <c r="G157" s="103" t="s">
        <v>19</v>
      </c>
      <c r="H157" s="103"/>
      <c r="I157" s="103" t="s">
        <v>20</v>
      </c>
      <c r="J157" s="103"/>
      <c r="K157" s="103" t="s">
        <v>19</v>
      </c>
      <c r="L157" s="103" t="s">
        <v>20</v>
      </c>
      <c r="M157" s="103" t="s">
        <v>19</v>
      </c>
      <c r="N157" s="103" t="s">
        <v>20</v>
      </c>
      <c r="O157" s="103" t="s">
        <v>19</v>
      </c>
      <c r="P157" s="103" t="s">
        <v>20</v>
      </c>
    </row>
    <row r="158" spans="1:16" ht="30">
      <c r="A158" s="103"/>
      <c r="B158" s="103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03"/>
      <c r="L158" s="103"/>
      <c r="M158" s="103"/>
      <c r="N158" s="103"/>
      <c r="O158" s="103"/>
      <c r="P158" s="103"/>
    </row>
    <row r="159" spans="1:16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30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6">
      <c r="A165" s="101" t="s">
        <v>122</v>
      </c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1:16">
      <c r="A166" s="101" t="s">
        <v>123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1:16">
      <c r="A167" s="108" t="s">
        <v>13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</row>
    <row r="168" spans="1:16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70" spans="1:16" ht="21.75" customHeight="1">
      <c r="A170" s="103" t="s">
        <v>37</v>
      </c>
      <c r="B170" s="103" t="s">
        <v>54</v>
      </c>
      <c r="C170" s="103" t="s">
        <v>55</v>
      </c>
      <c r="D170" s="103" t="s">
        <v>16</v>
      </c>
      <c r="E170" s="103"/>
      <c r="F170" s="103"/>
      <c r="G170" s="103" t="s">
        <v>17</v>
      </c>
      <c r="H170" s="103"/>
      <c r="I170" s="103"/>
      <c r="J170" s="103" t="s">
        <v>18</v>
      </c>
      <c r="K170" s="103"/>
      <c r="L170" s="103"/>
    </row>
    <row r="171" spans="1:16" ht="30">
      <c r="A171" s="103"/>
      <c r="B171" s="103"/>
      <c r="C171" s="103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6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6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6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16">
      <c r="A176" s="102" t="s">
        <v>124</v>
      </c>
      <c r="B176" s="102"/>
      <c r="C176" s="102"/>
      <c r="D176" s="102"/>
      <c r="E176" s="102"/>
      <c r="F176" s="102"/>
      <c r="G176" s="102"/>
      <c r="H176" s="102"/>
      <c r="I176" s="102"/>
    </row>
    <row r="177" spans="1:13">
      <c r="A177" s="4" t="s">
        <v>13</v>
      </c>
    </row>
    <row r="179" spans="1:13" ht="21.75" customHeight="1">
      <c r="A179" s="103" t="s">
        <v>96</v>
      </c>
      <c r="B179" s="103" t="s">
        <v>54</v>
      </c>
      <c r="C179" s="103" t="s">
        <v>55</v>
      </c>
      <c r="D179" s="103" t="s">
        <v>27</v>
      </c>
      <c r="E179" s="103"/>
      <c r="F179" s="103"/>
      <c r="G179" s="103" t="s">
        <v>27</v>
      </c>
      <c r="H179" s="103"/>
      <c r="I179" s="103"/>
    </row>
    <row r="180" spans="1:13" ht="33" customHeight="1">
      <c r="A180" s="103"/>
      <c r="B180" s="103"/>
      <c r="C180" s="103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13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13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13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>
      <c r="A186" s="102" t="s">
        <v>125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1:13">
      <c r="A187" s="4" t="s">
        <v>13</v>
      </c>
    </row>
    <row r="190" spans="1:13" ht="120" customHeight="1">
      <c r="A190" s="104" t="s">
        <v>104</v>
      </c>
      <c r="B190" s="104" t="s">
        <v>103</v>
      </c>
      <c r="C190" s="103" t="s">
        <v>56</v>
      </c>
      <c r="D190" s="103" t="s">
        <v>16</v>
      </c>
      <c r="E190" s="103"/>
      <c r="F190" s="103" t="s">
        <v>17</v>
      </c>
      <c r="G190" s="103"/>
      <c r="H190" s="103" t="s">
        <v>18</v>
      </c>
      <c r="I190" s="103"/>
      <c r="J190" s="103" t="s">
        <v>27</v>
      </c>
      <c r="K190" s="103"/>
      <c r="L190" s="103" t="s">
        <v>27</v>
      </c>
      <c r="M190" s="103"/>
    </row>
    <row r="191" spans="1:13" ht="124.5" customHeight="1">
      <c r="A191" s="105"/>
      <c r="B191" s="105"/>
      <c r="C191" s="103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3" ht="48" customHeight="1">
      <c r="A197" s="101" t="s">
        <v>59</v>
      </c>
      <c r="B197" s="101"/>
      <c r="C197" s="101"/>
      <c r="D197" s="101"/>
      <c r="E197" s="101"/>
      <c r="F197" s="101"/>
      <c r="G197" s="101"/>
      <c r="H197" s="101"/>
      <c r="I197" s="101"/>
      <c r="J197" s="101"/>
    </row>
    <row r="198" spans="1:13">
      <c r="A198" s="101" t="s">
        <v>60</v>
      </c>
      <c r="B198" s="101"/>
      <c r="C198" s="101"/>
      <c r="D198" s="101"/>
      <c r="E198" s="101"/>
      <c r="F198" s="101"/>
      <c r="G198" s="101"/>
      <c r="H198" s="101"/>
      <c r="I198" s="101"/>
      <c r="J198" s="101"/>
    </row>
    <row r="199" spans="1:13">
      <c r="A199" s="101" t="s">
        <v>61</v>
      </c>
      <c r="B199" s="101"/>
      <c r="C199" s="101"/>
      <c r="D199" s="101"/>
      <c r="E199" s="101"/>
      <c r="F199" s="101"/>
      <c r="G199" s="101"/>
      <c r="H199" s="101"/>
      <c r="I199" s="101"/>
      <c r="J199" s="101"/>
    </row>
    <row r="200" spans="1:13">
      <c r="A200" s="4" t="s">
        <v>13</v>
      </c>
    </row>
    <row r="203" spans="1:13" ht="72.75" customHeight="1">
      <c r="A203" s="103" t="s">
        <v>62</v>
      </c>
      <c r="B203" s="103" t="s">
        <v>15</v>
      </c>
      <c r="C203" s="103" t="s">
        <v>63</v>
      </c>
      <c r="D203" s="103" t="s">
        <v>105</v>
      </c>
      <c r="E203" s="103" t="s">
        <v>64</v>
      </c>
      <c r="F203" s="103" t="s">
        <v>65</v>
      </c>
      <c r="G203" s="103" t="s">
        <v>106</v>
      </c>
      <c r="H203" s="103" t="s">
        <v>66</v>
      </c>
      <c r="I203" s="103"/>
      <c r="J203" s="103" t="s">
        <v>107</v>
      </c>
    </row>
    <row r="204" spans="1:13" ht="30">
      <c r="A204" s="103"/>
      <c r="B204" s="103"/>
      <c r="C204" s="103"/>
      <c r="D204" s="103"/>
      <c r="E204" s="103"/>
      <c r="F204" s="103"/>
      <c r="G204" s="103"/>
      <c r="H204" s="7" t="s">
        <v>67</v>
      </c>
      <c r="I204" s="7" t="s">
        <v>68</v>
      </c>
      <c r="J204" s="103"/>
    </row>
    <row r="205" spans="1:13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3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3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3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>
      <c r="A211" s="102" t="s">
        <v>69</v>
      </c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12">
      <c r="A212" s="4" t="s">
        <v>13</v>
      </c>
    </row>
    <row r="215" spans="1:12">
      <c r="A215" s="103" t="s">
        <v>62</v>
      </c>
      <c r="B215" s="103" t="s">
        <v>15</v>
      </c>
      <c r="C215" s="103" t="s">
        <v>52</v>
      </c>
      <c r="D215" s="103"/>
      <c r="E215" s="103"/>
      <c r="F215" s="103"/>
      <c r="G215" s="103"/>
      <c r="H215" s="103" t="s">
        <v>52</v>
      </c>
      <c r="I215" s="103"/>
      <c r="J215" s="103"/>
      <c r="K215" s="103"/>
      <c r="L215" s="103"/>
    </row>
    <row r="216" spans="1:12" ht="150.75" customHeight="1">
      <c r="A216" s="103"/>
      <c r="B216" s="103"/>
      <c r="C216" s="103" t="s">
        <v>70</v>
      </c>
      <c r="D216" s="103" t="s">
        <v>71</v>
      </c>
      <c r="E216" s="103" t="s">
        <v>72</v>
      </c>
      <c r="F216" s="103"/>
      <c r="G216" s="103" t="s">
        <v>108</v>
      </c>
      <c r="H216" s="103" t="s">
        <v>73</v>
      </c>
      <c r="I216" s="103" t="s">
        <v>109</v>
      </c>
      <c r="J216" s="103" t="s">
        <v>72</v>
      </c>
      <c r="K216" s="103"/>
      <c r="L216" s="103" t="s">
        <v>110</v>
      </c>
    </row>
    <row r="217" spans="1:12" ht="30">
      <c r="A217" s="103"/>
      <c r="B217" s="103"/>
      <c r="C217" s="103"/>
      <c r="D217" s="103"/>
      <c r="E217" s="7" t="s">
        <v>67</v>
      </c>
      <c r="F217" s="7" t="s">
        <v>68</v>
      </c>
      <c r="G217" s="103"/>
      <c r="H217" s="103"/>
      <c r="I217" s="103"/>
      <c r="J217" s="7" t="s">
        <v>67</v>
      </c>
      <c r="K217" s="7" t="s">
        <v>68</v>
      </c>
      <c r="L217" s="103"/>
    </row>
    <row r="218" spans="1:12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12">
      <c r="A224" s="102" t="s">
        <v>74</v>
      </c>
      <c r="B224" s="102"/>
      <c r="C224" s="102"/>
      <c r="D224" s="102"/>
      <c r="E224" s="102"/>
      <c r="F224" s="102"/>
      <c r="G224" s="102"/>
      <c r="H224" s="102"/>
      <c r="I224" s="102"/>
    </row>
    <row r="225" spans="1:9">
      <c r="A225" s="4" t="s">
        <v>13</v>
      </c>
    </row>
    <row r="228" spans="1:9" ht="13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>
      <c r="A235" s="107" t="s">
        <v>80</v>
      </c>
      <c r="B235" s="107"/>
      <c r="C235" s="107"/>
      <c r="D235" s="107"/>
      <c r="E235" s="107"/>
      <c r="F235" s="107"/>
      <c r="G235" s="107"/>
      <c r="H235" s="107"/>
      <c r="I235" s="107"/>
    </row>
    <row r="236" spans="1:9" ht="45.75" customHeight="1">
      <c r="A236" s="101" t="s">
        <v>81</v>
      </c>
      <c r="B236" s="101"/>
      <c r="C236" s="101"/>
      <c r="D236" s="101"/>
      <c r="E236" s="101"/>
      <c r="F236" s="101"/>
      <c r="G236" s="101"/>
      <c r="H236" s="101"/>
      <c r="I236" s="101"/>
    </row>
    <row r="238" spans="1:9" ht="15" customHeight="1">
      <c r="A238" s="102" t="s">
        <v>82</v>
      </c>
      <c r="B238" s="102"/>
      <c r="C238" s="6"/>
      <c r="D238" s="10"/>
      <c r="G238" s="10"/>
      <c r="H238" s="10"/>
      <c r="I238" s="10"/>
    </row>
    <row r="239" spans="1:9">
      <c r="A239" s="11"/>
      <c r="B239" s="12"/>
      <c r="D239" s="6" t="s">
        <v>83</v>
      </c>
      <c r="G239" s="106" t="s">
        <v>84</v>
      </c>
      <c r="H239" s="106"/>
      <c r="I239" s="106"/>
    </row>
    <row r="240" spans="1:9" ht="15" customHeight="1">
      <c r="A240" s="102" t="s">
        <v>85</v>
      </c>
      <c r="B240" s="102"/>
      <c r="C240" s="6"/>
      <c r="D240" s="10"/>
      <c r="G240" s="10"/>
      <c r="H240" s="10"/>
      <c r="I240" s="10"/>
    </row>
    <row r="241" spans="1:9">
      <c r="A241" s="5"/>
      <c r="B241" s="6"/>
      <c r="C241" s="6"/>
      <c r="D241" s="6" t="s">
        <v>83</v>
      </c>
      <c r="G241" s="106" t="s">
        <v>84</v>
      </c>
      <c r="H241" s="106"/>
      <c r="I241" s="106"/>
    </row>
  </sheetData>
  <mergeCells count="163"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  <mergeCell ref="A11:L11"/>
    <mergeCell ref="M12:P12"/>
    <mergeCell ref="A12:L12"/>
    <mergeCell ref="A14:P14"/>
    <mergeCell ref="A18:P18"/>
    <mergeCell ref="A19:P19"/>
    <mergeCell ref="A16:P16"/>
    <mergeCell ref="A17:P17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H215:L215"/>
    <mergeCell ref="C216:C217"/>
    <mergeCell ref="D216:D217"/>
    <mergeCell ref="E216:F216"/>
    <mergeCell ref="H216:H217"/>
    <mergeCell ref="J216:K216"/>
    <mergeCell ref="I216:I217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A167:L167"/>
    <mergeCell ref="A170:A171"/>
    <mergeCell ref="B170:B171"/>
    <mergeCell ref="C170:C171"/>
    <mergeCell ref="D170:F170"/>
    <mergeCell ref="G170:I170"/>
    <mergeCell ref="J170:L170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A130:A131"/>
    <mergeCell ref="B130:B131"/>
    <mergeCell ref="C130:C131"/>
    <mergeCell ref="D130:D131"/>
    <mergeCell ref="E130:G130"/>
    <mergeCell ref="H130:J130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G91:J91"/>
    <mergeCell ref="B91:B92"/>
    <mergeCell ref="B102:B103"/>
    <mergeCell ref="C102:F102"/>
    <mergeCell ref="G102:J102"/>
    <mergeCell ref="A102:A103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</mergeCells>
  <phoneticPr fontId="0" type="noConversion"/>
  <pageMargins left="0.16" right="0.16" top="0.33" bottom="0.28999999999999998" header="0.31496062992125984" footer="0.31496062992125984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2"/>
  <sheetViews>
    <sheetView tabSelected="1" view="pageBreakPreview" topLeftCell="A369" zoomScaleNormal="100" zoomScaleSheetLayoutView="100" workbookViewId="0">
      <selection activeCell="D378" sqref="D378"/>
    </sheetView>
  </sheetViews>
  <sheetFormatPr defaultColWidth="9.125" defaultRowHeight="15"/>
  <cols>
    <col min="1" max="1" width="9.25" style="14" customWidth="1"/>
    <col min="2" max="2" width="35.75" style="14" customWidth="1"/>
    <col min="3" max="9" width="11.25" style="14" customWidth="1"/>
    <col min="10" max="10" width="11.75" style="14" customWidth="1"/>
    <col min="11" max="14" width="11.25" style="14" customWidth="1"/>
    <col min="15" max="15" width="10.875" style="14" bestFit="1" customWidth="1"/>
    <col min="16" max="16384" width="9.125" style="14"/>
  </cols>
  <sheetData>
    <row r="1" spans="1:16">
      <c r="P1" s="15" t="s">
        <v>0</v>
      </c>
    </row>
    <row r="2" spans="1:16">
      <c r="P2" s="15" t="s">
        <v>1</v>
      </c>
    </row>
    <row r="3" spans="1:16">
      <c r="P3" s="15" t="s">
        <v>2</v>
      </c>
    </row>
    <row r="4" spans="1:16">
      <c r="P4" s="15" t="s">
        <v>3</v>
      </c>
    </row>
    <row r="5" spans="1:16">
      <c r="P5" s="15" t="s">
        <v>160</v>
      </c>
    </row>
    <row r="6" spans="1:16">
      <c r="A6" s="121" t="s">
        <v>174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>
      <c r="A7" s="125" t="s">
        <v>135</v>
      </c>
      <c r="B7" s="125"/>
      <c r="C7" s="125"/>
      <c r="D7" s="125"/>
      <c r="E7" s="125"/>
      <c r="F7" s="125"/>
      <c r="G7" s="125"/>
      <c r="H7" s="125"/>
      <c r="I7" s="125"/>
      <c r="J7" s="125"/>
      <c r="K7" s="16"/>
      <c r="L7" s="122">
        <v>31</v>
      </c>
      <c r="M7" s="122"/>
      <c r="N7" s="16"/>
      <c r="O7" s="122">
        <v>31692820</v>
      </c>
      <c r="P7" s="122"/>
    </row>
    <row r="8" spans="1:16" ht="48" customHeight="1">
      <c r="A8" s="137" t="s">
        <v>6</v>
      </c>
      <c r="B8" s="137"/>
      <c r="C8" s="137"/>
      <c r="D8" s="137"/>
      <c r="E8" s="137"/>
      <c r="F8" s="137"/>
      <c r="G8" s="137"/>
      <c r="H8" s="137"/>
      <c r="I8" s="137"/>
      <c r="J8" s="137"/>
      <c r="K8" s="17"/>
      <c r="L8" s="123" t="s">
        <v>127</v>
      </c>
      <c r="M8" s="123"/>
      <c r="N8" s="17"/>
      <c r="O8" s="124" t="s">
        <v>128</v>
      </c>
      <c r="P8" s="124"/>
    </row>
    <row r="9" spans="1:16">
      <c r="A9" s="125" t="s">
        <v>135</v>
      </c>
      <c r="B9" s="125"/>
      <c r="C9" s="125"/>
      <c r="D9" s="125"/>
      <c r="E9" s="125"/>
      <c r="F9" s="125"/>
      <c r="G9" s="125"/>
      <c r="H9" s="125"/>
      <c r="I9" s="125"/>
      <c r="J9" s="125"/>
      <c r="K9" s="18"/>
      <c r="L9" s="138">
        <v>311</v>
      </c>
      <c r="M9" s="138"/>
      <c r="N9" s="18"/>
      <c r="O9" s="122">
        <v>31692820</v>
      </c>
      <c r="P9" s="122"/>
    </row>
    <row r="10" spans="1:16" ht="45.75" customHeight="1">
      <c r="A10" s="137" t="s">
        <v>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7"/>
      <c r="L10" s="128" t="s">
        <v>129</v>
      </c>
      <c r="M10" s="128"/>
      <c r="N10" s="17"/>
      <c r="O10" s="124" t="s">
        <v>128</v>
      </c>
      <c r="P10" s="124"/>
    </row>
    <row r="11" spans="1:16">
      <c r="A11" s="19" t="s">
        <v>88</v>
      </c>
      <c r="B11" s="100">
        <v>3117370</v>
      </c>
      <c r="C11" s="130">
        <v>3117370</v>
      </c>
      <c r="D11" s="130"/>
      <c r="E11" s="130"/>
      <c r="F11" s="132" t="s">
        <v>146</v>
      </c>
      <c r="G11" s="132"/>
      <c r="H11" s="130" t="s">
        <v>147</v>
      </c>
      <c r="I11" s="130"/>
      <c r="J11" s="130"/>
      <c r="K11" s="130"/>
      <c r="L11" s="130"/>
      <c r="M11" s="130"/>
      <c r="N11" s="20"/>
      <c r="O11" s="132" t="s">
        <v>164</v>
      </c>
      <c r="P11" s="132"/>
    </row>
    <row r="12" spans="1:16" ht="39.75" customHeight="1">
      <c r="B12" s="99" t="s">
        <v>130</v>
      </c>
      <c r="C12" s="129" t="s">
        <v>131</v>
      </c>
      <c r="D12" s="129"/>
      <c r="E12" s="129"/>
      <c r="F12" s="129" t="s">
        <v>132</v>
      </c>
      <c r="G12" s="129"/>
      <c r="H12" s="129" t="s">
        <v>133</v>
      </c>
      <c r="I12" s="129"/>
      <c r="J12" s="129"/>
      <c r="K12" s="129"/>
      <c r="L12" s="129"/>
      <c r="M12" s="129"/>
      <c r="N12" s="21"/>
      <c r="O12" s="129" t="s">
        <v>134</v>
      </c>
      <c r="P12" s="129"/>
    </row>
    <row r="13" spans="1:16">
      <c r="A13" s="88"/>
      <c r="B13" s="22"/>
    </row>
    <row r="14" spans="1:16">
      <c r="A14" s="120" t="s">
        <v>175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16">
      <c r="A15" s="120" t="s">
        <v>113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1:16">
      <c r="A16" s="23" t="s">
        <v>136</v>
      </c>
      <c r="B16" s="24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>
      <c r="A17" s="120" t="s">
        <v>114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>
      <c r="A18" s="119" t="s">
        <v>137</v>
      </c>
      <c r="B18" s="119"/>
      <c r="C18" s="119"/>
      <c r="D18" s="119"/>
      <c r="E18" s="119"/>
      <c r="F18" s="119"/>
      <c r="G18" s="119"/>
      <c r="H18" s="119"/>
      <c r="I18" s="119"/>
      <c r="J18" s="87"/>
      <c r="K18" s="87"/>
      <c r="L18" s="87"/>
      <c r="M18" s="87"/>
      <c r="N18" s="87"/>
      <c r="O18" s="87"/>
      <c r="P18" s="87"/>
    </row>
    <row r="19" spans="1:16">
      <c r="A19" s="120" t="s">
        <v>115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</row>
    <row r="20" spans="1:16" ht="54" customHeight="1">
      <c r="A20" s="143" t="s">
        <v>161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8"/>
      <c r="M20" s="148"/>
      <c r="N20" s="148"/>
      <c r="O20" s="87"/>
      <c r="P20" s="87"/>
    </row>
    <row r="21" spans="1:16">
      <c r="A21" s="120" t="s">
        <v>116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>
      <c r="A22" s="120" t="s">
        <v>176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>
      <c r="A23" s="131" t="s">
        <v>13</v>
      </c>
      <c r="B23" s="131"/>
    </row>
    <row r="25" spans="1:16">
      <c r="A25" s="127" t="s">
        <v>14</v>
      </c>
      <c r="B25" s="127" t="s">
        <v>15</v>
      </c>
      <c r="C25" s="127" t="s">
        <v>177</v>
      </c>
      <c r="D25" s="127"/>
      <c r="E25" s="127"/>
      <c r="F25" s="127"/>
      <c r="G25" s="127" t="s">
        <v>178</v>
      </c>
      <c r="H25" s="127"/>
      <c r="I25" s="127"/>
      <c r="J25" s="127"/>
      <c r="K25" s="127" t="s">
        <v>179</v>
      </c>
      <c r="L25" s="127"/>
      <c r="M25" s="127"/>
      <c r="N25" s="127"/>
    </row>
    <row r="26" spans="1:16" ht="35.25" customHeight="1">
      <c r="A26" s="127"/>
      <c r="B26" s="127"/>
      <c r="C26" s="91" t="s">
        <v>19</v>
      </c>
      <c r="D26" s="91" t="s">
        <v>20</v>
      </c>
      <c r="E26" s="92" t="s">
        <v>21</v>
      </c>
      <c r="F26" s="91" t="s">
        <v>91</v>
      </c>
      <c r="G26" s="91" t="s">
        <v>19</v>
      </c>
      <c r="H26" s="91" t="s">
        <v>20</v>
      </c>
      <c r="I26" s="92" t="s">
        <v>21</v>
      </c>
      <c r="J26" s="91" t="s">
        <v>89</v>
      </c>
      <c r="K26" s="91" t="s">
        <v>19</v>
      </c>
      <c r="L26" s="91" t="s">
        <v>20</v>
      </c>
      <c r="M26" s="92" t="s">
        <v>21</v>
      </c>
      <c r="N26" s="92" t="s">
        <v>90</v>
      </c>
    </row>
    <row r="27" spans="1:16">
      <c r="A27" s="91">
        <v>1</v>
      </c>
      <c r="B27" s="91">
        <v>2</v>
      </c>
      <c r="C27" s="91">
        <v>3</v>
      </c>
      <c r="D27" s="91">
        <v>4</v>
      </c>
      <c r="E27" s="91">
        <v>5</v>
      </c>
      <c r="F27" s="91">
        <v>6</v>
      </c>
      <c r="G27" s="91">
        <v>7</v>
      </c>
      <c r="H27" s="91">
        <v>8</v>
      </c>
      <c r="I27" s="91">
        <v>9</v>
      </c>
      <c r="J27" s="91">
        <v>10</v>
      </c>
      <c r="K27" s="91">
        <v>11</v>
      </c>
      <c r="L27" s="91">
        <v>12</v>
      </c>
      <c r="M27" s="91">
        <v>13</v>
      </c>
      <c r="N27" s="91">
        <v>14</v>
      </c>
    </row>
    <row r="28" spans="1:16" ht="30">
      <c r="A28" s="91" t="s">
        <v>22</v>
      </c>
      <c r="B28" s="25" t="s">
        <v>23</v>
      </c>
      <c r="C28" s="91" t="s">
        <v>22</v>
      </c>
      <c r="D28" s="91" t="s">
        <v>24</v>
      </c>
      <c r="E28" s="91" t="s">
        <v>24</v>
      </c>
      <c r="F28" s="91" t="s">
        <v>22</v>
      </c>
      <c r="G28" s="91" t="s">
        <v>22</v>
      </c>
      <c r="H28" s="91" t="s">
        <v>24</v>
      </c>
      <c r="I28" s="91" t="s">
        <v>24</v>
      </c>
      <c r="J28" s="91" t="s">
        <v>22</v>
      </c>
      <c r="K28" s="91" t="s">
        <v>22</v>
      </c>
      <c r="L28" s="91" t="s">
        <v>24</v>
      </c>
      <c r="M28" s="91" t="s">
        <v>24</v>
      </c>
      <c r="N28" s="91" t="s">
        <v>22</v>
      </c>
    </row>
    <row r="29" spans="1:16" ht="30">
      <c r="A29" s="91" t="s">
        <v>22</v>
      </c>
      <c r="B29" s="25" t="s">
        <v>92</v>
      </c>
      <c r="C29" s="91" t="s">
        <v>24</v>
      </c>
      <c r="D29" s="91" t="s">
        <v>22</v>
      </c>
      <c r="E29" s="91" t="s">
        <v>22</v>
      </c>
      <c r="F29" s="91" t="s">
        <v>22</v>
      </c>
      <c r="G29" s="91" t="s">
        <v>24</v>
      </c>
      <c r="H29" s="91" t="s">
        <v>22</v>
      </c>
      <c r="I29" s="91" t="s">
        <v>22</v>
      </c>
      <c r="J29" s="91" t="s">
        <v>22</v>
      </c>
      <c r="K29" s="91" t="s">
        <v>24</v>
      </c>
      <c r="L29" s="91" t="s">
        <v>22</v>
      </c>
      <c r="M29" s="91" t="s">
        <v>22</v>
      </c>
      <c r="N29" s="91" t="s">
        <v>22</v>
      </c>
    </row>
    <row r="30" spans="1:16" ht="30">
      <c r="A30" s="91" t="s">
        <v>22</v>
      </c>
      <c r="B30" s="25" t="s">
        <v>93</v>
      </c>
      <c r="C30" s="91" t="s">
        <v>24</v>
      </c>
      <c r="D30" s="150">
        <v>832529.99</v>
      </c>
      <c r="E30" s="26">
        <f>D30</f>
        <v>832529.99</v>
      </c>
      <c r="F30" s="26">
        <f>D30</f>
        <v>832529.99</v>
      </c>
      <c r="G30" s="91" t="s">
        <v>24</v>
      </c>
      <c r="H30" s="27">
        <f>3742200</f>
        <v>3742200</v>
      </c>
      <c r="I30" s="27">
        <f>H30</f>
        <v>3742200</v>
      </c>
      <c r="J30" s="27">
        <f>H30</f>
        <v>3742200</v>
      </c>
      <c r="K30" s="91" t="s">
        <v>24</v>
      </c>
      <c r="L30" s="28">
        <f>7544000</f>
        <v>7544000</v>
      </c>
      <c r="M30" s="28">
        <f>L30</f>
        <v>7544000</v>
      </c>
      <c r="N30" s="28">
        <f>M30</f>
        <v>7544000</v>
      </c>
    </row>
    <row r="31" spans="1:16">
      <c r="A31" s="91" t="s">
        <v>22</v>
      </c>
      <c r="B31" s="25" t="s">
        <v>25</v>
      </c>
      <c r="C31" s="91" t="s">
        <v>24</v>
      </c>
      <c r="D31" s="29" t="s">
        <v>22</v>
      </c>
      <c r="E31" s="29" t="s">
        <v>22</v>
      </c>
      <c r="F31" s="29" t="s">
        <v>22</v>
      </c>
      <c r="G31" s="91" t="s">
        <v>24</v>
      </c>
      <c r="H31" s="29" t="s">
        <v>22</v>
      </c>
      <c r="I31" s="29" t="s">
        <v>22</v>
      </c>
      <c r="J31" s="29" t="s">
        <v>22</v>
      </c>
      <c r="K31" s="91" t="s">
        <v>24</v>
      </c>
      <c r="L31" s="28" t="s">
        <v>22</v>
      </c>
      <c r="M31" s="28" t="s">
        <v>22</v>
      </c>
      <c r="N31" s="28" t="s">
        <v>22</v>
      </c>
    </row>
    <row r="32" spans="1:16">
      <c r="A32" s="91" t="s">
        <v>22</v>
      </c>
      <c r="B32" s="91" t="s">
        <v>26</v>
      </c>
      <c r="C32" s="91" t="s">
        <v>22</v>
      </c>
      <c r="D32" s="83">
        <f>D30</f>
        <v>832529.99</v>
      </c>
      <c r="E32" s="83">
        <f>D32</f>
        <v>832529.99</v>
      </c>
      <c r="F32" s="83">
        <f>D32</f>
        <v>832529.99</v>
      </c>
      <c r="G32" s="51" t="s">
        <v>22</v>
      </c>
      <c r="H32" s="78">
        <f>H30</f>
        <v>3742200</v>
      </c>
      <c r="I32" s="78">
        <f>H32</f>
        <v>3742200</v>
      </c>
      <c r="J32" s="78">
        <f>H32</f>
        <v>3742200</v>
      </c>
      <c r="K32" s="51" t="s">
        <v>22</v>
      </c>
      <c r="L32" s="79">
        <f>L30</f>
        <v>7544000</v>
      </c>
      <c r="M32" s="79">
        <f>M30</f>
        <v>7544000</v>
      </c>
      <c r="N32" s="79">
        <f>N30</f>
        <v>7544000</v>
      </c>
    </row>
    <row r="34" spans="1:14">
      <c r="A34" s="126" t="s">
        <v>180</v>
      </c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4">
      <c r="A35" s="88" t="s">
        <v>13</v>
      </c>
    </row>
    <row r="37" spans="1:14">
      <c r="A37" s="127" t="s">
        <v>14</v>
      </c>
      <c r="B37" s="127" t="s">
        <v>15</v>
      </c>
      <c r="C37" s="127" t="s">
        <v>155</v>
      </c>
      <c r="D37" s="127"/>
      <c r="E37" s="127"/>
      <c r="F37" s="127"/>
      <c r="G37" s="127" t="s">
        <v>181</v>
      </c>
      <c r="H37" s="127"/>
      <c r="I37" s="127"/>
      <c r="J37" s="127"/>
    </row>
    <row r="38" spans="1:14" ht="36.75" customHeight="1">
      <c r="A38" s="127"/>
      <c r="B38" s="127"/>
      <c r="C38" s="91" t="s">
        <v>19</v>
      </c>
      <c r="D38" s="91" t="s">
        <v>20</v>
      </c>
      <c r="E38" s="92" t="s">
        <v>21</v>
      </c>
      <c r="F38" s="91" t="s">
        <v>91</v>
      </c>
      <c r="G38" s="91" t="s">
        <v>19</v>
      </c>
      <c r="H38" s="91" t="s">
        <v>20</v>
      </c>
      <c r="I38" s="92" t="s">
        <v>21</v>
      </c>
      <c r="J38" s="91" t="s">
        <v>89</v>
      </c>
    </row>
    <row r="39" spans="1:14">
      <c r="A39" s="91">
        <v>1</v>
      </c>
      <c r="B39" s="91">
        <v>2</v>
      </c>
      <c r="C39" s="91">
        <v>3</v>
      </c>
      <c r="D39" s="91">
        <v>4</v>
      </c>
      <c r="E39" s="91">
        <v>5</v>
      </c>
      <c r="F39" s="91">
        <v>6</v>
      </c>
      <c r="G39" s="91">
        <v>7</v>
      </c>
      <c r="H39" s="91">
        <v>8</v>
      </c>
      <c r="I39" s="91">
        <v>9</v>
      </c>
      <c r="J39" s="91">
        <v>10</v>
      </c>
    </row>
    <row r="40" spans="1:14" ht="26.25" customHeight="1">
      <c r="A40" s="25" t="s">
        <v>22</v>
      </c>
      <c r="B40" s="25" t="s">
        <v>23</v>
      </c>
      <c r="C40" s="91" t="s">
        <v>22</v>
      </c>
      <c r="D40" s="91" t="s">
        <v>24</v>
      </c>
      <c r="E40" s="91" t="s">
        <v>22</v>
      </c>
      <c r="F40" s="91" t="s">
        <v>22</v>
      </c>
      <c r="G40" s="91" t="s">
        <v>22</v>
      </c>
      <c r="H40" s="91" t="s">
        <v>24</v>
      </c>
      <c r="I40" s="91" t="s">
        <v>22</v>
      </c>
      <c r="J40" s="25" t="s">
        <v>22</v>
      </c>
    </row>
    <row r="41" spans="1:14" ht="30">
      <c r="A41" s="25" t="s">
        <v>22</v>
      </c>
      <c r="B41" s="25" t="s">
        <v>94</v>
      </c>
      <c r="C41" s="91" t="s">
        <v>24</v>
      </c>
      <c r="D41" s="91" t="s">
        <v>22</v>
      </c>
      <c r="E41" s="91" t="s">
        <v>22</v>
      </c>
      <c r="F41" s="91" t="s">
        <v>22</v>
      </c>
      <c r="G41" s="91" t="s">
        <v>24</v>
      </c>
      <c r="H41" s="91" t="s">
        <v>22</v>
      </c>
      <c r="I41" s="91" t="s">
        <v>22</v>
      </c>
      <c r="J41" s="25" t="s">
        <v>22</v>
      </c>
    </row>
    <row r="42" spans="1:14" ht="30">
      <c r="A42" s="25" t="s">
        <v>22</v>
      </c>
      <c r="B42" s="25" t="s">
        <v>95</v>
      </c>
      <c r="C42" s="91" t="s">
        <v>24</v>
      </c>
      <c r="D42" s="28">
        <f>L30*1.053</f>
        <v>7943831.9999999991</v>
      </c>
      <c r="E42" s="28">
        <f>D42</f>
        <v>7943831.9999999991</v>
      </c>
      <c r="F42" s="28">
        <f>E42</f>
        <v>7943831.9999999991</v>
      </c>
      <c r="G42" s="28" t="s">
        <v>24</v>
      </c>
      <c r="H42" s="28">
        <f>D42*1.05-0.6</f>
        <v>8341023</v>
      </c>
      <c r="I42" s="28">
        <f>H42</f>
        <v>8341023</v>
      </c>
      <c r="J42" s="30">
        <f>I42</f>
        <v>8341023</v>
      </c>
    </row>
    <row r="43" spans="1:14">
      <c r="A43" s="25" t="s">
        <v>22</v>
      </c>
      <c r="B43" s="25" t="s">
        <v>25</v>
      </c>
      <c r="C43" s="91" t="s">
        <v>24</v>
      </c>
      <c r="D43" s="28" t="s">
        <v>22</v>
      </c>
      <c r="E43" s="28" t="s">
        <v>22</v>
      </c>
      <c r="F43" s="28" t="s">
        <v>22</v>
      </c>
      <c r="G43" s="28" t="s">
        <v>24</v>
      </c>
      <c r="H43" s="28" t="s">
        <v>22</v>
      </c>
      <c r="I43" s="28" t="s">
        <v>22</v>
      </c>
      <c r="J43" s="31" t="s">
        <v>22</v>
      </c>
    </row>
    <row r="44" spans="1:14">
      <c r="A44" s="25" t="s">
        <v>22</v>
      </c>
      <c r="B44" s="91" t="s">
        <v>26</v>
      </c>
      <c r="C44" s="25" t="s">
        <v>22</v>
      </c>
      <c r="D44" s="80">
        <f>D42</f>
        <v>7943831.9999999991</v>
      </c>
      <c r="E44" s="80">
        <f>E42</f>
        <v>7943831.9999999991</v>
      </c>
      <c r="F44" s="80">
        <f>F42</f>
        <v>7943831.9999999991</v>
      </c>
      <c r="G44" s="80" t="s">
        <v>22</v>
      </c>
      <c r="H44" s="80">
        <f>H42</f>
        <v>8341023</v>
      </c>
      <c r="I44" s="80">
        <f>I42</f>
        <v>8341023</v>
      </c>
      <c r="J44" s="81">
        <f>J42</f>
        <v>8341023</v>
      </c>
    </row>
    <row r="47" spans="1:14">
      <c r="A47" s="120" t="s">
        <v>28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</row>
    <row r="48" spans="1:14">
      <c r="A48" s="120" t="s">
        <v>182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</row>
    <row r="49" spans="1:14">
      <c r="A49" s="88" t="s">
        <v>13</v>
      </c>
    </row>
    <row r="50" spans="1:14" ht="21.75" customHeight="1">
      <c r="A50" s="133" t="s">
        <v>30</v>
      </c>
      <c r="B50" s="127" t="s">
        <v>15</v>
      </c>
      <c r="C50" s="127" t="s">
        <v>177</v>
      </c>
      <c r="D50" s="127"/>
      <c r="E50" s="127"/>
      <c r="F50" s="127"/>
      <c r="G50" s="127" t="s">
        <v>178</v>
      </c>
      <c r="H50" s="127"/>
      <c r="I50" s="127"/>
      <c r="J50" s="127"/>
      <c r="K50" s="127" t="s">
        <v>179</v>
      </c>
      <c r="L50" s="127"/>
      <c r="M50" s="127"/>
      <c r="N50" s="127"/>
    </row>
    <row r="51" spans="1:14" ht="49.5" customHeight="1">
      <c r="A51" s="133"/>
      <c r="B51" s="127"/>
      <c r="C51" s="91" t="s">
        <v>19</v>
      </c>
      <c r="D51" s="91" t="s">
        <v>20</v>
      </c>
      <c r="E51" s="91" t="s">
        <v>21</v>
      </c>
      <c r="F51" s="91" t="s">
        <v>91</v>
      </c>
      <c r="G51" s="91" t="s">
        <v>19</v>
      </c>
      <c r="H51" s="91" t="s">
        <v>20</v>
      </c>
      <c r="I51" s="91" t="s">
        <v>21</v>
      </c>
      <c r="J51" s="91" t="s">
        <v>89</v>
      </c>
      <c r="K51" s="91" t="s">
        <v>19</v>
      </c>
      <c r="L51" s="91" t="s">
        <v>20</v>
      </c>
      <c r="M51" s="91" t="s">
        <v>21</v>
      </c>
      <c r="N51" s="91" t="s">
        <v>90</v>
      </c>
    </row>
    <row r="52" spans="1:14">
      <c r="A52" s="91">
        <v>1</v>
      </c>
      <c r="B52" s="91">
        <v>2</v>
      </c>
      <c r="C52" s="91">
        <v>3</v>
      </c>
      <c r="D52" s="91">
        <v>4</v>
      </c>
      <c r="E52" s="91">
        <v>5</v>
      </c>
      <c r="F52" s="91">
        <v>6</v>
      </c>
      <c r="G52" s="91">
        <v>7</v>
      </c>
      <c r="H52" s="91">
        <v>8</v>
      </c>
      <c r="I52" s="91">
        <v>9</v>
      </c>
      <c r="J52" s="91">
        <v>10</v>
      </c>
      <c r="K52" s="91">
        <v>11</v>
      </c>
      <c r="L52" s="91">
        <v>12</v>
      </c>
      <c r="M52" s="91">
        <v>13</v>
      </c>
      <c r="N52" s="91">
        <v>14</v>
      </c>
    </row>
    <row r="53" spans="1:14" ht="25.5">
      <c r="A53" s="32">
        <v>3122</v>
      </c>
      <c r="B53" s="33" t="s">
        <v>145</v>
      </c>
      <c r="C53" s="25" t="s">
        <v>22</v>
      </c>
      <c r="D53" s="162">
        <v>832529.99</v>
      </c>
      <c r="E53" s="68">
        <f>D53</f>
        <v>832529.99</v>
      </c>
      <c r="F53" s="68">
        <f>E53</f>
        <v>832529.99</v>
      </c>
      <c r="G53" s="25" t="s">
        <v>22</v>
      </c>
      <c r="H53" s="34">
        <f>H30</f>
        <v>3742200</v>
      </c>
      <c r="I53" s="34">
        <f>H53</f>
        <v>3742200</v>
      </c>
      <c r="J53" s="34">
        <f>H53</f>
        <v>3742200</v>
      </c>
      <c r="K53" s="91" t="s">
        <v>22</v>
      </c>
      <c r="L53" s="31">
        <f>L30</f>
        <v>7544000</v>
      </c>
      <c r="M53" s="31">
        <f t="shared" ref="M53:N53" si="0">L53</f>
        <v>7544000</v>
      </c>
      <c r="N53" s="31">
        <f t="shared" si="0"/>
        <v>7544000</v>
      </c>
    </row>
    <row r="54" spans="1:14">
      <c r="A54" s="91" t="s">
        <v>22</v>
      </c>
      <c r="B54" s="91" t="s">
        <v>26</v>
      </c>
      <c r="C54" s="91" t="s">
        <v>22</v>
      </c>
      <c r="D54" s="34">
        <f>D53</f>
        <v>832529.99</v>
      </c>
      <c r="E54" s="34">
        <f t="shared" ref="E54:N54" si="1">E53</f>
        <v>832529.99</v>
      </c>
      <c r="F54" s="34">
        <f t="shared" si="1"/>
        <v>832529.99</v>
      </c>
      <c r="G54" s="34" t="str">
        <f t="shared" si="1"/>
        <v xml:space="preserve"> </v>
      </c>
      <c r="H54" s="34">
        <f t="shared" si="1"/>
        <v>3742200</v>
      </c>
      <c r="I54" s="34">
        <f t="shared" si="1"/>
        <v>3742200</v>
      </c>
      <c r="J54" s="34">
        <f t="shared" si="1"/>
        <v>3742200</v>
      </c>
      <c r="K54" s="34" t="str">
        <f t="shared" si="1"/>
        <v xml:space="preserve"> </v>
      </c>
      <c r="L54" s="34">
        <f t="shared" si="1"/>
        <v>7544000</v>
      </c>
      <c r="M54" s="34">
        <f t="shared" si="1"/>
        <v>7544000</v>
      </c>
      <c r="N54" s="34">
        <f t="shared" si="1"/>
        <v>7544000</v>
      </c>
    </row>
    <row r="57" spans="1:14">
      <c r="A57" s="126" t="s">
        <v>183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</row>
    <row r="58" spans="1:14">
      <c r="A58" s="88" t="s">
        <v>13</v>
      </c>
    </row>
    <row r="60" spans="1:14" ht="15" customHeight="1">
      <c r="A60" s="133" t="s">
        <v>32</v>
      </c>
      <c r="B60" s="127" t="s">
        <v>15</v>
      </c>
      <c r="C60" s="127" t="s">
        <v>177</v>
      </c>
      <c r="D60" s="127"/>
      <c r="E60" s="127"/>
      <c r="F60" s="127"/>
      <c r="G60" s="127" t="s">
        <v>178</v>
      </c>
      <c r="H60" s="127"/>
      <c r="I60" s="127"/>
      <c r="J60" s="127"/>
      <c r="K60" s="127" t="s">
        <v>179</v>
      </c>
      <c r="L60" s="127"/>
      <c r="M60" s="127"/>
      <c r="N60" s="127"/>
    </row>
    <row r="61" spans="1:14" ht="37.5" customHeight="1">
      <c r="A61" s="133"/>
      <c r="B61" s="127"/>
      <c r="C61" s="91" t="s">
        <v>19</v>
      </c>
      <c r="D61" s="91" t="s">
        <v>20</v>
      </c>
      <c r="E61" s="93" t="s">
        <v>21</v>
      </c>
      <c r="F61" s="91" t="s">
        <v>91</v>
      </c>
      <c r="G61" s="91" t="s">
        <v>19</v>
      </c>
      <c r="H61" s="91" t="s">
        <v>20</v>
      </c>
      <c r="I61" s="93" t="s">
        <v>21</v>
      </c>
      <c r="J61" s="91" t="s">
        <v>89</v>
      </c>
      <c r="K61" s="91" t="s">
        <v>19</v>
      </c>
      <c r="L61" s="91" t="s">
        <v>20</v>
      </c>
      <c r="M61" s="93" t="s">
        <v>21</v>
      </c>
      <c r="N61" s="91" t="s">
        <v>90</v>
      </c>
    </row>
    <row r="62" spans="1:14">
      <c r="A62" s="91">
        <v>1</v>
      </c>
      <c r="B62" s="91">
        <v>2</v>
      </c>
      <c r="C62" s="91">
        <v>3</v>
      </c>
      <c r="D62" s="91">
        <v>4</v>
      </c>
      <c r="E62" s="91">
        <v>5</v>
      </c>
      <c r="F62" s="91">
        <v>6</v>
      </c>
      <c r="G62" s="91">
        <v>7</v>
      </c>
      <c r="H62" s="91">
        <v>8</v>
      </c>
      <c r="I62" s="91">
        <v>9</v>
      </c>
      <c r="J62" s="91">
        <v>10</v>
      </c>
      <c r="K62" s="91">
        <v>11</v>
      </c>
      <c r="L62" s="91">
        <v>12</v>
      </c>
      <c r="M62" s="91">
        <v>13</v>
      </c>
      <c r="N62" s="91">
        <v>14</v>
      </c>
    </row>
    <row r="63" spans="1:14" ht="18.75" customHeight="1">
      <c r="A63" s="91" t="s">
        <v>22</v>
      </c>
      <c r="B63" s="25" t="s">
        <v>22</v>
      </c>
      <c r="C63" s="91" t="s">
        <v>22</v>
      </c>
      <c r="D63" s="91" t="s">
        <v>22</v>
      </c>
      <c r="E63" s="91" t="s">
        <v>22</v>
      </c>
      <c r="F63" s="91" t="s">
        <v>22</v>
      </c>
      <c r="G63" s="91" t="s">
        <v>22</v>
      </c>
      <c r="H63" s="91" t="s">
        <v>22</v>
      </c>
      <c r="I63" s="91" t="s">
        <v>22</v>
      </c>
      <c r="J63" s="91" t="s">
        <v>22</v>
      </c>
      <c r="K63" s="91" t="s">
        <v>22</v>
      </c>
      <c r="L63" s="91" t="s">
        <v>22</v>
      </c>
      <c r="M63" s="91" t="s">
        <v>22</v>
      </c>
      <c r="N63" s="91" t="s">
        <v>22</v>
      </c>
    </row>
    <row r="64" spans="1:14">
      <c r="A64" s="91" t="s">
        <v>22</v>
      </c>
      <c r="B64" s="91" t="s">
        <v>26</v>
      </c>
      <c r="C64" s="91" t="s">
        <v>22</v>
      </c>
      <c r="D64" s="91" t="s">
        <v>22</v>
      </c>
      <c r="E64" s="91" t="s">
        <v>22</v>
      </c>
      <c r="F64" s="91" t="s">
        <v>22</v>
      </c>
      <c r="G64" s="91" t="s">
        <v>22</v>
      </c>
      <c r="H64" s="91" t="s">
        <v>22</v>
      </c>
      <c r="I64" s="91" t="s">
        <v>22</v>
      </c>
      <c r="J64" s="91" t="s">
        <v>22</v>
      </c>
      <c r="K64" s="91" t="s">
        <v>22</v>
      </c>
      <c r="L64" s="91" t="s">
        <v>22</v>
      </c>
      <c r="M64" s="91" t="s">
        <v>22</v>
      </c>
      <c r="N64" s="91" t="s">
        <v>22</v>
      </c>
    </row>
    <row r="66" spans="1:10">
      <c r="A66" s="126" t="s">
        <v>184</v>
      </c>
      <c r="B66" s="126"/>
      <c r="C66" s="126"/>
      <c r="D66" s="126"/>
      <c r="E66" s="126"/>
      <c r="F66" s="126"/>
      <c r="G66" s="126"/>
      <c r="H66" s="126"/>
      <c r="I66" s="126"/>
      <c r="J66" s="126"/>
    </row>
    <row r="67" spans="1:10">
      <c r="A67" s="88" t="s">
        <v>13</v>
      </c>
    </row>
    <row r="69" spans="1:10" ht="21.75" customHeight="1">
      <c r="A69" s="133" t="s">
        <v>30</v>
      </c>
      <c r="B69" s="127" t="s">
        <v>15</v>
      </c>
      <c r="C69" s="127" t="s">
        <v>155</v>
      </c>
      <c r="D69" s="127"/>
      <c r="E69" s="127"/>
      <c r="F69" s="127"/>
      <c r="G69" s="127" t="s">
        <v>181</v>
      </c>
      <c r="H69" s="127"/>
      <c r="I69" s="127"/>
      <c r="J69" s="127"/>
    </row>
    <row r="70" spans="1:10" ht="40.5" customHeight="1">
      <c r="A70" s="133"/>
      <c r="B70" s="127"/>
      <c r="C70" s="91" t="s">
        <v>19</v>
      </c>
      <c r="D70" s="91" t="s">
        <v>20</v>
      </c>
      <c r="E70" s="93" t="s">
        <v>21</v>
      </c>
      <c r="F70" s="91" t="s">
        <v>91</v>
      </c>
      <c r="G70" s="91" t="s">
        <v>19</v>
      </c>
      <c r="H70" s="91" t="s">
        <v>20</v>
      </c>
      <c r="I70" s="93" t="s">
        <v>21</v>
      </c>
      <c r="J70" s="91" t="s">
        <v>89</v>
      </c>
    </row>
    <row r="71" spans="1:10">
      <c r="A71" s="91">
        <v>1</v>
      </c>
      <c r="B71" s="91">
        <v>2</v>
      </c>
      <c r="C71" s="91">
        <v>3</v>
      </c>
      <c r="D71" s="91">
        <v>4</v>
      </c>
      <c r="E71" s="91">
        <v>5</v>
      </c>
      <c r="F71" s="91">
        <v>6</v>
      </c>
      <c r="G71" s="91">
        <v>7</v>
      </c>
      <c r="H71" s="91">
        <v>8</v>
      </c>
      <c r="I71" s="91">
        <v>9</v>
      </c>
      <c r="J71" s="91">
        <v>10</v>
      </c>
    </row>
    <row r="72" spans="1:10" ht="25.5">
      <c r="A72" s="32">
        <v>3122</v>
      </c>
      <c r="B72" s="33" t="s">
        <v>145</v>
      </c>
      <c r="C72" s="91"/>
      <c r="D72" s="34">
        <f>D42</f>
        <v>7943831.9999999991</v>
      </c>
      <c r="E72" s="34">
        <f>D72</f>
        <v>7943831.9999999991</v>
      </c>
      <c r="F72" s="34">
        <f>E72</f>
        <v>7943831.9999999991</v>
      </c>
      <c r="G72" s="91"/>
      <c r="H72" s="36">
        <f>H42</f>
        <v>8341023</v>
      </c>
      <c r="I72" s="36">
        <f>H72</f>
        <v>8341023</v>
      </c>
      <c r="J72" s="36">
        <f>I72</f>
        <v>8341023</v>
      </c>
    </row>
    <row r="73" spans="1:10" ht="22.5" customHeight="1">
      <c r="A73" s="91" t="s">
        <v>22</v>
      </c>
      <c r="B73" s="51" t="s">
        <v>26</v>
      </c>
      <c r="C73" s="51" t="s">
        <v>22</v>
      </c>
      <c r="D73" s="82">
        <f>SUM(D72:D72)</f>
        <v>7943831.9999999991</v>
      </c>
      <c r="E73" s="82">
        <f>SUM(E72:E72)</f>
        <v>7943831.9999999991</v>
      </c>
      <c r="F73" s="82">
        <f>N54*1.053</f>
        <v>7943831.9999999991</v>
      </c>
      <c r="G73" s="51" t="s">
        <v>22</v>
      </c>
      <c r="H73" s="83">
        <f>SUM(H72:H72)</f>
        <v>8341023</v>
      </c>
      <c r="I73" s="83">
        <f>SUM(I72:I72)</f>
        <v>8341023</v>
      </c>
      <c r="J73" s="83">
        <f>H73</f>
        <v>8341023</v>
      </c>
    </row>
    <row r="74" spans="1:10" ht="9.75" customHeight="1"/>
    <row r="75" spans="1:10" ht="9" customHeight="1"/>
    <row r="76" spans="1:10">
      <c r="A76" s="126" t="s">
        <v>185</v>
      </c>
      <c r="B76" s="126"/>
      <c r="C76" s="126"/>
      <c r="D76" s="126"/>
      <c r="E76" s="126"/>
      <c r="F76" s="126"/>
      <c r="G76" s="126"/>
      <c r="H76" s="126"/>
      <c r="I76" s="126"/>
      <c r="J76" s="126"/>
    </row>
    <row r="77" spans="1:10">
      <c r="A77" s="88" t="s">
        <v>13</v>
      </c>
    </row>
    <row r="78" spans="1:10" ht="6" customHeight="1"/>
    <row r="79" spans="1:10">
      <c r="A79" s="133" t="s">
        <v>32</v>
      </c>
      <c r="B79" s="127" t="s">
        <v>15</v>
      </c>
      <c r="C79" s="127" t="s">
        <v>27</v>
      </c>
      <c r="D79" s="127"/>
      <c r="E79" s="127"/>
      <c r="F79" s="127"/>
      <c r="G79" s="127" t="s">
        <v>27</v>
      </c>
      <c r="H79" s="127"/>
      <c r="I79" s="127"/>
      <c r="J79" s="127"/>
    </row>
    <row r="80" spans="1:10" ht="40.5" customHeight="1">
      <c r="A80" s="133"/>
      <c r="B80" s="127"/>
      <c r="C80" s="91" t="s">
        <v>19</v>
      </c>
      <c r="D80" s="91" t="s">
        <v>20</v>
      </c>
      <c r="E80" s="93" t="s">
        <v>21</v>
      </c>
      <c r="F80" s="91" t="s">
        <v>91</v>
      </c>
      <c r="G80" s="91" t="s">
        <v>19</v>
      </c>
      <c r="H80" s="91" t="s">
        <v>20</v>
      </c>
      <c r="I80" s="93" t="s">
        <v>21</v>
      </c>
      <c r="J80" s="91" t="s">
        <v>89</v>
      </c>
    </row>
    <row r="81" spans="1:14">
      <c r="A81" s="91">
        <v>1</v>
      </c>
      <c r="B81" s="91">
        <v>2</v>
      </c>
      <c r="C81" s="91">
        <v>3</v>
      </c>
      <c r="D81" s="91">
        <v>4</v>
      </c>
      <c r="E81" s="91">
        <v>5</v>
      </c>
      <c r="F81" s="91">
        <v>6</v>
      </c>
      <c r="G81" s="91">
        <v>7</v>
      </c>
      <c r="H81" s="91">
        <v>8</v>
      </c>
      <c r="I81" s="91">
        <v>9</v>
      </c>
      <c r="J81" s="91">
        <v>10</v>
      </c>
    </row>
    <row r="82" spans="1:14">
      <c r="A82" s="91" t="s">
        <v>22</v>
      </c>
      <c r="B82" s="91" t="s">
        <v>22</v>
      </c>
      <c r="C82" s="91" t="s">
        <v>22</v>
      </c>
      <c r="D82" s="91" t="s">
        <v>22</v>
      </c>
      <c r="E82" s="91" t="s">
        <v>22</v>
      </c>
      <c r="F82" s="91" t="s">
        <v>22</v>
      </c>
      <c r="G82" s="91" t="s">
        <v>22</v>
      </c>
      <c r="H82" s="91" t="s">
        <v>22</v>
      </c>
      <c r="I82" s="91" t="s">
        <v>22</v>
      </c>
      <c r="J82" s="91" t="s">
        <v>22</v>
      </c>
    </row>
    <row r="83" spans="1:14">
      <c r="A83" s="91" t="s">
        <v>22</v>
      </c>
      <c r="B83" s="91" t="s">
        <v>26</v>
      </c>
      <c r="C83" s="91" t="s">
        <v>22</v>
      </c>
      <c r="D83" s="91" t="s">
        <v>22</v>
      </c>
      <c r="E83" s="91" t="s">
        <v>22</v>
      </c>
      <c r="F83" s="91" t="s">
        <v>22</v>
      </c>
      <c r="G83" s="91" t="s">
        <v>22</v>
      </c>
      <c r="H83" s="91" t="s">
        <v>22</v>
      </c>
      <c r="I83" s="91" t="s">
        <v>22</v>
      </c>
      <c r="J83" s="91" t="s">
        <v>22</v>
      </c>
    </row>
    <row r="85" spans="1:14">
      <c r="A85" s="120" t="s">
        <v>35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>
      <c r="A86" s="120" t="s">
        <v>186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1:14">
      <c r="A87" s="88" t="s">
        <v>13</v>
      </c>
    </row>
    <row r="88" spans="1:14" ht="9" customHeight="1"/>
    <row r="89" spans="1:14" ht="19.5" customHeight="1">
      <c r="A89" s="127" t="s">
        <v>37</v>
      </c>
      <c r="B89" s="127" t="s">
        <v>39</v>
      </c>
      <c r="C89" s="127" t="s">
        <v>177</v>
      </c>
      <c r="D89" s="127"/>
      <c r="E89" s="127"/>
      <c r="F89" s="127"/>
      <c r="G89" s="127" t="s">
        <v>178</v>
      </c>
      <c r="H89" s="127"/>
      <c r="I89" s="127"/>
      <c r="J89" s="127"/>
      <c r="K89" s="127" t="s">
        <v>179</v>
      </c>
      <c r="L89" s="127"/>
      <c r="M89" s="127"/>
      <c r="N89" s="127"/>
    </row>
    <row r="90" spans="1:14" ht="43.5" customHeight="1">
      <c r="A90" s="127"/>
      <c r="B90" s="127"/>
      <c r="C90" s="91" t="s">
        <v>19</v>
      </c>
      <c r="D90" s="91" t="s">
        <v>20</v>
      </c>
      <c r="E90" s="93" t="s">
        <v>21</v>
      </c>
      <c r="F90" s="91" t="s">
        <v>91</v>
      </c>
      <c r="G90" s="91" t="s">
        <v>19</v>
      </c>
      <c r="H90" s="91" t="s">
        <v>20</v>
      </c>
      <c r="I90" s="93" t="s">
        <v>21</v>
      </c>
      <c r="J90" s="91" t="s">
        <v>89</v>
      </c>
      <c r="K90" s="91" t="s">
        <v>19</v>
      </c>
      <c r="L90" s="91" t="s">
        <v>20</v>
      </c>
      <c r="M90" s="93" t="s">
        <v>21</v>
      </c>
      <c r="N90" s="91" t="s">
        <v>90</v>
      </c>
    </row>
    <row r="91" spans="1:14">
      <c r="A91" s="91">
        <v>1</v>
      </c>
      <c r="B91" s="95">
        <v>2</v>
      </c>
      <c r="C91" s="91">
        <v>3</v>
      </c>
      <c r="D91" s="95">
        <v>4</v>
      </c>
      <c r="E91" s="91">
        <v>5</v>
      </c>
      <c r="F91" s="91">
        <v>6</v>
      </c>
      <c r="G91" s="91">
        <v>7</v>
      </c>
      <c r="H91" s="91">
        <v>8</v>
      </c>
      <c r="I91" s="91">
        <v>9</v>
      </c>
      <c r="J91" s="91">
        <v>10</v>
      </c>
      <c r="K91" s="91">
        <v>11</v>
      </c>
      <c r="L91" s="91">
        <v>12</v>
      </c>
      <c r="M91" s="91">
        <v>13</v>
      </c>
      <c r="N91" s="91">
        <v>14</v>
      </c>
    </row>
    <row r="92" spans="1:14" ht="25.5">
      <c r="A92" s="96">
        <v>1</v>
      </c>
      <c r="B92" s="42" t="s">
        <v>171</v>
      </c>
      <c r="C92" s="97"/>
      <c r="D92" s="37">
        <v>832529.99</v>
      </c>
      <c r="E92" s="38">
        <f>D92</f>
        <v>832529.99</v>
      </c>
      <c r="F92" s="37">
        <f>D92</f>
        <v>832529.99</v>
      </c>
      <c r="G92" s="29"/>
      <c r="H92" s="37">
        <f>105000</f>
        <v>105000</v>
      </c>
      <c r="I92" s="26">
        <f t="shared" ref="I92" si="2">H92</f>
        <v>105000</v>
      </c>
      <c r="J92" s="37">
        <f t="shared" ref="J92" si="3">I92</f>
        <v>105000</v>
      </c>
      <c r="K92" s="91"/>
      <c r="L92" s="91"/>
      <c r="M92" s="91"/>
      <c r="N92" s="91"/>
    </row>
    <row r="93" spans="1:14" ht="36">
      <c r="A93" s="96">
        <f>A92+1</f>
        <v>2</v>
      </c>
      <c r="B93" s="69" t="s">
        <v>187</v>
      </c>
      <c r="C93" s="98"/>
      <c r="D93" s="39"/>
      <c r="E93" s="38"/>
      <c r="F93" s="37"/>
      <c r="G93" s="40"/>
      <c r="H93" s="39">
        <f>697000</f>
        <v>697000</v>
      </c>
      <c r="I93" s="26">
        <f t="shared" ref="I93:J95" si="4">H93</f>
        <v>697000</v>
      </c>
      <c r="J93" s="37">
        <f t="shared" si="4"/>
        <v>697000</v>
      </c>
      <c r="K93" s="91"/>
      <c r="L93" s="28">
        <v>860000</v>
      </c>
      <c r="M93" s="28">
        <f t="shared" ref="M93:M101" si="5">L93</f>
        <v>860000</v>
      </c>
      <c r="N93" s="28">
        <f t="shared" ref="N93:N101" si="6">L93</f>
        <v>860000</v>
      </c>
    </row>
    <row r="94" spans="1:14" ht="24">
      <c r="A94" s="96">
        <f t="shared" ref="A94:A105" si="7">A93+1</f>
        <v>3</v>
      </c>
      <c r="B94" s="70" t="s">
        <v>188</v>
      </c>
      <c r="C94" s="98"/>
      <c r="D94" s="39"/>
      <c r="E94" s="38"/>
      <c r="F94" s="37"/>
      <c r="G94" s="40"/>
      <c r="H94" s="39">
        <v>1712200</v>
      </c>
      <c r="I94" s="26">
        <f t="shared" si="4"/>
        <v>1712200</v>
      </c>
      <c r="J94" s="37">
        <f t="shared" si="4"/>
        <v>1712200</v>
      </c>
      <c r="K94" s="91"/>
      <c r="L94" s="28"/>
      <c r="M94" s="28">
        <f t="shared" si="5"/>
        <v>0</v>
      </c>
      <c r="N94" s="28">
        <f t="shared" si="6"/>
        <v>0</v>
      </c>
    </row>
    <row r="95" spans="1:14" ht="24">
      <c r="A95" s="96">
        <f t="shared" si="7"/>
        <v>4</v>
      </c>
      <c r="B95" s="70" t="s">
        <v>189</v>
      </c>
      <c r="C95" s="98"/>
      <c r="D95" s="41"/>
      <c r="E95" s="38"/>
      <c r="F95" s="37"/>
      <c r="G95" s="40"/>
      <c r="H95" s="41">
        <v>61000</v>
      </c>
      <c r="I95" s="26">
        <f t="shared" si="4"/>
        <v>61000</v>
      </c>
      <c r="J95" s="37">
        <f t="shared" si="4"/>
        <v>61000</v>
      </c>
      <c r="K95" s="91" t="s">
        <v>22</v>
      </c>
      <c r="L95" s="28"/>
      <c r="M95" s="28">
        <f t="shared" si="5"/>
        <v>0</v>
      </c>
      <c r="N95" s="28">
        <f t="shared" si="6"/>
        <v>0</v>
      </c>
    </row>
    <row r="96" spans="1:14" ht="24">
      <c r="A96" s="96">
        <f t="shared" si="7"/>
        <v>5</v>
      </c>
      <c r="B96" s="70" t="s">
        <v>190</v>
      </c>
      <c r="C96" s="98"/>
      <c r="D96" s="41"/>
      <c r="E96" s="38"/>
      <c r="F96" s="37"/>
      <c r="G96" s="40"/>
      <c r="H96" s="41">
        <v>363000</v>
      </c>
      <c r="I96" s="38">
        <f t="shared" ref="I96:J98" si="8">H96</f>
        <v>363000</v>
      </c>
      <c r="J96" s="37">
        <f t="shared" si="8"/>
        <v>363000</v>
      </c>
      <c r="K96" s="91"/>
      <c r="L96" s="28">
        <v>1150000</v>
      </c>
      <c r="M96" s="28">
        <f t="shared" si="5"/>
        <v>1150000</v>
      </c>
      <c r="N96" s="28">
        <f t="shared" si="6"/>
        <v>1150000</v>
      </c>
    </row>
    <row r="97" spans="1:14" ht="24">
      <c r="A97" s="96">
        <f t="shared" si="7"/>
        <v>6</v>
      </c>
      <c r="B97" s="70" t="s">
        <v>191</v>
      </c>
      <c r="C97" s="98"/>
      <c r="D97" s="41"/>
      <c r="E97" s="38"/>
      <c r="F97" s="37"/>
      <c r="G97" s="40"/>
      <c r="H97" s="41">
        <v>61000</v>
      </c>
      <c r="I97" s="38">
        <f t="shared" si="8"/>
        <v>61000</v>
      </c>
      <c r="J97" s="37">
        <f t="shared" si="8"/>
        <v>61000</v>
      </c>
      <c r="K97" s="91"/>
      <c r="L97" s="28"/>
      <c r="M97" s="28">
        <f t="shared" si="5"/>
        <v>0</v>
      </c>
      <c r="N97" s="28">
        <f t="shared" si="6"/>
        <v>0</v>
      </c>
    </row>
    <row r="98" spans="1:14" ht="24">
      <c r="A98" s="96">
        <f t="shared" si="7"/>
        <v>7</v>
      </c>
      <c r="B98" s="70" t="s">
        <v>192</v>
      </c>
      <c r="C98" s="98"/>
      <c r="D98" s="41"/>
      <c r="E98" s="38"/>
      <c r="F98" s="37"/>
      <c r="G98" s="40"/>
      <c r="H98" s="41">
        <v>61000</v>
      </c>
      <c r="I98" s="38">
        <f t="shared" si="8"/>
        <v>61000</v>
      </c>
      <c r="J98" s="37">
        <f t="shared" si="8"/>
        <v>61000</v>
      </c>
      <c r="K98" s="91"/>
      <c r="L98" s="28"/>
      <c r="M98" s="28">
        <f t="shared" si="5"/>
        <v>0</v>
      </c>
      <c r="N98" s="28">
        <f t="shared" si="6"/>
        <v>0</v>
      </c>
    </row>
    <row r="99" spans="1:14" ht="24">
      <c r="A99" s="96">
        <f t="shared" si="7"/>
        <v>8</v>
      </c>
      <c r="B99" s="70" t="s">
        <v>193</v>
      </c>
      <c r="C99" s="98"/>
      <c r="D99" s="41"/>
      <c r="E99" s="38"/>
      <c r="F99" s="37"/>
      <c r="G99" s="40"/>
      <c r="H99" s="41">
        <v>61000</v>
      </c>
      <c r="I99" s="38">
        <f>H99</f>
        <v>61000</v>
      </c>
      <c r="J99" s="37">
        <f>I99</f>
        <v>61000</v>
      </c>
      <c r="K99" s="91"/>
      <c r="L99" s="28"/>
      <c r="M99" s="28">
        <f t="shared" si="5"/>
        <v>0</v>
      </c>
      <c r="N99" s="28">
        <f t="shared" si="6"/>
        <v>0</v>
      </c>
    </row>
    <row r="100" spans="1:14" ht="36">
      <c r="A100" s="96">
        <f t="shared" si="7"/>
        <v>9</v>
      </c>
      <c r="B100" s="70" t="s">
        <v>264</v>
      </c>
      <c r="C100" s="98"/>
      <c r="D100" s="41"/>
      <c r="E100" s="38"/>
      <c r="F100" s="37"/>
      <c r="G100" s="40"/>
      <c r="H100" s="41">
        <v>100000</v>
      </c>
      <c r="I100" s="38">
        <f>H100</f>
        <v>100000</v>
      </c>
      <c r="J100" s="37">
        <f>I100</f>
        <v>100000</v>
      </c>
      <c r="K100" s="91"/>
      <c r="L100" s="28">
        <v>464000</v>
      </c>
      <c r="M100" s="28">
        <f t="shared" si="5"/>
        <v>464000</v>
      </c>
      <c r="N100" s="28">
        <f t="shared" si="6"/>
        <v>464000</v>
      </c>
    </row>
    <row r="101" spans="1:14" ht="24">
      <c r="A101" s="96">
        <f t="shared" si="7"/>
        <v>10</v>
      </c>
      <c r="B101" s="70" t="s">
        <v>265</v>
      </c>
      <c r="C101" s="98"/>
      <c r="D101" s="41"/>
      <c r="E101" s="38"/>
      <c r="F101" s="37"/>
      <c r="G101" s="40"/>
      <c r="H101" s="41">
        <v>521000</v>
      </c>
      <c r="I101" s="38">
        <f>H101</f>
        <v>521000</v>
      </c>
      <c r="J101" s="37">
        <f>I101</f>
        <v>521000</v>
      </c>
      <c r="K101" s="91"/>
      <c r="L101" s="28"/>
      <c r="M101" s="28">
        <f t="shared" si="5"/>
        <v>0</v>
      </c>
      <c r="N101" s="28">
        <f t="shared" si="6"/>
        <v>0</v>
      </c>
    </row>
    <row r="102" spans="1:14" ht="61.5" customHeight="1">
      <c r="A102" s="96">
        <f t="shared" si="7"/>
        <v>11</v>
      </c>
      <c r="B102" s="70" t="s">
        <v>285</v>
      </c>
      <c r="C102" s="98"/>
      <c r="D102" s="41"/>
      <c r="E102" s="38"/>
      <c r="F102" s="37"/>
      <c r="G102" s="40"/>
      <c r="H102" s="41"/>
      <c r="I102" s="38"/>
      <c r="J102" s="37"/>
      <c r="K102" s="91"/>
      <c r="L102" s="28">
        <v>2400000</v>
      </c>
      <c r="M102" s="28">
        <f>L102</f>
        <v>2400000</v>
      </c>
      <c r="N102" s="28">
        <f>L102</f>
        <v>2400000</v>
      </c>
    </row>
    <row r="103" spans="1:14" ht="30" customHeight="1">
      <c r="A103" s="96">
        <f t="shared" si="7"/>
        <v>12</v>
      </c>
      <c r="B103" s="70" t="s">
        <v>286</v>
      </c>
      <c r="C103" s="98"/>
      <c r="D103" s="41"/>
      <c r="E103" s="38"/>
      <c r="F103" s="37"/>
      <c r="G103" s="40"/>
      <c r="H103" s="41"/>
      <c r="I103" s="38"/>
      <c r="J103" s="37"/>
      <c r="K103" s="91"/>
      <c r="L103" s="28">
        <v>470000</v>
      </c>
      <c r="M103" s="28">
        <f>L103</f>
        <v>470000</v>
      </c>
      <c r="N103" s="28">
        <f>L103</f>
        <v>470000</v>
      </c>
    </row>
    <row r="104" spans="1:14" ht="45" customHeight="1">
      <c r="A104" s="96">
        <f t="shared" si="7"/>
        <v>13</v>
      </c>
      <c r="B104" s="70" t="s">
        <v>287</v>
      </c>
      <c r="C104" s="98"/>
      <c r="D104" s="41"/>
      <c r="E104" s="38"/>
      <c r="F104" s="37"/>
      <c r="G104" s="40"/>
      <c r="H104" s="41"/>
      <c r="I104" s="38"/>
      <c r="J104" s="37"/>
      <c r="K104" s="91"/>
      <c r="L104" s="28">
        <v>1200000</v>
      </c>
      <c r="M104" s="28">
        <f>L104</f>
        <v>1200000</v>
      </c>
      <c r="N104" s="28">
        <f>L104</f>
        <v>1200000</v>
      </c>
    </row>
    <row r="105" spans="1:14" ht="47.25" customHeight="1">
      <c r="A105" s="96">
        <f t="shared" si="7"/>
        <v>14</v>
      </c>
      <c r="B105" s="70" t="s">
        <v>266</v>
      </c>
      <c r="C105" s="98"/>
      <c r="D105" s="41"/>
      <c r="E105" s="38"/>
      <c r="F105" s="37"/>
      <c r="G105" s="40"/>
      <c r="H105" s="41"/>
      <c r="I105" s="38"/>
      <c r="J105" s="37"/>
      <c r="K105" s="91"/>
      <c r="L105" s="28">
        <v>1000000</v>
      </c>
      <c r="M105" s="28">
        <f>L105</f>
        <v>1000000</v>
      </c>
      <c r="N105" s="28">
        <f>L105</f>
        <v>1000000</v>
      </c>
    </row>
    <row r="106" spans="1:14" ht="26.25" customHeight="1">
      <c r="A106" s="25" t="s">
        <v>22</v>
      </c>
      <c r="B106" s="51" t="s">
        <v>26</v>
      </c>
      <c r="C106" s="46" t="s">
        <v>22</v>
      </c>
      <c r="D106" s="76">
        <f>SUM(D92:D105)</f>
        <v>832529.99</v>
      </c>
      <c r="E106" s="76">
        <f>SUM(E92:E105)</f>
        <v>832529.99</v>
      </c>
      <c r="F106" s="76">
        <f>SUM(F92:F105)</f>
        <v>832529.99</v>
      </c>
      <c r="G106" s="77"/>
      <c r="H106" s="78">
        <f>SUM(H92:H105)</f>
        <v>3742200</v>
      </c>
      <c r="I106" s="78">
        <f>SUM(I92:I105)</f>
        <v>3742200</v>
      </c>
      <c r="J106" s="78">
        <f>SUM(J92:J105)</f>
        <v>3742200</v>
      </c>
      <c r="K106" s="78"/>
      <c r="L106" s="78">
        <f>SUM(L92:L105)</f>
        <v>7544000</v>
      </c>
      <c r="M106" s="78">
        <f>SUM(M92:M105)</f>
        <v>7544000</v>
      </c>
      <c r="N106" s="78">
        <f>SUM(N92:N105)</f>
        <v>7544000</v>
      </c>
    </row>
    <row r="107" spans="1:14" ht="12.75" customHeight="1">
      <c r="H107" s="43"/>
    </row>
    <row r="108" spans="1:14" ht="21" customHeight="1">
      <c r="A108" s="126" t="s">
        <v>194</v>
      </c>
      <c r="B108" s="126"/>
      <c r="C108" s="126"/>
      <c r="D108" s="126"/>
      <c r="E108" s="126"/>
      <c r="F108" s="126"/>
      <c r="G108" s="126"/>
      <c r="H108" s="126"/>
      <c r="I108" s="126"/>
      <c r="J108" s="126"/>
    </row>
    <row r="109" spans="1:14" ht="18" customHeight="1">
      <c r="J109" s="88" t="s">
        <v>13</v>
      </c>
    </row>
    <row r="110" spans="1:14" ht="15.75" customHeight="1">
      <c r="A110" s="127" t="s">
        <v>96</v>
      </c>
      <c r="B110" s="127" t="s">
        <v>39</v>
      </c>
      <c r="C110" s="127" t="s">
        <v>155</v>
      </c>
      <c r="D110" s="127"/>
      <c r="E110" s="127"/>
      <c r="F110" s="127"/>
      <c r="G110" s="127" t="s">
        <v>181</v>
      </c>
      <c r="H110" s="127"/>
      <c r="I110" s="127"/>
      <c r="J110" s="127"/>
    </row>
    <row r="111" spans="1:14" ht="42" customHeight="1">
      <c r="A111" s="127"/>
      <c r="B111" s="127"/>
      <c r="C111" s="93" t="s">
        <v>19</v>
      </c>
      <c r="D111" s="93" t="s">
        <v>20</v>
      </c>
      <c r="E111" s="92" t="s">
        <v>21</v>
      </c>
      <c r="F111" s="93" t="s">
        <v>91</v>
      </c>
      <c r="G111" s="93" t="s">
        <v>19</v>
      </c>
      <c r="H111" s="93" t="s">
        <v>20</v>
      </c>
      <c r="I111" s="92" t="s">
        <v>21</v>
      </c>
      <c r="J111" s="93" t="s">
        <v>89</v>
      </c>
    </row>
    <row r="112" spans="1:14" ht="13.5" customHeight="1">
      <c r="A112" s="91">
        <v>1</v>
      </c>
      <c r="B112" s="91">
        <v>2</v>
      </c>
      <c r="C112" s="91">
        <v>3</v>
      </c>
      <c r="D112" s="91">
        <v>4</v>
      </c>
      <c r="E112" s="91">
        <v>5</v>
      </c>
      <c r="F112" s="91">
        <v>6</v>
      </c>
      <c r="G112" s="91">
        <v>7</v>
      </c>
      <c r="H112" s="91">
        <v>8</v>
      </c>
      <c r="I112" s="91">
        <v>9</v>
      </c>
      <c r="J112" s="91">
        <v>10</v>
      </c>
    </row>
    <row r="113" spans="1:13" ht="24.75" customHeight="1">
      <c r="A113" s="91">
        <v>1</v>
      </c>
      <c r="B113" s="70" t="s">
        <v>247</v>
      </c>
      <c r="C113" s="91"/>
      <c r="D113" s="36">
        <f>D73</f>
        <v>7943831.9999999991</v>
      </c>
      <c r="E113" s="36">
        <f>D113</f>
        <v>7943831.9999999991</v>
      </c>
      <c r="F113" s="36">
        <f>E113</f>
        <v>7943831.9999999991</v>
      </c>
      <c r="G113" s="36"/>
      <c r="H113" s="36">
        <f>H72</f>
        <v>8341023</v>
      </c>
      <c r="I113" s="36">
        <f>H113</f>
        <v>8341023</v>
      </c>
      <c r="J113" s="36">
        <f>I113</f>
        <v>8341023</v>
      </c>
    </row>
    <row r="114" spans="1:13">
      <c r="A114" s="25" t="s">
        <v>22</v>
      </c>
      <c r="B114" s="91" t="s">
        <v>26</v>
      </c>
      <c r="C114" s="25" t="s">
        <v>22</v>
      </c>
      <c r="D114" s="44">
        <f>SUM(D113)</f>
        <v>7943831.9999999991</v>
      </c>
      <c r="E114" s="44">
        <f>D114</f>
        <v>7943831.9999999991</v>
      </c>
      <c r="F114" s="36">
        <f>E114</f>
        <v>7943831.9999999991</v>
      </c>
      <c r="G114" s="44"/>
      <c r="H114" s="44">
        <f>SUM(H113)</f>
        <v>8341023</v>
      </c>
      <c r="I114" s="44">
        <f>H114</f>
        <v>8341023</v>
      </c>
      <c r="J114" s="44">
        <f>I114</f>
        <v>8341023</v>
      </c>
    </row>
    <row r="115" spans="1:13" ht="10.5" customHeight="1"/>
    <row r="116" spans="1:13" ht="22.5" customHeight="1">
      <c r="A116" s="120" t="s">
        <v>119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>
      <c r="A117" s="120" t="s">
        <v>163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1:13">
      <c r="A118" s="88" t="s">
        <v>13</v>
      </c>
    </row>
    <row r="120" spans="1:13">
      <c r="A120" s="127" t="s">
        <v>37</v>
      </c>
      <c r="B120" s="127" t="s">
        <v>40</v>
      </c>
      <c r="C120" s="127" t="s">
        <v>41</v>
      </c>
      <c r="D120" s="127" t="s">
        <v>42</v>
      </c>
      <c r="E120" s="127" t="s">
        <v>162</v>
      </c>
      <c r="F120" s="127"/>
      <c r="G120" s="127"/>
      <c r="H120" s="127" t="s">
        <v>158</v>
      </c>
      <c r="I120" s="127"/>
      <c r="J120" s="127"/>
      <c r="K120" s="127" t="s">
        <v>157</v>
      </c>
      <c r="L120" s="127"/>
      <c r="M120" s="127"/>
    </row>
    <row r="121" spans="1:13" ht="30">
      <c r="A121" s="127"/>
      <c r="B121" s="127"/>
      <c r="C121" s="127"/>
      <c r="D121" s="127"/>
      <c r="E121" s="91" t="s">
        <v>19</v>
      </c>
      <c r="F121" s="91" t="s">
        <v>20</v>
      </c>
      <c r="G121" s="91" t="s">
        <v>97</v>
      </c>
      <c r="H121" s="91" t="s">
        <v>19</v>
      </c>
      <c r="I121" s="91" t="s">
        <v>20</v>
      </c>
      <c r="J121" s="91" t="s">
        <v>98</v>
      </c>
      <c r="K121" s="91" t="s">
        <v>19</v>
      </c>
      <c r="L121" s="91" t="s">
        <v>20</v>
      </c>
      <c r="M121" s="91" t="s">
        <v>90</v>
      </c>
    </row>
    <row r="122" spans="1:13">
      <c r="A122" s="91">
        <v>1</v>
      </c>
      <c r="B122" s="91">
        <v>2</v>
      </c>
      <c r="C122" s="91">
        <v>3</v>
      </c>
      <c r="D122" s="91">
        <v>4</v>
      </c>
      <c r="E122" s="91">
        <v>5</v>
      </c>
      <c r="F122" s="91">
        <v>6</v>
      </c>
      <c r="G122" s="91">
        <v>7</v>
      </c>
      <c r="H122" s="91">
        <v>8</v>
      </c>
      <c r="I122" s="91">
        <v>9</v>
      </c>
      <c r="J122" s="91">
        <v>10</v>
      </c>
      <c r="K122" s="91">
        <v>11</v>
      </c>
      <c r="L122" s="91">
        <v>12</v>
      </c>
      <c r="M122" s="91">
        <v>13</v>
      </c>
    </row>
    <row r="123" spans="1:13" ht="25.5">
      <c r="A123" s="91">
        <v>1</v>
      </c>
      <c r="B123" s="47" t="s">
        <v>171</v>
      </c>
      <c r="C123" s="163"/>
      <c r="D123" s="163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1:13">
      <c r="A124" s="91"/>
      <c r="B124" s="46" t="s">
        <v>43</v>
      </c>
      <c r="C124" s="91" t="s">
        <v>22</v>
      </c>
      <c r="D124" s="91" t="s">
        <v>22</v>
      </c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1:13" ht="45">
      <c r="A125" s="96"/>
      <c r="B125" s="48" t="s">
        <v>165</v>
      </c>
      <c r="C125" s="49" t="s">
        <v>138</v>
      </c>
      <c r="D125" s="94" t="s">
        <v>166</v>
      </c>
      <c r="E125" s="98"/>
      <c r="F125" s="34">
        <v>832529.99</v>
      </c>
      <c r="G125" s="34">
        <f>F125</f>
        <v>832529.99</v>
      </c>
      <c r="H125" s="91"/>
      <c r="I125" s="35">
        <v>105000</v>
      </c>
      <c r="J125" s="34">
        <f>I125</f>
        <v>105000</v>
      </c>
      <c r="K125" s="91"/>
      <c r="L125" s="91"/>
      <c r="M125" s="91"/>
    </row>
    <row r="126" spans="1:13">
      <c r="A126" s="91"/>
      <c r="B126" s="46" t="s">
        <v>44</v>
      </c>
      <c r="C126" s="91" t="s">
        <v>22</v>
      </c>
      <c r="D126" s="92" t="s">
        <v>22</v>
      </c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1:13" ht="25.5">
      <c r="A127" s="96"/>
      <c r="B127" s="48" t="s">
        <v>167</v>
      </c>
      <c r="C127" s="49" t="s">
        <v>142</v>
      </c>
      <c r="D127" s="49" t="s">
        <v>143</v>
      </c>
      <c r="E127" s="98"/>
      <c r="F127" s="91">
        <v>1</v>
      </c>
      <c r="G127" s="91">
        <f>F127</f>
        <v>1</v>
      </c>
      <c r="H127" s="91"/>
      <c r="I127" s="91">
        <v>1</v>
      </c>
      <c r="J127" s="91">
        <f>I127</f>
        <v>1</v>
      </c>
      <c r="K127" s="91"/>
      <c r="L127" s="91"/>
      <c r="M127" s="91"/>
    </row>
    <row r="128" spans="1:13">
      <c r="A128" s="91"/>
      <c r="B128" s="46" t="s">
        <v>45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1:13" ht="24" customHeight="1">
      <c r="A129" s="96"/>
      <c r="B129" s="13" t="s">
        <v>168</v>
      </c>
      <c r="C129" s="49" t="s">
        <v>139</v>
      </c>
      <c r="D129" s="92" t="s">
        <v>166</v>
      </c>
      <c r="E129" s="98"/>
      <c r="F129" s="34">
        <f>F125</f>
        <v>832529.99</v>
      </c>
      <c r="G129" s="34">
        <f>F129</f>
        <v>832529.99</v>
      </c>
      <c r="H129" s="91"/>
      <c r="I129" s="34">
        <f>I125</f>
        <v>105000</v>
      </c>
      <c r="J129" s="34">
        <f>I129</f>
        <v>105000</v>
      </c>
      <c r="K129" s="91"/>
      <c r="L129" s="91"/>
      <c r="M129" s="91"/>
    </row>
    <row r="130" spans="1:13">
      <c r="A130" s="91"/>
      <c r="B130" s="46" t="s">
        <v>46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1:13" ht="24.75">
      <c r="A131" s="96"/>
      <c r="B131" s="164" t="s">
        <v>169</v>
      </c>
      <c r="C131" s="49" t="s">
        <v>141</v>
      </c>
      <c r="D131" s="49" t="s">
        <v>170</v>
      </c>
      <c r="E131" s="98"/>
      <c r="F131" s="91">
        <v>59.9</v>
      </c>
      <c r="G131" s="91">
        <f>F131</f>
        <v>59.9</v>
      </c>
      <c r="H131" s="91"/>
      <c r="I131" s="91">
        <v>100</v>
      </c>
      <c r="J131" s="91">
        <f>I131</f>
        <v>100</v>
      </c>
      <c r="K131" s="91"/>
      <c r="L131" s="91"/>
      <c r="M131" s="91"/>
    </row>
    <row r="132" spans="1:13" ht="42" customHeight="1">
      <c r="A132" s="91">
        <v>2</v>
      </c>
      <c r="B132" s="47" t="s">
        <v>187</v>
      </c>
      <c r="C132" s="47"/>
      <c r="D132" s="47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1:13">
      <c r="A133" s="91"/>
      <c r="B133" s="46" t="s">
        <v>43</v>
      </c>
      <c r="C133" s="91" t="s">
        <v>22</v>
      </c>
      <c r="D133" s="91" t="s">
        <v>22</v>
      </c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1:13" ht="45">
      <c r="A134" s="96"/>
      <c r="B134" s="48" t="s">
        <v>195</v>
      </c>
      <c r="C134" s="49" t="s">
        <v>138</v>
      </c>
      <c r="D134" s="71" t="s">
        <v>196</v>
      </c>
      <c r="E134" s="91"/>
      <c r="F134" s="91"/>
      <c r="G134" s="91"/>
      <c r="H134" s="91"/>
      <c r="I134" s="34">
        <f>697000</f>
        <v>697000</v>
      </c>
      <c r="J134" s="34">
        <v>298000</v>
      </c>
      <c r="K134" s="91"/>
      <c r="L134" s="35">
        <f>L93</f>
        <v>860000</v>
      </c>
      <c r="M134" s="91">
        <f>L134</f>
        <v>860000</v>
      </c>
    </row>
    <row r="135" spans="1:13">
      <c r="A135" s="91"/>
      <c r="B135" s="46" t="s">
        <v>44</v>
      </c>
      <c r="C135" s="91" t="s">
        <v>22</v>
      </c>
      <c r="D135" s="92" t="s">
        <v>22</v>
      </c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1:13" ht="36">
      <c r="A136" s="96"/>
      <c r="B136" s="48" t="s">
        <v>197</v>
      </c>
      <c r="C136" s="49" t="s">
        <v>142</v>
      </c>
      <c r="D136" s="49" t="s">
        <v>143</v>
      </c>
      <c r="E136" s="98"/>
      <c r="F136" s="91"/>
      <c r="G136" s="91"/>
      <c r="H136" s="91"/>
      <c r="I136" s="91">
        <v>1</v>
      </c>
      <c r="J136" s="91">
        <v>1</v>
      </c>
      <c r="K136" s="91"/>
      <c r="L136" s="91"/>
      <c r="M136" s="91"/>
    </row>
    <row r="137" spans="1:13" ht="36">
      <c r="A137" s="91"/>
      <c r="B137" s="48" t="s">
        <v>198</v>
      </c>
      <c r="C137" s="49" t="s">
        <v>142</v>
      </c>
      <c r="D137" s="49" t="s">
        <v>143</v>
      </c>
      <c r="E137" s="91"/>
      <c r="F137" s="91"/>
      <c r="G137" s="91"/>
      <c r="H137" s="91"/>
      <c r="I137" s="91">
        <v>1</v>
      </c>
      <c r="J137" s="91">
        <v>1</v>
      </c>
      <c r="K137" s="91"/>
      <c r="L137" s="91">
        <v>1</v>
      </c>
      <c r="M137" s="91">
        <f>L137</f>
        <v>1</v>
      </c>
    </row>
    <row r="138" spans="1:13">
      <c r="A138" s="96"/>
      <c r="B138" s="46" t="s">
        <v>45</v>
      </c>
      <c r="C138" s="91"/>
      <c r="D138" s="91"/>
      <c r="E138" s="98"/>
      <c r="F138" s="91"/>
      <c r="G138" s="91"/>
      <c r="H138" s="91"/>
      <c r="I138" s="34"/>
      <c r="J138" s="34"/>
      <c r="K138" s="91"/>
      <c r="L138" s="91"/>
      <c r="M138" s="91"/>
    </row>
    <row r="139" spans="1:13" ht="36">
      <c r="A139" s="91"/>
      <c r="B139" s="13" t="s">
        <v>199</v>
      </c>
      <c r="C139" s="49" t="s">
        <v>139</v>
      </c>
      <c r="D139" s="49" t="s">
        <v>170</v>
      </c>
      <c r="E139" s="91"/>
      <c r="F139" s="91"/>
      <c r="G139" s="91"/>
      <c r="H139" s="91"/>
      <c r="I139" s="35">
        <v>30000</v>
      </c>
      <c r="J139" s="35">
        <v>30000</v>
      </c>
      <c r="K139" s="91"/>
      <c r="L139" s="91"/>
      <c r="M139" s="91"/>
    </row>
    <row r="140" spans="1:13" ht="36">
      <c r="A140" s="96"/>
      <c r="B140" s="13" t="s">
        <v>200</v>
      </c>
      <c r="C140" s="49" t="s">
        <v>139</v>
      </c>
      <c r="D140" s="49" t="s">
        <v>170</v>
      </c>
      <c r="E140" s="98"/>
      <c r="F140" s="91"/>
      <c r="G140" s="91"/>
      <c r="H140" s="91"/>
      <c r="I140" s="35">
        <f>I134-I139</f>
        <v>667000</v>
      </c>
      <c r="J140" s="35">
        <f>I140</f>
        <v>667000</v>
      </c>
      <c r="K140" s="91"/>
      <c r="L140" s="91">
        <f>L134/L137</f>
        <v>860000</v>
      </c>
      <c r="M140" s="91">
        <f>L140</f>
        <v>860000</v>
      </c>
    </row>
    <row r="141" spans="1:13" ht="20.25" customHeight="1">
      <c r="A141" s="91"/>
      <c r="B141" s="46" t="s">
        <v>46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1:13" ht="36">
      <c r="A142" s="91"/>
      <c r="B142" s="13" t="s">
        <v>201</v>
      </c>
      <c r="C142" s="49" t="s">
        <v>141</v>
      </c>
      <c r="D142" s="49" t="s">
        <v>170</v>
      </c>
      <c r="E142" s="91"/>
      <c r="F142" s="91"/>
      <c r="G142" s="91"/>
      <c r="H142" s="91"/>
      <c r="I142" s="91">
        <v>100</v>
      </c>
      <c r="J142" s="91">
        <v>100</v>
      </c>
      <c r="K142" s="91"/>
      <c r="L142" s="91">
        <f>100</f>
        <v>100</v>
      </c>
      <c r="M142" s="91">
        <f>L142</f>
        <v>100</v>
      </c>
    </row>
    <row r="143" spans="1:13" ht="42.75" customHeight="1">
      <c r="A143" s="96">
        <v>3</v>
      </c>
      <c r="B143" s="47" t="s">
        <v>188</v>
      </c>
      <c r="C143" s="47"/>
      <c r="D143" s="47"/>
      <c r="E143" s="91"/>
      <c r="F143" s="91"/>
      <c r="G143" s="91"/>
      <c r="H143" s="91"/>
      <c r="I143" s="35"/>
      <c r="J143" s="35"/>
      <c r="K143" s="91"/>
      <c r="L143" s="91"/>
      <c r="M143" s="91"/>
    </row>
    <row r="144" spans="1:13">
      <c r="A144" s="91"/>
      <c r="B144" s="46" t="s">
        <v>43</v>
      </c>
      <c r="C144" s="49"/>
      <c r="D144" s="49"/>
      <c r="E144" s="91"/>
      <c r="F144" s="91"/>
      <c r="G144" s="91"/>
      <c r="H144" s="91"/>
      <c r="I144" s="95"/>
      <c r="J144" s="91"/>
      <c r="K144" s="91"/>
      <c r="L144" s="91"/>
      <c r="M144" s="91"/>
    </row>
    <row r="145" spans="1:13" ht="26.25">
      <c r="A145" s="96"/>
      <c r="B145" s="13" t="s">
        <v>202</v>
      </c>
      <c r="C145" s="49" t="s">
        <v>138</v>
      </c>
      <c r="D145" s="45" t="s">
        <v>203</v>
      </c>
      <c r="E145" s="98"/>
      <c r="F145" s="91"/>
      <c r="G145" s="91"/>
      <c r="H145" s="96"/>
      <c r="I145" s="165">
        <f>1712200</f>
        <v>1712200</v>
      </c>
      <c r="J145" s="35">
        <f>I145</f>
        <v>1712200</v>
      </c>
      <c r="K145" s="91"/>
      <c r="L145" s="91"/>
      <c r="M145" s="91"/>
    </row>
    <row r="146" spans="1:13">
      <c r="A146" s="91"/>
      <c r="B146" s="46" t="s">
        <v>44</v>
      </c>
      <c r="C146" s="49"/>
      <c r="D146" s="49"/>
      <c r="E146" s="91"/>
      <c r="F146" s="91"/>
      <c r="G146" s="91"/>
      <c r="H146" s="91"/>
      <c r="I146" s="166"/>
      <c r="J146" s="91"/>
      <c r="K146" s="91"/>
      <c r="L146" s="91"/>
      <c r="M146" s="91"/>
    </row>
    <row r="147" spans="1:13" ht="24">
      <c r="A147" s="96"/>
      <c r="B147" s="13" t="s">
        <v>204</v>
      </c>
      <c r="C147" s="49" t="s">
        <v>142</v>
      </c>
      <c r="D147" s="49" t="s">
        <v>140</v>
      </c>
      <c r="E147" s="98"/>
      <c r="F147" s="91"/>
      <c r="G147" s="91"/>
      <c r="H147" s="96"/>
      <c r="I147" s="167">
        <v>1</v>
      </c>
      <c r="J147" s="35">
        <v>1</v>
      </c>
      <c r="K147" s="91"/>
      <c r="L147" s="91"/>
      <c r="M147" s="91"/>
    </row>
    <row r="148" spans="1:13" ht="24">
      <c r="A148" s="91"/>
      <c r="B148" s="13" t="s">
        <v>205</v>
      </c>
      <c r="C148" s="49" t="s">
        <v>144</v>
      </c>
      <c r="D148" s="49" t="s">
        <v>140</v>
      </c>
      <c r="E148" s="91"/>
      <c r="F148" s="91"/>
      <c r="G148" s="91"/>
      <c r="H148" s="91"/>
      <c r="I148" s="168">
        <v>1375</v>
      </c>
      <c r="J148" s="35">
        <v>1375</v>
      </c>
      <c r="K148" s="91"/>
      <c r="L148" s="91"/>
      <c r="M148" s="91"/>
    </row>
    <row r="149" spans="1:13">
      <c r="A149" s="96"/>
      <c r="B149" s="46" t="s">
        <v>45</v>
      </c>
      <c r="C149" s="49"/>
      <c r="D149" s="49"/>
      <c r="E149" s="98"/>
      <c r="F149" s="91"/>
      <c r="G149" s="91"/>
      <c r="H149" s="91"/>
      <c r="I149" s="91"/>
      <c r="J149" s="35"/>
      <c r="K149" s="91"/>
      <c r="L149" s="91"/>
      <c r="M149" s="91"/>
    </row>
    <row r="150" spans="1:13" ht="31.5" customHeight="1">
      <c r="A150" s="91"/>
      <c r="B150" s="72" t="s">
        <v>206</v>
      </c>
      <c r="C150" s="49" t="s">
        <v>139</v>
      </c>
      <c r="D150" s="49" t="s">
        <v>170</v>
      </c>
      <c r="E150" s="91"/>
      <c r="F150" s="91"/>
      <c r="G150" s="91"/>
      <c r="H150" s="91"/>
      <c r="I150" s="35">
        <v>100000</v>
      </c>
      <c r="J150" s="35">
        <v>100000</v>
      </c>
      <c r="K150" s="91"/>
      <c r="L150" s="91"/>
      <c r="M150" s="91"/>
    </row>
    <row r="151" spans="1:13" ht="25.5">
      <c r="A151" s="91"/>
      <c r="B151" s="72" t="s">
        <v>207</v>
      </c>
      <c r="C151" s="49" t="s">
        <v>139</v>
      </c>
      <c r="D151" s="49" t="s">
        <v>170</v>
      </c>
      <c r="E151" s="91"/>
      <c r="F151" s="91"/>
      <c r="G151" s="91"/>
      <c r="H151" s="91"/>
      <c r="I151" s="35">
        <f>(I145-I150)/I148</f>
        <v>1172.5090909090909</v>
      </c>
      <c r="J151" s="35">
        <f>I151</f>
        <v>1172.5090909090909</v>
      </c>
      <c r="K151" s="91"/>
      <c r="L151" s="91"/>
      <c r="M151" s="91"/>
    </row>
    <row r="152" spans="1:13">
      <c r="A152" s="96"/>
      <c r="B152" s="46" t="s">
        <v>46</v>
      </c>
      <c r="C152" s="49"/>
      <c r="D152" s="49"/>
      <c r="E152" s="91"/>
      <c r="F152" s="91"/>
      <c r="G152" s="91"/>
      <c r="H152" s="91"/>
      <c r="I152" s="169"/>
      <c r="J152" s="35"/>
      <c r="K152" s="91"/>
      <c r="L152" s="35"/>
      <c r="M152" s="35"/>
    </row>
    <row r="153" spans="1:13" ht="25.5">
      <c r="A153" s="91"/>
      <c r="B153" s="72" t="s">
        <v>208</v>
      </c>
      <c r="C153" s="49" t="s">
        <v>141</v>
      </c>
      <c r="D153" s="49" t="s">
        <v>170</v>
      </c>
      <c r="E153" s="91"/>
      <c r="F153" s="91"/>
      <c r="G153" s="91"/>
      <c r="H153" s="91"/>
      <c r="I153" s="150">
        <v>100</v>
      </c>
      <c r="J153" s="91">
        <v>100</v>
      </c>
      <c r="K153" s="91"/>
      <c r="L153" s="91"/>
      <c r="M153" s="91"/>
    </row>
    <row r="154" spans="1:13" ht="39" customHeight="1">
      <c r="A154" s="96">
        <v>4</v>
      </c>
      <c r="B154" s="47" t="s">
        <v>189</v>
      </c>
      <c r="C154" s="47"/>
      <c r="D154" s="47"/>
      <c r="E154" s="98"/>
      <c r="F154" s="91"/>
      <c r="G154" s="91"/>
      <c r="H154" s="96"/>
      <c r="I154" s="150"/>
      <c r="J154" s="35"/>
      <c r="K154" s="91"/>
      <c r="L154" s="91"/>
      <c r="M154" s="91"/>
    </row>
    <row r="155" spans="1:13" ht="15.75">
      <c r="A155" s="96"/>
      <c r="B155" s="46" t="s">
        <v>43</v>
      </c>
      <c r="C155" s="49"/>
      <c r="D155" s="49"/>
      <c r="E155" s="98"/>
      <c r="F155" s="91"/>
      <c r="G155" s="91"/>
      <c r="H155" s="96"/>
      <c r="I155" s="150"/>
      <c r="J155" s="35"/>
      <c r="K155" s="91"/>
      <c r="L155" s="91"/>
      <c r="M155" s="91"/>
    </row>
    <row r="156" spans="1:13" ht="26.25">
      <c r="A156" s="91"/>
      <c r="B156" s="13" t="s">
        <v>209</v>
      </c>
      <c r="C156" s="49" t="s">
        <v>138</v>
      </c>
      <c r="D156" s="45" t="s">
        <v>203</v>
      </c>
      <c r="E156" s="91"/>
      <c r="F156" s="91"/>
      <c r="G156" s="91"/>
      <c r="H156" s="91"/>
      <c r="I156" s="170">
        <v>61000</v>
      </c>
      <c r="J156" s="35">
        <f>I156</f>
        <v>61000</v>
      </c>
      <c r="K156" s="91"/>
      <c r="L156" s="35"/>
      <c r="M156" s="35"/>
    </row>
    <row r="157" spans="1:13" ht="15.75">
      <c r="A157" s="96"/>
      <c r="B157" s="46" t="s">
        <v>44</v>
      </c>
      <c r="C157" s="49"/>
      <c r="D157" s="49"/>
      <c r="E157" s="98"/>
      <c r="F157" s="91"/>
      <c r="G157" s="91"/>
      <c r="H157" s="96"/>
      <c r="I157" s="150"/>
      <c r="J157" s="35"/>
      <c r="K157" s="91"/>
      <c r="L157" s="91"/>
      <c r="M157" s="91"/>
    </row>
    <row r="158" spans="1:13" ht="36">
      <c r="A158" s="91"/>
      <c r="B158" s="13" t="s">
        <v>210</v>
      </c>
      <c r="C158" s="49" t="s">
        <v>142</v>
      </c>
      <c r="D158" s="49" t="s">
        <v>140</v>
      </c>
      <c r="E158" s="98"/>
      <c r="F158" s="91"/>
      <c r="G158" s="91"/>
      <c r="H158" s="96"/>
      <c r="I158" s="170">
        <v>1</v>
      </c>
      <c r="J158" s="35">
        <v>1</v>
      </c>
      <c r="K158" s="91"/>
      <c r="L158" s="91"/>
      <c r="M158" s="91"/>
    </row>
    <row r="159" spans="1:13" ht="22.5" customHeight="1">
      <c r="A159" s="91"/>
      <c r="B159" s="46" t="s">
        <v>45</v>
      </c>
      <c r="C159" s="49"/>
      <c r="D159" s="49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1:13" ht="38.25">
      <c r="A160" s="91"/>
      <c r="B160" s="72" t="s">
        <v>211</v>
      </c>
      <c r="C160" s="49" t="s">
        <v>139</v>
      </c>
      <c r="D160" s="49" t="s">
        <v>170</v>
      </c>
      <c r="E160" s="91"/>
      <c r="F160" s="91"/>
      <c r="G160" s="91"/>
      <c r="H160" s="91"/>
      <c r="I160" s="35">
        <v>61000</v>
      </c>
      <c r="J160" s="35">
        <f>I160</f>
        <v>61000</v>
      </c>
      <c r="K160" s="91"/>
      <c r="L160" s="91"/>
      <c r="M160" s="91"/>
    </row>
    <row r="161" spans="1:13" ht="15.75">
      <c r="A161" s="91"/>
      <c r="B161" s="46" t="s">
        <v>46</v>
      </c>
      <c r="C161" s="49"/>
      <c r="D161" s="49"/>
      <c r="E161" s="91"/>
      <c r="F161" s="91"/>
      <c r="G161" s="91"/>
      <c r="H161" s="91"/>
      <c r="I161" s="150"/>
      <c r="J161" s="34"/>
      <c r="K161" s="91"/>
      <c r="L161" s="91"/>
      <c r="M161" s="91"/>
    </row>
    <row r="162" spans="1:13" ht="38.25">
      <c r="A162" s="96"/>
      <c r="B162" s="72" t="s">
        <v>212</v>
      </c>
      <c r="C162" s="49" t="s">
        <v>141</v>
      </c>
      <c r="D162" s="49" t="s">
        <v>170</v>
      </c>
      <c r="E162" s="91"/>
      <c r="F162" s="91"/>
      <c r="G162" s="91"/>
      <c r="H162" s="91"/>
      <c r="I162" s="150">
        <v>100</v>
      </c>
      <c r="J162" s="91">
        <v>100</v>
      </c>
      <c r="K162" s="91"/>
      <c r="L162" s="91"/>
      <c r="M162" s="91"/>
    </row>
    <row r="163" spans="1:13" ht="40.5" customHeight="1">
      <c r="A163" s="91">
        <v>5</v>
      </c>
      <c r="B163" s="47" t="s">
        <v>190</v>
      </c>
      <c r="C163" s="47"/>
      <c r="D163" s="47"/>
      <c r="E163" s="98"/>
      <c r="F163" s="91"/>
      <c r="G163" s="91"/>
      <c r="H163" s="91"/>
      <c r="I163" s="170"/>
      <c r="J163" s="34"/>
      <c r="K163" s="91"/>
      <c r="L163" s="91"/>
      <c r="M163" s="91"/>
    </row>
    <row r="164" spans="1:13" ht="15.75">
      <c r="A164" s="96"/>
      <c r="B164" s="46" t="s">
        <v>43</v>
      </c>
      <c r="C164" s="49"/>
      <c r="D164" s="49"/>
      <c r="E164" s="91"/>
      <c r="F164" s="91"/>
      <c r="G164" s="91"/>
      <c r="H164" s="91"/>
      <c r="I164" s="150"/>
      <c r="J164" s="91"/>
      <c r="K164" s="91"/>
      <c r="L164" s="91"/>
      <c r="M164" s="91"/>
    </row>
    <row r="165" spans="1:13" ht="26.25">
      <c r="A165" s="91"/>
      <c r="B165" s="13" t="s">
        <v>213</v>
      </c>
      <c r="C165" s="49" t="s">
        <v>138</v>
      </c>
      <c r="D165" s="45" t="s">
        <v>203</v>
      </c>
      <c r="E165" s="91"/>
      <c r="F165" s="91"/>
      <c r="G165" s="91"/>
      <c r="H165" s="91"/>
      <c r="I165" s="34">
        <v>363000</v>
      </c>
      <c r="J165" s="34">
        <f>I165</f>
        <v>363000</v>
      </c>
      <c r="K165" s="91"/>
      <c r="L165" s="35">
        <f>L96</f>
        <v>1150000</v>
      </c>
      <c r="M165" s="35">
        <f>L165</f>
        <v>1150000</v>
      </c>
    </row>
    <row r="166" spans="1:13" ht="15.75">
      <c r="A166" s="96"/>
      <c r="B166" s="46" t="s">
        <v>44</v>
      </c>
      <c r="C166" s="49"/>
      <c r="D166" s="49"/>
      <c r="E166" s="91"/>
      <c r="F166" s="91"/>
      <c r="G166" s="91"/>
      <c r="H166" s="91"/>
      <c r="I166" s="150"/>
      <c r="J166" s="91"/>
      <c r="K166" s="91"/>
      <c r="L166" s="91"/>
      <c r="M166" s="91"/>
    </row>
    <row r="167" spans="1:13" ht="40.5" customHeight="1">
      <c r="A167" s="96"/>
      <c r="B167" s="13" t="s">
        <v>267</v>
      </c>
      <c r="C167" s="49" t="s">
        <v>144</v>
      </c>
      <c r="D167" s="49" t="s">
        <v>140</v>
      </c>
      <c r="E167" s="98"/>
      <c r="F167" s="91"/>
      <c r="G167" s="91"/>
      <c r="H167" s="91"/>
      <c r="I167" s="150">
        <v>157</v>
      </c>
      <c r="J167" s="35">
        <f>I167</f>
        <v>157</v>
      </c>
      <c r="K167" s="91"/>
      <c r="L167" s="91">
        <f>L165/L170</f>
        <v>575</v>
      </c>
      <c r="M167" s="91">
        <f>L167</f>
        <v>575</v>
      </c>
    </row>
    <row r="168" spans="1:13" ht="36">
      <c r="A168" s="91"/>
      <c r="B168" s="13" t="s">
        <v>214</v>
      </c>
      <c r="C168" s="49" t="s">
        <v>142</v>
      </c>
      <c r="D168" s="49" t="s">
        <v>140</v>
      </c>
      <c r="E168" s="98"/>
      <c r="F168" s="91"/>
      <c r="G168" s="91"/>
      <c r="H168" s="91"/>
      <c r="I168" s="170">
        <v>1</v>
      </c>
      <c r="J168" s="34">
        <v>1</v>
      </c>
      <c r="K168" s="91"/>
      <c r="L168" s="91"/>
      <c r="M168" s="91"/>
    </row>
    <row r="169" spans="1:13" ht="21.75" customHeight="1">
      <c r="A169" s="91"/>
      <c r="B169" s="46" t="s">
        <v>45</v>
      </c>
      <c r="C169" s="49"/>
      <c r="D169" s="49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1:13" ht="33.75" customHeight="1">
      <c r="A170" s="91"/>
      <c r="B170" s="72" t="s">
        <v>268</v>
      </c>
      <c r="C170" s="49" t="s">
        <v>139</v>
      </c>
      <c r="D170" s="49" t="s">
        <v>170</v>
      </c>
      <c r="E170" s="91"/>
      <c r="F170" s="91"/>
      <c r="G170" s="91"/>
      <c r="H170" s="91"/>
      <c r="I170" s="91">
        <v>2000</v>
      </c>
      <c r="J170" s="91">
        <f>I170</f>
        <v>2000</v>
      </c>
      <c r="K170" s="91"/>
      <c r="L170" s="91">
        <v>2000</v>
      </c>
      <c r="M170" s="91">
        <f>L170</f>
        <v>2000</v>
      </c>
    </row>
    <row r="171" spans="1:13" ht="38.25">
      <c r="A171" s="91"/>
      <c r="B171" s="72" t="s">
        <v>215</v>
      </c>
      <c r="C171" s="49" t="s">
        <v>139</v>
      </c>
      <c r="D171" s="49" t="s">
        <v>170</v>
      </c>
      <c r="E171" s="91"/>
      <c r="F171" s="91"/>
      <c r="G171" s="91"/>
      <c r="H171" s="91"/>
      <c r="I171" s="34">
        <v>50000</v>
      </c>
      <c r="J171" s="34">
        <f>I171</f>
        <v>50000</v>
      </c>
      <c r="K171" s="91"/>
      <c r="L171" s="91"/>
      <c r="M171" s="91"/>
    </row>
    <row r="172" spans="1:13" ht="15.75">
      <c r="A172" s="96"/>
      <c r="B172" s="46" t="s">
        <v>46</v>
      </c>
      <c r="C172" s="49"/>
      <c r="D172" s="49"/>
      <c r="E172" s="91"/>
      <c r="F172" s="91"/>
      <c r="G172" s="91"/>
      <c r="H172" s="91"/>
      <c r="I172" s="150"/>
      <c r="J172" s="35"/>
      <c r="K172" s="91"/>
      <c r="L172" s="91"/>
      <c r="M172" s="91"/>
    </row>
    <row r="173" spans="1:13" ht="38.25">
      <c r="A173" s="96"/>
      <c r="B173" s="72" t="s">
        <v>216</v>
      </c>
      <c r="C173" s="49" t="s">
        <v>141</v>
      </c>
      <c r="D173" s="49" t="s">
        <v>170</v>
      </c>
      <c r="E173" s="98"/>
      <c r="F173" s="91"/>
      <c r="G173" s="91"/>
      <c r="H173" s="91"/>
      <c r="I173" s="150">
        <v>100</v>
      </c>
      <c r="J173" s="91">
        <v>100</v>
      </c>
      <c r="K173" s="91"/>
      <c r="L173" s="91">
        <v>100</v>
      </c>
      <c r="M173" s="91">
        <v>100</v>
      </c>
    </row>
    <row r="174" spans="1:13" ht="42.75" customHeight="1">
      <c r="A174" s="91">
        <v>6</v>
      </c>
      <c r="B174" s="47" t="s">
        <v>191</v>
      </c>
      <c r="C174" s="47"/>
      <c r="D174" s="47"/>
      <c r="E174" s="98"/>
      <c r="F174" s="91"/>
      <c r="G174" s="91"/>
      <c r="H174" s="91"/>
      <c r="I174" s="170"/>
      <c r="J174" s="34"/>
      <c r="K174" s="91"/>
      <c r="L174" s="91"/>
      <c r="M174" s="91"/>
    </row>
    <row r="175" spans="1:13" ht="15.75">
      <c r="A175" s="96"/>
      <c r="B175" s="46" t="s">
        <v>43</v>
      </c>
      <c r="C175" s="49"/>
      <c r="D175" s="49"/>
      <c r="E175" s="91"/>
      <c r="F175" s="91"/>
      <c r="G175" s="91"/>
      <c r="H175" s="91"/>
      <c r="I175" s="150"/>
      <c r="J175" s="91"/>
      <c r="K175" s="91"/>
      <c r="L175" s="91"/>
      <c r="M175" s="91"/>
    </row>
    <row r="176" spans="1:13" ht="26.25">
      <c r="A176" s="96"/>
      <c r="B176" s="13" t="s">
        <v>217</v>
      </c>
      <c r="C176" s="49" t="s">
        <v>138</v>
      </c>
      <c r="D176" s="45" t="s">
        <v>203</v>
      </c>
      <c r="E176" s="98"/>
      <c r="F176" s="91"/>
      <c r="G176" s="91"/>
      <c r="H176" s="91"/>
      <c r="I176" s="34">
        <v>61000</v>
      </c>
      <c r="J176" s="34">
        <f>I176</f>
        <v>61000</v>
      </c>
      <c r="K176" s="91"/>
      <c r="L176" s="91"/>
      <c r="M176" s="91"/>
    </row>
    <row r="177" spans="1:13" ht="15.75">
      <c r="A177" s="91"/>
      <c r="B177" s="46" t="s">
        <v>44</v>
      </c>
      <c r="C177" s="49"/>
      <c r="D177" s="49"/>
      <c r="E177" s="98"/>
      <c r="F177" s="91"/>
      <c r="G177" s="91"/>
      <c r="H177" s="91"/>
      <c r="I177" s="150"/>
      <c r="J177" s="34"/>
      <c r="K177" s="91"/>
      <c r="L177" s="91"/>
      <c r="M177" s="91"/>
    </row>
    <row r="178" spans="1:13" ht="30.75" customHeight="1">
      <c r="A178" s="96"/>
      <c r="B178" s="13" t="s">
        <v>218</v>
      </c>
      <c r="C178" s="49" t="s">
        <v>142</v>
      </c>
      <c r="D178" s="49" t="s">
        <v>140</v>
      </c>
      <c r="E178" s="91"/>
      <c r="F178" s="91"/>
      <c r="G178" s="91"/>
      <c r="H178" s="91"/>
      <c r="I178" s="170">
        <v>1</v>
      </c>
      <c r="J178" s="34">
        <v>1</v>
      </c>
      <c r="K178" s="91"/>
      <c r="L178" s="91"/>
      <c r="M178" s="91"/>
    </row>
    <row r="179" spans="1:13" ht="18" customHeight="1">
      <c r="A179" s="96"/>
      <c r="B179" s="46" t="s">
        <v>45</v>
      </c>
      <c r="C179" s="49"/>
      <c r="D179" s="49"/>
      <c r="E179" s="98"/>
      <c r="F179" s="91"/>
      <c r="G179" s="91"/>
      <c r="H179" s="91"/>
      <c r="I179" s="91"/>
      <c r="J179" s="91"/>
      <c r="K179" s="91"/>
      <c r="L179" s="91"/>
      <c r="M179" s="91"/>
    </row>
    <row r="180" spans="1:13" ht="41.25" customHeight="1">
      <c r="A180" s="96"/>
      <c r="B180" s="72" t="s">
        <v>219</v>
      </c>
      <c r="C180" s="49" t="s">
        <v>139</v>
      </c>
      <c r="D180" s="49" t="s">
        <v>170</v>
      </c>
      <c r="E180" s="98"/>
      <c r="F180" s="91"/>
      <c r="G180" s="91"/>
      <c r="H180" s="91"/>
      <c r="I180" s="35">
        <v>61000</v>
      </c>
      <c r="J180" s="35">
        <f>I180</f>
        <v>61000</v>
      </c>
      <c r="K180" s="91"/>
      <c r="L180" s="91"/>
      <c r="M180" s="91"/>
    </row>
    <row r="181" spans="1:13" ht="21.75" customHeight="1">
      <c r="A181" s="96"/>
      <c r="B181" s="46" t="s">
        <v>46</v>
      </c>
      <c r="C181" s="49"/>
      <c r="D181" s="49"/>
      <c r="E181" s="98"/>
      <c r="F181" s="91"/>
      <c r="G181" s="91"/>
      <c r="H181" s="91"/>
      <c r="I181" s="91"/>
      <c r="J181" s="91"/>
      <c r="K181" s="91"/>
      <c r="L181" s="91"/>
      <c r="M181" s="91"/>
    </row>
    <row r="182" spans="1:13" ht="32.25" customHeight="1">
      <c r="A182" s="96"/>
      <c r="B182" s="72" t="s">
        <v>220</v>
      </c>
      <c r="C182" s="49" t="s">
        <v>141</v>
      </c>
      <c r="D182" s="49" t="s">
        <v>170</v>
      </c>
      <c r="E182" s="98"/>
      <c r="F182" s="91"/>
      <c r="G182" s="91"/>
      <c r="H182" s="91"/>
      <c r="I182" s="91">
        <v>100</v>
      </c>
      <c r="J182" s="91">
        <v>100</v>
      </c>
      <c r="K182" s="91"/>
      <c r="L182" s="91"/>
      <c r="M182" s="91"/>
    </row>
    <row r="183" spans="1:13" ht="41.25" customHeight="1">
      <c r="A183" s="96">
        <v>7</v>
      </c>
      <c r="B183" s="47" t="s">
        <v>192</v>
      </c>
      <c r="C183" s="47"/>
      <c r="D183" s="47"/>
      <c r="E183" s="98"/>
      <c r="F183" s="91"/>
      <c r="G183" s="91"/>
      <c r="H183" s="91"/>
      <c r="I183" s="91"/>
      <c r="J183" s="91"/>
      <c r="K183" s="91"/>
      <c r="L183" s="91"/>
      <c r="M183" s="91"/>
    </row>
    <row r="184" spans="1:13" ht="18" customHeight="1">
      <c r="A184" s="96"/>
      <c r="B184" s="46" t="s">
        <v>43</v>
      </c>
      <c r="C184" s="49"/>
      <c r="D184" s="49"/>
      <c r="E184" s="98"/>
      <c r="F184" s="91"/>
      <c r="G184" s="91"/>
      <c r="H184" s="91"/>
      <c r="I184" s="91"/>
      <c r="J184" s="91"/>
      <c r="K184" s="91"/>
      <c r="L184" s="91"/>
      <c r="M184" s="91"/>
    </row>
    <row r="185" spans="1:13" ht="31.5" customHeight="1">
      <c r="A185" s="96"/>
      <c r="B185" s="13" t="s">
        <v>221</v>
      </c>
      <c r="C185" s="49" t="s">
        <v>138</v>
      </c>
      <c r="D185" s="45" t="s">
        <v>203</v>
      </c>
      <c r="E185" s="98"/>
      <c r="F185" s="91"/>
      <c r="G185" s="91"/>
      <c r="H185" s="91"/>
      <c r="I185" s="35">
        <v>61000</v>
      </c>
      <c r="J185" s="35">
        <f>I185</f>
        <v>61000</v>
      </c>
      <c r="K185" s="91"/>
      <c r="L185" s="91"/>
      <c r="M185" s="91"/>
    </row>
    <row r="186" spans="1:13" ht="16.5" customHeight="1">
      <c r="A186" s="96"/>
      <c r="B186" s="46" t="s">
        <v>44</v>
      </c>
      <c r="C186" s="49"/>
      <c r="D186" s="49"/>
      <c r="E186" s="98"/>
      <c r="F186" s="91"/>
      <c r="G186" s="91"/>
      <c r="H186" s="91"/>
      <c r="I186" s="91"/>
      <c r="J186" s="91"/>
      <c r="K186" s="91"/>
      <c r="L186" s="91"/>
      <c r="M186" s="91"/>
    </row>
    <row r="187" spans="1:13" ht="25.5" customHeight="1">
      <c r="A187" s="91"/>
      <c r="B187" s="13" t="s">
        <v>222</v>
      </c>
      <c r="C187" s="49" t="s">
        <v>142</v>
      </c>
      <c r="D187" s="49" t="s">
        <v>140</v>
      </c>
      <c r="E187" s="98"/>
      <c r="F187" s="91"/>
      <c r="G187" s="91"/>
      <c r="H187" s="91"/>
      <c r="I187" s="91">
        <v>1</v>
      </c>
      <c r="J187" s="91">
        <v>1</v>
      </c>
      <c r="K187" s="91"/>
      <c r="L187" s="91"/>
      <c r="M187" s="91"/>
    </row>
    <row r="188" spans="1:13" ht="21" customHeight="1">
      <c r="A188" s="91"/>
      <c r="B188" s="46" t="s">
        <v>45</v>
      </c>
      <c r="C188" s="49"/>
      <c r="D188" s="49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1:13" ht="33.75" customHeight="1">
      <c r="A189" s="91"/>
      <c r="B189" s="72" t="s">
        <v>223</v>
      </c>
      <c r="C189" s="49" t="s">
        <v>139</v>
      </c>
      <c r="D189" s="49" t="s">
        <v>170</v>
      </c>
      <c r="E189" s="91"/>
      <c r="F189" s="91"/>
      <c r="G189" s="91"/>
      <c r="H189" s="91"/>
      <c r="I189" s="35">
        <v>61000</v>
      </c>
      <c r="J189" s="35">
        <f>I189</f>
        <v>61000</v>
      </c>
      <c r="K189" s="91"/>
      <c r="L189" s="91"/>
      <c r="M189" s="91"/>
    </row>
    <row r="190" spans="1:13" ht="21" customHeight="1">
      <c r="A190" s="91"/>
      <c r="B190" s="46" t="s">
        <v>46</v>
      </c>
      <c r="C190" s="49"/>
      <c r="D190" s="49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1:13" ht="33.75" customHeight="1">
      <c r="A191" s="91"/>
      <c r="B191" s="72" t="s">
        <v>224</v>
      </c>
      <c r="C191" s="49" t="s">
        <v>141</v>
      </c>
      <c r="D191" s="49" t="s">
        <v>170</v>
      </c>
      <c r="E191" s="91"/>
      <c r="F191" s="91"/>
      <c r="G191" s="91"/>
      <c r="H191" s="91"/>
      <c r="I191" s="91">
        <v>100</v>
      </c>
      <c r="J191" s="91">
        <v>100</v>
      </c>
      <c r="K191" s="91"/>
      <c r="L191" s="91"/>
      <c r="M191" s="91"/>
    </row>
    <row r="192" spans="1:13" ht="40.5" customHeight="1">
      <c r="A192" s="91">
        <v>8</v>
      </c>
      <c r="B192" s="47" t="s">
        <v>229</v>
      </c>
      <c r="C192" s="47"/>
      <c r="D192" s="47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1:13" ht="16.5" customHeight="1">
      <c r="A193" s="91"/>
      <c r="B193" s="73" t="s">
        <v>43</v>
      </c>
      <c r="C193" s="49"/>
      <c r="D193" s="49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1:13" ht="36.75" customHeight="1">
      <c r="A194" s="91"/>
      <c r="B194" s="48" t="s">
        <v>225</v>
      </c>
      <c r="C194" s="49" t="s">
        <v>138</v>
      </c>
      <c r="D194" s="45" t="s">
        <v>203</v>
      </c>
      <c r="E194" s="91"/>
      <c r="F194" s="91"/>
      <c r="G194" s="91"/>
      <c r="H194" s="91"/>
      <c r="I194" s="35">
        <v>61000</v>
      </c>
      <c r="J194" s="35">
        <f>I194</f>
        <v>61000</v>
      </c>
      <c r="K194" s="91"/>
      <c r="L194" s="91"/>
      <c r="M194" s="91"/>
    </row>
    <row r="195" spans="1:13" ht="16.5" customHeight="1">
      <c r="A195" s="91"/>
      <c r="B195" s="73" t="s">
        <v>44</v>
      </c>
      <c r="C195" s="49"/>
      <c r="D195" s="49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1:13" ht="36" customHeight="1">
      <c r="A196" s="91"/>
      <c r="B196" s="48" t="s">
        <v>226</v>
      </c>
      <c r="C196" s="49" t="s">
        <v>142</v>
      </c>
      <c r="D196" s="49" t="s">
        <v>140</v>
      </c>
      <c r="E196" s="91"/>
      <c r="F196" s="91"/>
      <c r="G196" s="91"/>
      <c r="H196" s="91"/>
      <c r="I196" s="91">
        <v>1</v>
      </c>
      <c r="J196" s="91">
        <v>1</v>
      </c>
      <c r="K196" s="91"/>
      <c r="L196" s="91"/>
      <c r="M196" s="91"/>
    </row>
    <row r="197" spans="1:13" ht="21.75" customHeight="1">
      <c r="A197" s="96"/>
      <c r="B197" s="73" t="s">
        <v>45</v>
      </c>
      <c r="C197" s="49"/>
      <c r="D197" s="49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1:13" ht="44.25" customHeight="1">
      <c r="A198" s="96"/>
      <c r="B198" s="74" t="s">
        <v>227</v>
      </c>
      <c r="C198" s="49" t="s">
        <v>139</v>
      </c>
      <c r="D198" s="49" t="s">
        <v>170</v>
      </c>
      <c r="E198" s="91"/>
      <c r="F198" s="91"/>
      <c r="G198" s="91"/>
      <c r="H198" s="91"/>
      <c r="I198" s="35">
        <v>61000</v>
      </c>
      <c r="J198" s="35">
        <f>I198</f>
        <v>61000</v>
      </c>
      <c r="K198" s="91"/>
      <c r="L198" s="91"/>
      <c r="M198" s="91"/>
    </row>
    <row r="199" spans="1:13" ht="16.5" customHeight="1">
      <c r="A199" s="96"/>
      <c r="B199" s="73" t="s">
        <v>46</v>
      </c>
      <c r="C199" s="49"/>
      <c r="D199" s="49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1:13" ht="41.25" customHeight="1">
      <c r="A200" s="91"/>
      <c r="B200" s="75" t="s">
        <v>228</v>
      </c>
      <c r="C200" s="49" t="s">
        <v>141</v>
      </c>
      <c r="D200" s="49" t="s">
        <v>170</v>
      </c>
      <c r="E200" s="91"/>
      <c r="F200" s="91"/>
      <c r="G200" s="91"/>
      <c r="H200" s="91"/>
      <c r="I200" s="91">
        <v>100</v>
      </c>
      <c r="J200" s="91">
        <v>100</v>
      </c>
      <c r="K200" s="91"/>
      <c r="L200" s="91"/>
      <c r="M200" s="91"/>
    </row>
    <row r="201" spans="1:13" ht="30" customHeight="1">
      <c r="A201" s="91">
        <v>9</v>
      </c>
      <c r="B201" s="153" t="s">
        <v>264</v>
      </c>
      <c r="C201" s="154"/>
      <c r="D201" s="155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1:13" ht="21" customHeight="1">
      <c r="A202" s="91"/>
      <c r="B202" s="73" t="s">
        <v>43</v>
      </c>
      <c r="C202" s="49"/>
      <c r="D202" s="49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1:13" ht="49.5" customHeight="1">
      <c r="A203" s="91"/>
      <c r="B203" s="48" t="s">
        <v>274</v>
      </c>
      <c r="C203" s="49" t="s">
        <v>138</v>
      </c>
      <c r="D203" s="45" t="s">
        <v>203</v>
      </c>
      <c r="E203" s="91"/>
      <c r="F203" s="91"/>
      <c r="G203" s="91"/>
      <c r="H203" s="91"/>
      <c r="I203" s="35">
        <f t="shared" ref="I203:J203" si="9">I100</f>
        <v>100000</v>
      </c>
      <c r="J203" s="35">
        <f t="shared" si="9"/>
        <v>100000</v>
      </c>
      <c r="K203" s="35"/>
      <c r="L203" s="35">
        <f>L100</f>
        <v>464000</v>
      </c>
      <c r="M203" s="35">
        <f>L203</f>
        <v>464000</v>
      </c>
    </row>
    <row r="204" spans="1:13" ht="21" customHeight="1">
      <c r="A204" s="91"/>
      <c r="B204" s="73" t="s">
        <v>44</v>
      </c>
      <c r="C204" s="49"/>
      <c r="D204" s="49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1:13" ht="42.75" customHeight="1">
      <c r="A205" s="91"/>
      <c r="B205" s="75" t="s">
        <v>278</v>
      </c>
      <c r="C205" s="49" t="s">
        <v>144</v>
      </c>
      <c r="D205" s="49" t="s">
        <v>140</v>
      </c>
      <c r="E205" s="91"/>
      <c r="F205" s="91"/>
      <c r="G205" s="91"/>
      <c r="H205" s="91"/>
      <c r="I205" s="91"/>
      <c r="J205" s="91"/>
      <c r="K205" s="91"/>
      <c r="L205" s="91">
        <f>(L203-L209)/L208</f>
        <v>200</v>
      </c>
      <c r="M205" s="91">
        <f>L205</f>
        <v>200</v>
      </c>
    </row>
    <row r="206" spans="1:13" ht="48" customHeight="1">
      <c r="A206" s="91"/>
      <c r="B206" s="156" t="s">
        <v>275</v>
      </c>
      <c r="C206" s="49" t="s">
        <v>142</v>
      </c>
      <c r="D206" s="49" t="s">
        <v>140</v>
      </c>
      <c r="E206" s="91"/>
      <c r="F206" s="91"/>
      <c r="G206" s="91"/>
      <c r="H206" s="91"/>
      <c r="I206" s="91">
        <v>1</v>
      </c>
      <c r="J206" s="91">
        <f>I206</f>
        <v>1</v>
      </c>
      <c r="K206" s="91"/>
      <c r="L206" s="91">
        <v>1</v>
      </c>
      <c r="M206" s="91">
        <f>L206</f>
        <v>1</v>
      </c>
    </row>
    <row r="207" spans="1:13" ht="21" customHeight="1">
      <c r="A207" s="91"/>
      <c r="B207" s="73" t="s">
        <v>45</v>
      </c>
      <c r="C207" s="49"/>
      <c r="D207" s="49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1:13" ht="36" customHeight="1">
      <c r="A208" s="91"/>
      <c r="B208" s="75" t="s">
        <v>279</v>
      </c>
      <c r="C208" s="49" t="s">
        <v>139</v>
      </c>
      <c r="D208" s="49" t="s">
        <v>170</v>
      </c>
      <c r="E208" s="91"/>
      <c r="F208" s="91"/>
      <c r="G208" s="91"/>
      <c r="H208" s="91"/>
      <c r="I208" s="91"/>
      <c r="J208" s="91"/>
      <c r="K208" s="91"/>
      <c r="L208" s="91">
        <v>2000</v>
      </c>
      <c r="M208" s="91">
        <f>L208</f>
        <v>2000</v>
      </c>
    </row>
    <row r="209" spans="1:13" ht="60" customHeight="1">
      <c r="A209" s="91"/>
      <c r="B209" s="74" t="s">
        <v>276</v>
      </c>
      <c r="C209" s="49" t="s">
        <v>139</v>
      </c>
      <c r="D209" s="49" t="s">
        <v>170</v>
      </c>
      <c r="E209" s="91"/>
      <c r="F209" s="91"/>
      <c r="G209" s="91"/>
      <c r="H209" s="91"/>
      <c r="I209" s="91">
        <f>I203/I206</f>
        <v>100000</v>
      </c>
      <c r="J209" s="91">
        <f>I209</f>
        <v>100000</v>
      </c>
      <c r="K209" s="91"/>
      <c r="L209" s="91">
        <f>64000</f>
        <v>64000</v>
      </c>
      <c r="M209" s="91">
        <f>L209</f>
        <v>64000</v>
      </c>
    </row>
    <row r="210" spans="1:13" ht="21" customHeight="1">
      <c r="A210" s="91"/>
      <c r="B210" s="73" t="s">
        <v>46</v>
      </c>
      <c r="C210" s="49"/>
      <c r="D210" s="49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1:13" ht="66.75" customHeight="1">
      <c r="A211" s="91"/>
      <c r="B211" s="75" t="s">
        <v>277</v>
      </c>
      <c r="C211" s="49" t="s">
        <v>141</v>
      </c>
      <c r="D211" s="49" t="s">
        <v>170</v>
      </c>
      <c r="E211" s="91"/>
      <c r="F211" s="91"/>
      <c r="G211" s="91"/>
      <c r="H211" s="91"/>
      <c r="I211" s="91">
        <v>100</v>
      </c>
      <c r="J211" s="91">
        <f>I211</f>
        <v>100</v>
      </c>
      <c r="K211" s="91"/>
      <c r="L211" s="91">
        <v>100</v>
      </c>
      <c r="M211" s="91">
        <f>L211</f>
        <v>100</v>
      </c>
    </row>
    <row r="212" spans="1:13" ht="41.25" customHeight="1">
      <c r="A212" s="91">
        <v>10</v>
      </c>
      <c r="B212" s="152" t="s">
        <v>265</v>
      </c>
      <c r="C212" s="49"/>
      <c r="D212" s="49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1:13" ht="18.75" customHeight="1">
      <c r="A213" s="91"/>
      <c r="B213" s="152" t="s">
        <v>43</v>
      </c>
      <c r="C213" s="49"/>
      <c r="D213" s="49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1:13" ht="37.5" customHeight="1">
      <c r="A214" s="91"/>
      <c r="B214" s="75" t="s">
        <v>269</v>
      </c>
      <c r="C214" s="49" t="s">
        <v>138</v>
      </c>
      <c r="D214" s="49" t="s">
        <v>203</v>
      </c>
      <c r="E214" s="91"/>
      <c r="F214" s="91"/>
      <c r="G214" s="91"/>
      <c r="H214" s="91"/>
      <c r="I214" s="35">
        <f>521000</f>
        <v>521000</v>
      </c>
      <c r="J214" s="35">
        <f>I214</f>
        <v>521000</v>
      </c>
      <c r="K214" s="91"/>
      <c r="L214" s="91"/>
      <c r="M214" s="91"/>
    </row>
    <row r="215" spans="1:13" ht="18.75" customHeight="1">
      <c r="A215" s="91"/>
      <c r="B215" s="152" t="s">
        <v>44</v>
      </c>
      <c r="C215" s="49"/>
      <c r="D215" s="49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1:13" ht="33.75" customHeight="1">
      <c r="A216" s="91"/>
      <c r="B216" s="75" t="s">
        <v>270</v>
      </c>
      <c r="C216" s="49" t="s">
        <v>144</v>
      </c>
      <c r="D216" s="49" t="s">
        <v>140</v>
      </c>
      <c r="E216" s="91"/>
      <c r="F216" s="91"/>
      <c r="G216" s="91"/>
      <c r="H216" s="91"/>
      <c r="I216" s="91">
        <f>271.5-123</f>
        <v>148.5</v>
      </c>
      <c r="J216" s="91">
        <f>I216</f>
        <v>148.5</v>
      </c>
      <c r="K216" s="91"/>
      <c r="L216" s="91"/>
      <c r="M216" s="91"/>
    </row>
    <row r="217" spans="1:13" ht="18.75" customHeight="1">
      <c r="A217" s="91"/>
      <c r="B217" s="152" t="s">
        <v>45</v>
      </c>
      <c r="C217" s="49"/>
      <c r="D217" s="49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1:13" ht="33" customHeight="1">
      <c r="A218" s="91"/>
      <c r="B218" s="75" t="s">
        <v>271</v>
      </c>
      <c r="C218" s="49" t="s">
        <v>139</v>
      </c>
      <c r="D218" s="49" t="s">
        <v>272</v>
      </c>
      <c r="E218" s="91"/>
      <c r="F218" s="91"/>
      <c r="G218" s="91"/>
      <c r="H218" s="91"/>
      <c r="I218" s="35">
        <f>I214/I216</f>
        <v>3508.4175084175085</v>
      </c>
      <c r="J218" s="35">
        <f>J214/J216</f>
        <v>3508.4175084175085</v>
      </c>
      <c r="K218" s="91"/>
      <c r="L218" s="91"/>
      <c r="M218" s="91"/>
    </row>
    <row r="219" spans="1:13" ht="18.75" customHeight="1">
      <c r="A219" s="91"/>
      <c r="B219" s="152" t="s">
        <v>46</v>
      </c>
      <c r="C219" s="49"/>
      <c r="D219" s="49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1:13" ht="41.25" customHeight="1">
      <c r="A220" s="91"/>
      <c r="B220" s="75" t="s">
        <v>273</v>
      </c>
      <c r="C220" s="49" t="s">
        <v>141</v>
      </c>
      <c r="D220" s="49" t="s">
        <v>272</v>
      </c>
      <c r="E220" s="91"/>
      <c r="F220" s="91"/>
      <c r="G220" s="91"/>
      <c r="H220" s="91"/>
      <c r="I220" s="91">
        <v>100</v>
      </c>
      <c r="J220" s="91">
        <f>I220</f>
        <v>100</v>
      </c>
      <c r="K220" s="91"/>
      <c r="L220" s="91"/>
      <c r="M220" s="91"/>
    </row>
    <row r="221" spans="1:13" ht="62.25" customHeight="1">
      <c r="A221" s="91">
        <v>11</v>
      </c>
      <c r="B221" s="157" t="s">
        <v>288</v>
      </c>
      <c r="C221" s="158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1:13">
      <c r="A222" s="91"/>
      <c r="B222" s="151" t="s">
        <v>43</v>
      </c>
      <c r="C222" s="92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1:13" ht="60">
      <c r="A223" s="96"/>
      <c r="B223" s="48" t="s">
        <v>280</v>
      </c>
      <c r="C223" s="92" t="s">
        <v>138</v>
      </c>
      <c r="D223" s="71" t="s">
        <v>290</v>
      </c>
      <c r="E223" s="91"/>
      <c r="F223" s="91"/>
      <c r="G223" s="91"/>
      <c r="H223" s="91"/>
      <c r="I223" s="34"/>
      <c r="J223" s="34"/>
      <c r="K223" s="91"/>
      <c r="L223" s="35">
        <f>L102</f>
        <v>2400000</v>
      </c>
      <c r="M223" s="91">
        <f>L223</f>
        <v>2400000</v>
      </c>
    </row>
    <row r="224" spans="1:13">
      <c r="A224" s="91"/>
      <c r="B224" s="151" t="s">
        <v>44</v>
      </c>
      <c r="C224" s="92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1:13" ht="60">
      <c r="A225" s="96"/>
      <c r="B225" s="48" t="s">
        <v>281</v>
      </c>
      <c r="C225" s="159" t="s">
        <v>142</v>
      </c>
      <c r="D225" s="49" t="s">
        <v>140</v>
      </c>
      <c r="E225" s="98"/>
      <c r="F225" s="91"/>
      <c r="G225" s="91"/>
      <c r="H225" s="91"/>
      <c r="I225" s="91"/>
      <c r="J225" s="91"/>
      <c r="K225" s="91"/>
      <c r="L225" s="91">
        <v>1</v>
      </c>
      <c r="M225" s="91">
        <f>L225</f>
        <v>1</v>
      </c>
    </row>
    <row r="226" spans="1:13" ht="25.5">
      <c r="A226" s="96"/>
      <c r="B226" s="72" t="s">
        <v>284</v>
      </c>
      <c r="C226" s="159" t="s">
        <v>142</v>
      </c>
      <c r="D226" s="49" t="s">
        <v>140</v>
      </c>
      <c r="E226" s="98"/>
      <c r="F226" s="91"/>
      <c r="G226" s="91"/>
      <c r="H226" s="91"/>
      <c r="I226" s="91"/>
      <c r="J226" s="91"/>
      <c r="K226" s="91"/>
      <c r="L226" s="160">
        <f>(L223-L228)/L229</f>
        <v>657.14285714285711</v>
      </c>
      <c r="M226" s="160">
        <f>(M223-M228)/M229</f>
        <v>657.14285714285711</v>
      </c>
    </row>
    <row r="227" spans="1:13" ht="15.75" customHeight="1">
      <c r="A227" s="91"/>
      <c r="B227" s="151" t="s">
        <v>45</v>
      </c>
      <c r="C227" s="159" t="s">
        <v>142</v>
      </c>
      <c r="D227" s="49" t="s">
        <v>140</v>
      </c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1:13" ht="52.5" customHeight="1">
      <c r="A228" s="96"/>
      <c r="B228" s="48" t="s">
        <v>282</v>
      </c>
      <c r="C228" s="159" t="s">
        <v>139</v>
      </c>
      <c r="D228" s="49" t="s">
        <v>272</v>
      </c>
      <c r="E228" s="98"/>
      <c r="F228" s="91"/>
      <c r="G228" s="91"/>
      <c r="H228" s="91"/>
      <c r="I228" s="34"/>
      <c r="J228" s="34"/>
      <c r="K228" s="91"/>
      <c r="L228" s="91">
        <f>100000</f>
        <v>100000</v>
      </c>
      <c r="M228" s="91">
        <f>L228</f>
        <v>100000</v>
      </c>
    </row>
    <row r="229" spans="1:13" ht="39.75" customHeight="1">
      <c r="A229" s="96"/>
      <c r="B229" s="72" t="s">
        <v>284</v>
      </c>
      <c r="C229" s="159" t="s">
        <v>139</v>
      </c>
      <c r="D229" s="49" t="s">
        <v>272</v>
      </c>
      <c r="E229" s="98"/>
      <c r="F229" s="91"/>
      <c r="G229" s="91"/>
      <c r="H229" s="91"/>
      <c r="I229" s="34"/>
      <c r="J229" s="34"/>
      <c r="K229" s="91"/>
      <c r="L229" s="91">
        <v>3500</v>
      </c>
      <c r="M229" s="91">
        <f>L229</f>
        <v>3500</v>
      </c>
    </row>
    <row r="230" spans="1:13">
      <c r="A230" s="91"/>
      <c r="B230" s="151" t="s">
        <v>46</v>
      </c>
      <c r="C230" s="92"/>
      <c r="D230" s="91"/>
      <c r="E230" s="91"/>
      <c r="F230" s="91"/>
      <c r="G230" s="91"/>
      <c r="H230" s="91"/>
      <c r="I230" s="35"/>
      <c r="J230" s="35"/>
      <c r="K230" s="91"/>
      <c r="L230" s="91"/>
      <c r="M230" s="91"/>
    </row>
    <row r="231" spans="1:13" ht="36">
      <c r="A231" s="96"/>
      <c r="B231" s="48" t="s">
        <v>283</v>
      </c>
      <c r="C231" s="92" t="s">
        <v>141</v>
      </c>
      <c r="D231" s="91" t="s">
        <v>272</v>
      </c>
      <c r="E231" s="98"/>
      <c r="F231" s="91"/>
      <c r="G231" s="91"/>
      <c r="H231" s="91"/>
      <c r="I231" s="35"/>
      <c r="J231" s="35"/>
      <c r="K231" s="91"/>
      <c r="L231" s="91">
        <v>100</v>
      </c>
      <c r="M231" s="91">
        <f>L231</f>
        <v>100</v>
      </c>
    </row>
    <row r="232" spans="1:13" ht="18.75" customHeight="1">
      <c r="A232" s="91"/>
      <c r="B232" s="75"/>
      <c r="C232" s="49"/>
      <c r="D232" s="49"/>
      <c r="E232" s="91"/>
      <c r="F232" s="91"/>
      <c r="G232" s="91"/>
      <c r="H232" s="91"/>
      <c r="I232" s="91"/>
      <c r="J232" s="91"/>
      <c r="K232" s="91"/>
      <c r="L232" s="91"/>
      <c r="M232" s="91"/>
    </row>
    <row r="233" spans="1:13" ht="37.5" customHeight="1">
      <c r="A233" s="91">
        <v>12</v>
      </c>
      <c r="B233" s="157" t="s">
        <v>286</v>
      </c>
      <c r="C233" s="158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1:13">
      <c r="A234" s="91"/>
      <c r="B234" s="151" t="s">
        <v>43</v>
      </c>
      <c r="C234" s="92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1:13" ht="24">
      <c r="A235" s="96"/>
      <c r="B235" s="48" t="s">
        <v>289</v>
      </c>
      <c r="C235" s="92" t="s">
        <v>138</v>
      </c>
      <c r="D235" s="71" t="s">
        <v>290</v>
      </c>
      <c r="E235" s="91"/>
      <c r="F235" s="91"/>
      <c r="G235" s="91"/>
      <c r="H235" s="91"/>
      <c r="I235" s="34"/>
      <c r="J235" s="34"/>
      <c r="K235" s="91"/>
      <c r="L235" s="35">
        <f>L103</f>
        <v>470000</v>
      </c>
      <c r="M235" s="91">
        <f>L235</f>
        <v>470000</v>
      </c>
    </row>
    <row r="236" spans="1:13">
      <c r="A236" s="91"/>
      <c r="B236" s="151" t="s">
        <v>44</v>
      </c>
      <c r="C236" s="92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1:13" ht="25.5">
      <c r="A237" s="96"/>
      <c r="B237" s="72" t="s">
        <v>291</v>
      </c>
      <c r="C237" s="159" t="s">
        <v>142</v>
      </c>
      <c r="D237" s="49" t="s">
        <v>140</v>
      </c>
      <c r="E237" s="98"/>
      <c r="F237" s="91"/>
      <c r="G237" s="91"/>
      <c r="H237" s="91"/>
      <c r="I237" s="91"/>
      <c r="J237" s="91"/>
      <c r="K237" s="91"/>
      <c r="L237" s="160">
        <f>L235/L239</f>
        <v>134.28571428571428</v>
      </c>
      <c r="M237" s="160">
        <f>L237</f>
        <v>134.28571428571428</v>
      </c>
    </row>
    <row r="238" spans="1:13" ht="15.75" customHeight="1">
      <c r="A238" s="91"/>
      <c r="B238" s="151" t="s">
        <v>45</v>
      </c>
      <c r="C238" s="159" t="s">
        <v>142</v>
      </c>
      <c r="D238" s="49" t="s">
        <v>140</v>
      </c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1:13" ht="39.75" customHeight="1">
      <c r="A239" s="96"/>
      <c r="B239" s="72" t="s">
        <v>291</v>
      </c>
      <c r="C239" s="159" t="s">
        <v>139</v>
      </c>
      <c r="D239" s="49" t="s">
        <v>272</v>
      </c>
      <c r="E239" s="98"/>
      <c r="F239" s="91"/>
      <c r="G239" s="91"/>
      <c r="H239" s="91"/>
      <c r="I239" s="34"/>
      <c r="J239" s="34"/>
      <c r="K239" s="91"/>
      <c r="L239" s="91">
        <v>3500</v>
      </c>
      <c r="M239" s="91">
        <f>L239</f>
        <v>3500</v>
      </c>
    </row>
    <row r="240" spans="1:13">
      <c r="A240" s="91"/>
      <c r="B240" s="151" t="s">
        <v>46</v>
      </c>
      <c r="C240" s="92"/>
      <c r="D240" s="91"/>
      <c r="E240" s="91"/>
      <c r="F240" s="91"/>
      <c r="G240" s="91"/>
      <c r="H240" s="91"/>
      <c r="I240" s="35"/>
      <c r="J240" s="35"/>
      <c r="K240" s="91"/>
      <c r="L240" s="91"/>
      <c r="M240" s="91"/>
    </row>
    <row r="241" spans="1:13" ht="24">
      <c r="A241" s="96"/>
      <c r="B241" s="48" t="s">
        <v>292</v>
      </c>
      <c r="C241" s="92" t="s">
        <v>141</v>
      </c>
      <c r="D241" s="91" t="s">
        <v>272</v>
      </c>
      <c r="E241" s="98"/>
      <c r="F241" s="91"/>
      <c r="G241" s="91"/>
      <c r="H241" s="91"/>
      <c r="I241" s="35"/>
      <c r="J241" s="35"/>
      <c r="K241" s="91"/>
      <c r="L241" s="91">
        <v>100</v>
      </c>
      <c r="M241" s="91">
        <f>L241</f>
        <v>100</v>
      </c>
    </row>
    <row r="242" spans="1:13" ht="46.5" customHeight="1">
      <c r="A242" s="91">
        <v>13</v>
      </c>
      <c r="B242" s="157" t="s">
        <v>287</v>
      </c>
      <c r="C242" s="158"/>
      <c r="D242" s="91"/>
      <c r="E242" s="91"/>
      <c r="F242" s="91"/>
      <c r="G242" s="91"/>
      <c r="H242" s="91"/>
      <c r="I242" s="91"/>
      <c r="J242" s="91"/>
      <c r="K242" s="91"/>
      <c r="L242" s="91"/>
      <c r="M242" s="91"/>
    </row>
    <row r="243" spans="1:13">
      <c r="A243" s="91"/>
      <c r="B243" s="151" t="s">
        <v>43</v>
      </c>
      <c r="C243" s="92"/>
      <c r="D243" s="91"/>
      <c r="E243" s="91"/>
      <c r="F243" s="91"/>
      <c r="G243" s="91"/>
      <c r="H243" s="91"/>
      <c r="I243" s="91"/>
      <c r="J243" s="91"/>
      <c r="K243" s="91"/>
      <c r="L243" s="91"/>
      <c r="M243" s="91"/>
    </row>
    <row r="244" spans="1:13" ht="36">
      <c r="A244" s="96"/>
      <c r="B244" s="48" t="s">
        <v>293</v>
      </c>
      <c r="C244" s="92" t="s">
        <v>138</v>
      </c>
      <c r="D244" s="71" t="s">
        <v>290</v>
      </c>
      <c r="E244" s="91"/>
      <c r="F244" s="91"/>
      <c r="G244" s="91"/>
      <c r="H244" s="91"/>
      <c r="I244" s="34"/>
      <c r="J244" s="34"/>
      <c r="K244" s="91"/>
      <c r="L244" s="35">
        <f>L104</f>
        <v>1200000</v>
      </c>
      <c r="M244" s="91">
        <f>L244</f>
        <v>1200000</v>
      </c>
    </row>
    <row r="245" spans="1:13">
      <c r="A245" s="91"/>
      <c r="B245" s="151" t="s">
        <v>44</v>
      </c>
      <c r="C245" s="92"/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1:13" ht="48">
      <c r="A246" s="96"/>
      <c r="B246" s="48" t="s">
        <v>294</v>
      </c>
      <c r="C246" s="159" t="s">
        <v>142</v>
      </c>
      <c r="D246" s="49" t="s">
        <v>140</v>
      </c>
      <c r="E246" s="98"/>
      <c r="F246" s="91"/>
      <c r="G246" s="91"/>
      <c r="H246" s="91"/>
      <c r="I246" s="91"/>
      <c r="J246" s="91"/>
      <c r="K246" s="91"/>
      <c r="L246" s="91">
        <v>1</v>
      </c>
      <c r="M246" s="91">
        <f>L246</f>
        <v>1</v>
      </c>
    </row>
    <row r="247" spans="1:13" ht="51">
      <c r="A247" s="96"/>
      <c r="B247" s="72" t="s">
        <v>295</v>
      </c>
      <c r="C247" s="159" t="s">
        <v>142</v>
      </c>
      <c r="D247" s="49" t="s">
        <v>140</v>
      </c>
      <c r="E247" s="98"/>
      <c r="F247" s="91"/>
      <c r="G247" s="91"/>
      <c r="H247" s="91"/>
      <c r="I247" s="91"/>
      <c r="J247" s="91"/>
      <c r="K247" s="91"/>
      <c r="L247" s="160">
        <f>(L244-L249)/L250</f>
        <v>314.28571428571428</v>
      </c>
      <c r="M247" s="160">
        <f>(M244-M249)/M250</f>
        <v>314.28571428571428</v>
      </c>
    </row>
    <row r="248" spans="1:13" ht="15.75" customHeight="1">
      <c r="A248" s="91"/>
      <c r="B248" s="151" t="s">
        <v>45</v>
      </c>
      <c r="C248" s="159" t="s">
        <v>142</v>
      </c>
      <c r="D248" s="49" t="s">
        <v>140</v>
      </c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1:13" ht="52.5" customHeight="1">
      <c r="A249" s="96"/>
      <c r="B249" s="48" t="s">
        <v>296</v>
      </c>
      <c r="C249" s="159" t="s">
        <v>139</v>
      </c>
      <c r="D249" s="49" t="s">
        <v>272</v>
      </c>
      <c r="E249" s="98"/>
      <c r="F249" s="91"/>
      <c r="G249" s="91"/>
      <c r="H249" s="91"/>
      <c r="I249" s="34"/>
      <c r="J249" s="34"/>
      <c r="K249" s="91"/>
      <c r="L249" s="91">
        <f>100000</f>
        <v>100000</v>
      </c>
      <c r="M249" s="91">
        <f>L249</f>
        <v>100000</v>
      </c>
    </row>
    <row r="250" spans="1:13" ht="39.75" customHeight="1">
      <c r="A250" s="96"/>
      <c r="B250" s="72" t="s">
        <v>295</v>
      </c>
      <c r="C250" s="159" t="s">
        <v>139</v>
      </c>
      <c r="D250" s="49" t="s">
        <v>272</v>
      </c>
      <c r="E250" s="98"/>
      <c r="F250" s="91"/>
      <c r="G250" s="91"/>
      <c r="H250" s="91"/>
      <c r="I250" s="34"/>
      <c r="J250" s="34"/>
      <c r="K250" s="91"/>
      <c r="L250" s="91">
        <v>3500</v>
      </c>
      <c r="M250" s="91">
        <f>L250</f>
        <v>3500</v>
      </c>
    </row>
    <row r="251" spans="1:13">
      <c r="A251" s="91"/>
      <c r="B251" s="151" t="s">
        <v>46</v>
      </c>
      <c r="C251" s="92"/>
      <c r="D251" s="91"/>
      <c r="E251" s="91"/>
      <c r="F251" s="91"/>
      <c r="G251" s="91"/>
      <c r="H251" s="91"/>
      <c r="I251" s="35"/>
      <c r="J251" s="35"/>
      <c r="K251" s="91"/>
      <c r="L251" s="91"/>
      <c r="M251" s="91"/>
    </row>
    <row r="252" spans="1:13" ht="36">
      <c r="A252" s="96"/>
      <c r="B252" s="48" t="s">
        <v>297</v>
      </c>
      <c r="C252" s="92" t="s">
        <v>141</v>
      </c>
      <c r="D252" s="91" t="s">
        <v>272</v>
      </c>
      <c r="E252" s="98"/>
      <c r="F252" s="91"/>
      <c r="G252" s="91"/>
      <c r="H252" s="91"/>
      <c r="I252" s="35"/>
      <c r="J252" s="35"/>
      <c r="K252" s="91"/>
      <c r="L252" s="91">
        <v>100</v>
      </c>
      <c r="M252" s="91">
        <f>L252</f>
        <v>100</v>
      </c>
    </row>
    <row r="253" spans="1:13" ht="37.5" customHeight="1">
      <c r="A253" s="91">
        <v>14</v>
      </c>
      <c r="B253" s="157" t="s">
        <v>266</v>
      </c>
      <c r="C253" s="158"/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1:13">
      <c r="A254" s="91"/>
      <c r="B254" s="151" t="s">
        <v>43</v>
      </c>
      <c r="C254" s="92"/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1:13" ht="36">
      <c r="A255" s="96"/>
      <c r="B255" s="48" t="s">
        <v>298</v>
      </c>
      <c r="C255" s="92" t="s">
        <v>138</v>
      </c>
      <c r="D255" s="71" t="s">
        <v>290</v>
      </c>
      <c r="E255" s="91"/>
      <c r="F255" s="91"/>
      <c r="G255" s="91"/>
      <c r="H255" s="91"/>
      <c r="I255" s="34"/>
      <c r="J255" s="34"/>
      <c r="K255" s="91"/>
      <c r="L255" s="35">
        <f>L105</f>
        <v>1000000</v>
      </c>
      <c r="M255" s="91">
        <f>L255</f>
        <v>1000000</v>
      </c>
    </row>
    <row r="256" spans="1:13">
      <c r="A256" s="91"/>
      <c r="B256" s="151" t="s">
        <v>44</v>
      </c>
      <c r="C256" s="92"/>
      <c r="D256" s="91"/>
      <c r="E256" s="91"/>
      <c r="F256" s="91"/>
      <c r="G256" s="91"/>
      <c r="H256" s="91"/>
      <c r="I256" s="91"/>
      <c r="J256" s="91"/>
      <c r="K256" s="91"/>
      <c r="L256" s="91"/>
      <c r="M256" s="91"/>
    </row>
    <row r="257" spans="1:13" ht="48">
      <c r="A257" s="96"/>
      <c r="B257" s="48" t="s">
        <v>299</v>
      </c>
      <c r="C257" s="159" t="s">
        <v>142</v>
      </c>
      <c r="D257" s="49" t="s">
        <v>140</v>
      </c>
      <c r="E257" s="98"/>
      <c r="F257" s="91"/>
      <c r="G257" s="91"/>
      <c r="H257" s="91"/>
      <c r="I257" s="91"/>
      <c r="J257" s="91"/>
      <c r="K257" s="91"/>
      <c r="L257" s="91">
        <v>1</v>
      </c>
      <c r="M257" s="91">
        <f>L257</f>
        <v>1</v>
      </c>
    </row>
    <row r="258" spans="1:13" ht="38.25">
      <c r="A258" s="96"/>
      <c r="B258" s="72" t="s">
        <v>300</v>
      </c>
      <c r="C258" s="159" t="s">
        <v>142</v>
      </c>
      <c r="D258" s="49" t="s">
        <v>140</v>
      </c>
      <c r="E258" s="98"/>
      <c r="F258" s="91"/>
      <c r="G258" s="91"/>
      <c r="H258" s="91"/>
      <c r="I258" s="91"/>
      <c r="J258" s="91"/>
      <c r="K258" s="91"/>
      <c r="L258" s="160">
        <f>(L255-L260)/L261</f>
        <v>257.14285714285717</v>
      </c>
      <c r="M258" s="160">
        <f>(M255-M260)/M261</f>
        <v>257.14285714285717</v>
      </c>
    </row>
    <row r="259" spans="1:13" ht="15.75" customHeight="1">
      <c r="A259" s="91"/>
      <c r="B259" s="151" t="s">
        <v>45</v>
      </c>
      <c r="C259" s="159" t="s">
        <v>142</v>
      </c>
      <c r="D259" s="49" t="s">
        <v>140</v>
      </c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1:13" ht="52.5" customHeight="1">
      <c r="A260" s="96"/>
      <c r="B260" s="48" t="s">
        <v>301</v>
      </c>
      <c r="C260" s="159" t="s">
        <v>139</v>
      </c>
      <c r="D260" s="49" t="s">
        <v>272</v>
      </c>
      <c r="E260" s="98"/>
      <c r="F260" s="91"/>
      <c r="G260" s="91"/>
      <c r="H260" s="91"/>
      <c r="I260" s="34"/>
      <c r="J260" s="34"/>
      <c r="K260" s="91"/>
      <c r="L260" s="91">
        <f>100000</f>
        <v>100000</v>
      </c>
      <c r="M260" s="91">
        <f>L260</f>
        <v>100000</v>
      </c>
    </row>
    <row r="261" spans="1:13" ht="39.75" customHeight="1">
      <c r="A261" s="96"/>
      <c r="B261" s="72" t="s">
        <v>300</v>
      </c>
      <c r="C261" s="159" t="s">
        <v>139</v>
      </c>
      <c r="D261" s="49" t="s">
        <v>272</v>
      </c>
      <c r="E261" s="98"/>
      <c r="F261" s="91"/>
      <c r="G261" s="91"/>
      <c r="H261" s="91"/>
      <c r="I261" s="34"/>
      <c r="J261" s="34"/>
      <c r="K261" s="91"/>
      <c r="L261" s="91">
        <v>3500</v>
      </c>
      <c r="M261" s="91">
        <f>L261</f>
        <v>3500</v>
      </c>
    </row>
    <row r="262" spans="1:13">
      <c r="A262" s="91"/>
      <c r="B262" s="151" t="s">
        <v>46</v>
      </c>
      <c r="C262" s="92"/>
      <c r="D262" s="91"/>
      <c r="E262" s="91"/>
      <c r="F262" s="91"/>
      <c r="G262" s="91"/>
      <c r="H262" s="91"/>
      <c r="I262" s="35"/>
      <c r="J262" s="35"/>
      <c r="K262" s="91"/>
      <c r="L262" s="91"/>
      <c r="M262" s="91"/>
    </row>
    <row r="263" spans="1:13" ht="42.75" customHeight="1">
      <c r="A263" s="96"/>
      <c r="B263" s="48" t="s">
        <v>302</v>
      </c>
      <c r="C263" s="92" t="s">
        <v>141</v>
      </c>
      <c r="D263" s="91" t="s">
        <v>272</v>
      </c>
      <c r="E263" s="98"/>
      <c r="F263" s="91"/>
      <c r="G263" s="91"/>
      <c r="H263" s="91"/>
      <c r="I263" s="35"/>
      <c r="J263" s="35"/>
      <c r="K263" s="91"/>
      <c r="L263" s="91">
        <v>100</v>
      </c>
      <c r="M263" s="91">
        <f>L263</f>
        <v>100</v>
      </c>
    </row>
    <row r="265" spans="1:13">
      <c r="A265" s="161" t="s">
        <v>230</v>
      </c>
    </row>
    <row r="266" spans="1:13" ht="15" customHeight="1">
      <c r="A266" s="88" t="s">
        <v>13</v>
      </c>
      <c r="B266" s="85"/>
      <c r="C266" s="85"/>
      <c r="D266" s="85"/>
      <c r="E266" s="85"/>
      <c r="F266" s="85"/>
      <c r="G266" s="85"/>
      <c r="H266" s="85"/>
      <c r="I266" s="85"/>
      <c r="J266" s="85"/>
    </row>
    <row r="269" spans="1:13">
      <c r="A269" s="127" t="s">
        <v>37</v>
      </c>
      <c r="B269" s="127" t="s">
        <v>40</v>
      </c>
      <c r="C269" s="127" t="s">
        <v>41</v>
      </c>
      <c r="D269" s="127" t="s">
        <v>42</v>
      </c>
      <c r="E269" s="127" t="s">
        <v>155</v>
      </c>
      <c r="F269" s="127"/>
      <c r="G269" s="127"/>
      <c r="H269" s="127" t="s">
        <v>181</v>
      </c>
      <c r="I269" s="127"/>
      <c r="J269" s="127"/>
    </row>
    <row r="270" spans="1:13" ht="41.25" customHeight="1">
      <c r="A270" s="180"/>
      <c r="B270" s="127"/>
      <c r="C270" s="127"/>
      <c r="D270" s="127"/>
      <c r="E270" s="91" t="s">
        <v>19</v>
      </c>
      <c r="F270" s="91" t="s">
        <v>20</v>
      </c>
      <c r="G270" s="91" t="s">
        <v>97</v>
      </c>
      <c r="H270" s="91" t="s">
        <v>19</v>
      </c>
      <c r="I270" s="91" t="s">
        <v>20</v>
      </c>
      <c r="J270" s="91" t="s">
        <v>98</v>
      </c>
    </row>
    <row r="271" spans="1:13">
      <c r="A271" s="91">
        <v>1</v>
      </c>
      <c r="B271" s="91">
        <v>2</v>
      </c>
      <c r="C271" s="91">
        <v>3</v>
      </c>
      <c r="D271" s="91">
        <v>4</v>
      </c>
      <c r="E271" s="91">
        <v>5</v>
      </c>
      <c r="F271" s="91">
        <v>6</v>
      </c>
      <c r="G271" s="91">
        <v>7</v>
      </c>
      <c r="H271" s="91">
        <v>8</v>
      </c>
      <c r="I271" s="91">
        <v>9</v>
      </c>
      <c r="J271" s="91">
        <v>10</v>
      </c>
    </row>
    <row r="272" spans="1:13" ht="25.5">
      <c r="A272" s="50">
        <v>1</v>
      </c>
      <c r="B272" s="47" t="s">
        <v>248</v>
      </c>
      <c r="C272" s="47"/>
      <c r="D272" s="47"/>
      <c r="F272" s="44">
        <f>F113</f>
        <v>7943831.9999999991</v>
      </c>
      <c r="G272" s="44">
        <f>F272</f>
        <v>7943831.9999999991</v>
      </c>
      <c r="H272" s="44" t="s">
        <v>22</v>
      </c>
      <c r="I272" s="44">
        <f>J114</f>
        <v>8341023</v>
      </c>
      <c r="J272" s="44">
        <f>I272</f>
        <v>8341023</v>
      </c>
    </row>
    <row r="273" spans="1:11">
      <c r="A273" s="96"/>
      <c r="B273" s="73" t="s">
        <v>43</v>
      </c>
      <c r="C273" s="49"/>
      <c r="D273" s="49"/>
      <c r="E273" s="25"/>
      <c r="F273" s="44"/>
      <c r="G273" s="44"/>
      <c r="H273" s="44"/>
      <c r="I273" s="44"/>
      <c r="J273" s="44"/>
    </row>
    <row r="274" spans="1:11" ht="26.25">
      <c r="A274" s="96"/>
      <c r="B274" s="48" t="s">
        <v>249</v>
      </c>
      <c r="C274" s="49" t="s">
        <v>138</v>
      </c>
      <c r="D274" s="45" t="s">
        <v>203</v>
      </c>
      <c r="F274" s="44">
        <f>F272</f>
        <v>7943831.9999999991</v>
      </c>
      <c r="G274" s="44">
        <f>F274</f>
        <v>7943831.9999999991</v>
      </c>
      <c r="H274" s="44"/>
      <c r="I274" s="44">
        <f>J114</f>
        <v>8341023</v>
      </c>
      <c r="J274" s="44">
        <f>I274</f>
        <v>8341023</v>
      </c>
    </row>
    <row r="275" spans="1:11">
      <c r="A275" s="96"/>
      <c r="B275" s="73" t="s">
        <v>44</v>
      </c>
      <c r="C275" s="49"/>
      <c r="D275" s="49"/>
      <c r="E275" s="25"/>
      <c r="F275" s="25"/>
      <c r="G275" s="25"/>
      <c r="H275" s="25"/>
      <c r="I275" s="25"/>
      <c r="J275" s="25"/>
    </row>
    <row r="276" spans="1:11" ht="36">
      <c r="A276" s="96"/>
      <c r="B276" s="48" t="s">
        <v>250</v>
      </c>
      <c r="C276" s="49" t="s">
        <v>142</v>
      </c>
      <c r="D276" s="49" t="s">
        <v>140</v>
      </c>
      <c r="E276" s="25" t="s">
        <v>22</v>
      </c>
      <c r="F276" s="52">
        <v>1</v>
      </c>
      <c r="G276" s="52">
        <f>F276</f>
        <v>1</v>
      </c>
      <c r="H276" s="52" t="s">
        <v>22</v>
      </c>
      <c r="I276" s="52">
        <f>F276</f>
        <v>1</v>
      </c>
      <c r="J276" s="52">
        <f>I276</f>
        <v>1</v>
      </c>
    </row>
    <row r="277" spans="1:11">
      <c r="A277" s="96"/>
      <c r="B277" s="73" t="s">
        <v>45</v>
      </c>
      <c r="C277" s="49"/>
      <c r="D277" s="49"/>
      <c r="E277" s="25"/>
      <c r="F277" s="25"/>
      <c r="G277" s="25"/>
      <c r="H277" s="25"/>
      <c r="I277" s="25"/>
      <c r="J277" s="25" t="s">
        <v>173</v>
      </c>
    </row>
    <row r="278" spans="1:11" ht="38.25">
      <c r="A278" s="91"/>
      <c r="B278" s="74" t="s">
        <v>251</v>
      </c>
      <c r="C278" s="49" t="s">
        <v>139</v>
      </c>
      <c r="D278" s="49" t="s">
        <v>170</v>
      </c>
      <c r="E278" s="25" t="s">
        <v>22</v>
      </c>
      <c r="F278" s="25">
        <f>F274/F276</f>
        <v>7943831.9999999991</v>
      </c>
      <c r="G278" s="25">
        <f>F278</f>
        <v>7943831.9999999991</v>
      </c>
      <c r="H278" s="25" t="s">
        <v>22</v>
      </c>
      <c r="I278" s="25">
        <f>I274/I276</f>
        <v>8341023</v>
      </c>
      <c r="J278" s="25">
        <f>I278</f>
        <v>8341023</v>
      </c>
    </row>
    <row r="279" spans="1:11">
      <c r="A279" s="91"/>
      <c r="B279" s="73" t="s">
        <v>46</v>
      </c>
      <c r="C279" s="49"/>
      <c r="D279" s="49"/>
      <c r="E279" s="25" t="s">
        <v>22</v>
      </c>
      <c r="F279" s="25" t="s">
        <v>22</v>
      </c>
      <c r="G279" s="25" t="str">
        <f>F279</f>
        <v xml:space="preserve"> </v>
      </c>
      <c r="H279" s="25" t="s">
        <v>22</v>
      </c>
      <c r="I279" s="25" t="s">
        <v>22</v>
      </c>
      <c r="J279" s="25" t="s">
        <v>22</v>
      </c>
    </row>
    <row r="280" spans="1:11" ht="25.5">
      <c r="A280" s="179"/>
      <c r="B280" s="75" t="s">
        <v>252</v>
      </c>
      <c r="C280" s="49" t="s">
        <v>141</v>
      </c>
      <c r="D280" s="49" t="s">
        <v>170</v>
      </c>
      <c r="E280" s="25" t="s">
        <v>22</v>
      </c>
      <c r="F280" s="25">
        <v>100</v>
      </c>
      <c r="G280" s="25">
        <f>F280</f>
        <v>100</v>
      </c>
      <c r="H280" s="25" t="s">
        <v>22</v>
      </c>
      <c r="I280" s="25">
        <v>100</v>
      </c>
      <c r="J280" s="25">
        <v>100</v>
      </c>
    </row>
    <row r="281" spans="1:11">
      <c r="A281" s="161" t="s">
        <v>47</v>
      </c>
    </row>
    <row r="282" spans="1:11" ht="15" customHeight="1">
      <c r="A282" s="88" t="s">
        <v>13</v>
      </c>
      <c r="B282" s="85"/>
      <c r="C282" s="85"/>
      <c r="D282" s="85"/>
      <c r="E282" s="85"/>
      <c r="F282" s="85"/>
      <c r="G282" s="85"/>
      <c r="H282" s="85"/>
      <c r="I282" s="85"/>
      <c r="J282" s="85"/>
      <c r="K282" s="85"/>
    </row>
    <row r="284" spans="1:11" ht="15" customHeight="1">
      <c r="A284" s="140" t="s">
        <v>15</v>
      </c>
      <c r="B284" s="127" t="s">
        <v>177</v>
      </c>
      <c r="C284" s="127"/>
      <c r="D284" s="134" t="s">
        <v>178</v>
      </c>
      <c r="E284" s="135"/>
      <c r="F284" s="134" t="s">
        <v>179</v>
      </c>
      <c r="G284" s="135"/>
      <c r="H284" s="134" t="s">
        <v>155</v>
      </c>
      <c r="I284" s="135"/>
      <c r="J284" s="134" t="s">
        <v>181</v>
      </c>
      <c r="K284" s="135"/>
    </row>
    <row r="285" spans="1:11" ht="30">
      <c r="A285" s="141"/>
      <c r="B285" s="91" t="s">
        <v>19</v>
      </c>
      <c r="C285" s="91" t="s">
        <v>20</v>
      </c>
      <c r="D285" s="91" t="s">
        <v>19</v>
      </c>
      <c r="E285" s="91" t="s">
        <v>20</v>
      </c>
      <c r="F285" s="91" t="s">
        <v>19</v>
      </c>
      <c r="G285" s="91" t="s">
        <v>20</v>
      </c>
      <c r="H285" s="91" t="s">
        <v>19</v>
      </c>
      <c r="I285" s="91" t="s">
        <v>20</v>
      </c>
      <c r="J285" s="91" t="s">
        <v>19</v>
      </c>
      <c r="K285" s="91" t="s">
        <v>20</v>
      </c>
    </row>
    <row r="286" spans="1:11">
      <c r="A286" s="91">
        <v>1</v>
      </c>
      <c r="B286" s="91">
        <v>2</v>
      </c>
      <c r="C286" s="91">
        <v>3</v>
      </c>
      <c r="D286" s="91">
        <v>4</v>
      </c>
      <c r="E286" s="91">
        <v>5</v>
      </c>
      <c r="F286" s="91">
        <v>6</v>
      </c>
      <c r="G286" s="91">
        <v>7</v>
      </c>
      <c r="H286" s="91">
        <v>8</v>
      </c>
      <c r="I286" s="91">
        <v>9</v>
      </c>
      <c r="J286" s="91">
        <v>10</v>
      </c>
      <c r="K286" s="91">
        <v>11</v>
      </c>
    </row>
    <row r="287" spans="1:11">
      <c r="A287" s="91" t="s">
        <v>22</v>
      </c>
      <c r="B287" s="91" t="s">
        <v>22</v>
      </c>
      <c r="C287" s="91" t="s">
        <v>22</v>
      </c>
      <c r="D287" s="91" t="s">
        <v>22</v>
      </c>
      <c r="E287" s="91" t="s">
        <v>22</v>
      </c>
      <c r="F287" s="91" t="s">
        <v>22</v>
      </c>
      <c r="G287" s="91" t="s">
        <v>22</v>
      </c>
      <c r="H287" s="91" t="s">
        <v>22</v>
      </c>
      <c r="I287" s="91" t="s">
        <v>22</v>
      </c>
      <c r="J287" s="91" t="s">
        <v>22</v>
      </c>
      <c r="K287" s="91" t="s">
        <v>22</v>
      </c>
    </row>
    <row r="288" spans="1:11" hidden="1">
      <c r="A288" s="91" t="s">
        <v>26</v>
      </c>
      <c r="B288" s="91" t="s">
        <v>22</v>
      </c>
      <c r="C288" s="91" t="s">
        <v>22</v>
      </c>
      <c r="D288" s="91" t="s">
        <v>22</v>
      </c>
      <c r="E288" s="91" t="s">
        <v>22</v>
      </c>
      <c r="F288" s="91" t="s">
        <v>22</v>
      </c>
      <c r="G288" s="91" t="s">
        <v>22</v>
      </c>
      <c r="H288" s="91" t="s">
        <v>22</v>
      </c>
      <c r="I288" s="91" t="s">
        <v>22</v>
      </c>
      <c r="J288" s="91" t="s">
        <v>22</v>
      </c>
      <c r="K288" s="91" t="s">
        <v>22</v>
      </c>
    </row>
    <row r="289" spans="1:16" ht="94.5">
      <c r="A289" s="53" t="s">
        <v>148</v>
      </c>
      <c r="B289" s="91" t="s">
        <v>22</v>
      </c>
      <c r="C289" s="91" t="s">
        <v>22</v>
      </c>
      <c r="D289" s="91" t="s">
        <v>22</v>
      </c>
      <c r="E289" s="91" t="s">
        <v>22</v>
      </c>
      <c r="F289" s="91" t="s">
        <v>22</v>
      </c>
      <c r="G289" s="91" t="s">
        <v>22</v>
      </c>
      <c r="H289" s="91" t="s">
        <v>22</v>
      </c>
      <c r="I289" s="91" t="s">
        <v>22</v>
      </c>
      <c r="J289" s="91" t="s">
        <v>22</v>
      </c>
      <c r="K289" s="91" t="s">
        <v>22</v>
      </c>
    </row>
    <row r="290" spans="1:16">
      <c r="A290" s="179"/>
      <c r="B290" s="91" t="s">
        <v>24</v>
      </c>
      <c r="C290" s="91" t="s">
        <v>22</v>
      </c>
      <c r="D290" s="91" t="s">
        <v>24</v>
      </c>
      <c r="E290" s="91" t="s">
        <v>22</v>
      </c>
      <c r="F290" s="91" t="s">
        <v>22</v>
      </c>
      <c r="G290" s="91" t="s">
        <v>22</v>
      </c>
      <c r="H290" s="91" t="s">
        <v>22</v>
      </c>
      <c r="I290" s="91" t="s">
        <v>22</v>
      </c>
      <c r="J290" s="91" t="s">
        <v>24</v>
      </c>
      <c r="K290" s="91" t="s">
        <v>22</v>
      </c>
    </row>
    <row r="291" spans="1:16">
      <c r="A291" s="161" t="s">
        <v>49</v>
      </c>
    </row>
    <row r="292" spans="1:16" ht="15" customHeight="1"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</row>
    <row r="294" spans="1:16" ht="15" customHeight="1">
      <c r="A294" s="177" t="s">
        <v>96</v>
      </c>
      <c r="B294" s="127" t="s">
        <v>50</v>
      </c>
      <c r="C294" s="134" t="s">
        <v>177</v>
      </c>
      <c r="D294" s="139"/>
      <c r="E294" s="139"/>
      <c r="F294" s="135"/>
      <c r="G294" s="134" t="s">
        <v>231</v>
      </c>
      <c r="H294" s="139"/>
      <c r="I294" s="139"/>
      <c r="J294" s="135"/>
      <c r="K294" s="134" t="s">
        <v>150</v>
      </c>
      <c r="L294" s="135"/>
      <c r="M294" s="134" t="s">
        <v>156</v>
      </c>
      <c r="N294" s="135"/>
      <c r="O294" s="127" t="s">
        <v>232</v>
      </c>
      <c r="P294" s="127"/>
    </row>
    <row r="295" spans="1:16" ht="30.75" customHeight="1">
      <c r="A295" s="178"/>
      <c r="B295" s="127"/>
      <c r="C295" s="127" t="s">
        <v>19</v>
      </c>
      <c r="D295" s="127"/>
      <c r="E295" s="127" t="s">
        <v>20</v>
      </c>
      <c r="F295" s="127"/>
      <c r="G295" s="127" t="s">
        <v>19</v>
      </c>
      <c r="H295" s="127"/>
      <c r="I295" s="127" t="s">
        <v>20</v>
      </c>
      <c r="J295" s="127"/>
      <c r="K295" s="127" t="s">
        <v>19</v>
      </c>
      <c r="L295" s="127" t="s">
        <v>20</v>
      </c>
      <c r="M295" s="127" t="s">
        <v>19</v>
      </c>
      <c r="N295" s="127" t="s">
        <v>20</v>
      </c>
      <c r="O295" s="127" t="s">
        <v>19</v>
      </c>
      <c r="P295" s="127" t="s">
        <v>20</v>
      </c>
    </row>
    <row r="296" spans="1:16" ht="30">
      <c r="A296" s="174"/>
      <c r="B296" s="127"/>
      <c r="C296" s="91" t="s">
        <v>99</v>
      </c>
      <c r="D296" s="91" t="s">
        <v>100</v>
      </c>
      <c r="E296" s="91" t="s">
        <v>99</v>
      </c>
      <c r="F296" s="91" t="s">
        <v>100</v>
      </c>
      <c r="G296" s="91" t="s">
        <v>99</v>
      </c>
      <c r="H296" s="91" t="s">
        <v>100</v>
      </c>
      <c r="I296" s="91" t="s">
        <v>99</v>
      </c>
      <c r="J296" s="91" t="s">
        <v>100</v>
      </c>
      <c r="K296" s="127"/>
      <c r="L296" s="127"/>
      <c r="M296" s="127"/>
      <c r="N296" s="127"/>
      <c r="O296" s="127"/>
      <c r="P296" s="127"/>
    </row>
    <row r="297" spans="1:16" ht="14.25" customHeight="1">
      <c r="A297" s="91">
        <v>1</v>
      </c>
      <c r="B297" s="91">
        <v>2</v>
      </c>
      <c r="C297" s="91">
        <v>3</v>
      </c>
      <c r="D297" s="91">
        <v>4</v>
      </c>
      <c r="E297" s="91">
        <v>5</v>
      </c>
      <c r="F297" s="91">
        <v>6</v>
      </c>
      <c r="G297" s="91">
        <v>7</v>
      </c>
      <c r="H297" s="91">
        <v>8</v>
      </c>
      <c r="I297" s="91">
        <v>9</v>
      </c>
      <c r="J297" s="91">
        <v>10</v>
      </c>
      <c r="K297" s="91">
        <v>11</v>
      </c>
      <c r="L297" s="91">
        <v>12</v>
      </c>
      <c r="M297" s="91">
        <v>13</v>
      </c>
      <c r="N297" s="91">
        <v>14</v>
      </c>
      <c r="O297" s="91">
        <v>15</v>
      </c>
      <c r="P297" s="91">
        <v>16</v>
      </c>
    </row>
    <row r="298" spans="1:16" hidden="1">
      <c r="A298" s="91" t="s">
        <v>22</v>
      </c>
      <c r="B298" s="25" t="s">
        <v>22</v>
      </c>
      <c r="C298" s="25" t="s">
        <v>22</v>
      </c>
      <c r="D298" s="25" t="s">
        <v>22</v>
      </c>
      <c r="E298" s="25" t="s">
        <v>22</v>
      </c>
      <c r="F298" s="25" t="s">
        <v>22</v>
      </c>
      <c r="G298" s="25" t="s">
        <v>22</v>
      </c>
      <c r="H298" s="25" t="s">
        <v>22</v>
      </c>
      <c r="I298" s="25" t="s">
        <v>22</v>
      </c>
      <c r="J298" s="25" t="s">
        <v>22</v>
      </c>
      <c r="K298" s="25" t="s">
        <v>22</v>
      </c>
      <c r="L298" s="25" t="s">
        <v>22</v>
      </c>
      <c r="M298" s="25" t="s">
        <v>22</v>
      </c>
      <c r="N298" s="25" t="s">
        <v>22</v>
      </c>
      <c r="O298" s="25" t="s">
        <v>22</v>
      </c>
      <c r="P298" s="25" t="s">
        <v>22</v>
      </c>
    </row>
    <row r="299" spans="1:16">
      <c r="A299" s="91" t="s">
        <v>22</v>
      </c>
      <c r="B299" s="91" t="s">
        <v>26</v>
      </c>
      <c r="C299" s="91" t="s">
        <v>22</v>
      </c>
      <c r="D299" s="91" t="s">
        <v>22</v>
      </c>
      <c r="E299" s="91" t="s">
        <v>22</v>
      </c>
      <c r="F299" s="91" t="s">
        <v>22</v>
      </c>
      <c r="G299" s="91" t="s">
        <v>22</v>
      </c>
      <c r="H299" s="91" t="s">
        <v>22</v>
      </c>
      <c r="I299" s="91" t="s">
        <v>22</v>
      </c>
      <c r="J299" s="91" t="s">
        <v>22</v>
      </c>
      <c r="K299" s="91" t="s">
        <v>22</v>
      </c>
      <c r="L299" s="91" t="s">
        <v>22</v>
      </c>
      <c r="M299" s="91" t="s">
        <v>22</v>
      </c>
      <c r="N299" s="91" t="s">
        <v>22</v>
      </c>
      <c r="O299" s="91" t="s">
        <v>22</v>
      </c>
      <c r="P299" s="91" t="s">
        <v>22</v>
      </c>
    </row>
    <row r="300" spans="1:16" ht="30">
      <c r="A300" s="91" t="s">
        <v>22</v>
      </c>
      <c r="B300" s="91" t="s">
        <v>53</v>
      </c>
      <c r="C300" s="91" t="s">
        <v>24</v>
      </c>
      <c r="D300" s="91" t="s">
        <v>24</v>
      </c>
      <c r="E300" s="91" t="s">
        <v>22</v>
      </c>
      <c r="F300" s="91" t="s">
        <v>22</v>
      </c>
      <c r="G300" s="91" t="s">
        <v>24</v>
      </c>
      <c r="H300" s="91" t="s">
        <v>24</v>
      </c>
      <c r="I300" s="91" t="s">
        <v>22</v>
      </c>
      <c r="J300" s="91" t="s">
        <v>22</v>
      </c>
      <c r="K300" s="91" t="s">
        <v>24</v>
      </c>
      <c r="L300" s="91" t="s">
        <v>22</v>
      </c>
      <c r="M300" s="91" t="s">
        <v>24</v>
      </c>
      <c r="N300" s="91" t="s">
        <v>22</v>
      </c>
      <c r="O300" s="91" t="s">
        <v>24</v>
      </c>
      <c r="P300" s="91" t="s">
        <v>22</v>
      </c>
    </row>
    <row r="301" spans="1:16">
      <c r="A301" s="171" t="s">
        <v>122</v>
      </c>
    </row>
    <row r="302" spans="1:16" ht="15" customHeight="1">
      <c r="A302" s="87" t="s">
        <v>233</v>
      </c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6" ht="15" customHeight="1">
      <c r="A303" s="88" t="s">
        <v>13</v>
      </c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6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</row>
    <row r="305" spans="1:13" ht="21.75" customHeight="1">
      <c r="A305" s="140" t="s">
        <v>37</v>
      </c>
      <c r="B305" s="127" t="s">
        <v>54</v>
      </c>
      <c r="C305" s="127" t="s">
        <v>55</v>
      </c>
      <c r="D305" s="134" t="s">
        <v>177</v>
      </c>
      <c r="E305" s="139"/>
      <c r="F305" s="135"/>
      <c r="G305" s="134" t="s">
        <v>178</v>
      </c>
      <c r="H305" s="139"/>
      <c r="I305" s="135"/>
      <c r="J305" s="134" t="s">
        <v>179</v>
      </c>
      <c r="K305" s="139"/>
      <c r="L305" s="135"/>
    </row>
    <row r="306" spans="1:13" ht="30">
      <c r="A306" s="141"/>
      <c r="B306" s="127"/>
      <c r="C306" s="127"/>
      <c r="D306" s="91" t="s">
        <v>19</v>
      </c>
      <c r="E306" s="91" t="s">
        <v>20</v>
      </c>
      <c r="F306" s="91" t="s">
        <v>101</v>
      </c>
      <c r="G306" s="91" t="s">
        <v>19</v>
      </c>
      <c r="H306" s="91" t="s">
        <v>20</v>
      </c>
      <c r="I306" s="91" t="s">
        <v>89</v>
      </c>
      <c r="J306" s="91" t="s">
        <v>19</v>
      </c>
      <c r="K306" s="91" t="s">
        <v>20</v>
      </c>
      <c r="L306" s="91" t="s">
        <v>102</v>
      </c>
    </row>
    <row r="307" spans="1:13">
      <c r="A307" s="91">
        <v>1</v>
      </c>
      <c r="B307" s="91">
        <v>2</v>
      </c>
      <c r="C307" s="91">
        <v>3</v>
      </c>
      <c r="D307" s="91">
        <v>4</v>
      </c>
      <c r="E307" s="91">
        <v>5</v>
      </c>
      <c r="F307" s="91">
        <v>6</v>
      </c>
      <c r="G307" s="91">
        <v>7</v>
      </c>
      <c r="H307" s="91">
        <v>8</v>
      </c>
      <c r="I307" s="91">
        <v>9</v>
      </c>
      <c r="J307" s="91">
        <v>10</v>
      </c>
      <c r="K307" s="91">
        <v>11</v>
      </c>
      <c r="L307" s="91">
        <v>12</v>
      </c>
    </row>
    <row r="308" spans="1:13">
      <c r="A308" s="91" t="s">
        <v>22</v>
      </c>
      <c r="B308" s="25" t="s">
        <v>22</v>
      </c>
      <c r="C308" s="25" t="s">
        <v>22</v>
      </c>
      <c r="D308" s="25" t="s">
        <v>22</v>
      </c>
      <c r="E308" s="25" t="s">
        <v>22</v>
      </c>
      <c r="F308" s="25" t="s">
        <v>22</v>
      </c>
      <c r="G308" s="25" t="s">
        <v>22</v>
      </c>
      <c r="H308" s="25" t="s">
        <v>22</v>
      </c>
      <c r="I308" s="25" t="s">
        <v>22</v>
      </c>
      <c r="J308" s="25" t="s">
        <v>22</v>
      </c>
      <c r="K308" s="25" t="s">
        <v>22</v>
      </c>
      <c r="L308" s="25" t="s">
        <v>22</v>
      </c>
    </row>
    <row r="309" spans="1:13">
      <c r="A309" s="91" t="s">
        <v>22</v>
      </c>
      <c r="B309" s="91" t="s">
        <v>26</v>
      </c>
      <c r="C309" s="25" t="s">
        <v>22</v>
      </c>
      <c r="D309" s="25" t="s">
        <v>22</v>
      </c>
      <c r="E309" s="25" t="s">
        <v>22</v>
      </c>
      <c r="F309" s="25" t="s">
        <v>22</v>
      </c>
      <c r="G309" s="25" t="s">
        <v>22</v>
      </c>
      <c r="H309" s="25" t="s">
        <v>22</v>
      </c>
      <c r="I309" s="25" t="s">
        <v>22</v>
      </c>
      <c r="J309" s="25" t="s">
        <v>22</v>
      </c>
      <c r="K309" s="25" t="s">
        <v>22</v>
      </c>
      <c r="L309" s="25" t="s">
        <v>22</v>
      </c>
    </row>
    <row r="310" spans="1:13">
      <c r="A310" s="161" t="s">
        <v>234</v>
      </c>
    </row>
    <row r="311" spans="1:13" ht="15" customHeight="1">
      <c r="A311" s="88" t="s">
        <v>13</v>
      </c>
      <c r="B311" s="85"/>
      <c r="C311" s="85"/>
      <c r="D311" s="85"/>
      <c r="E311" s="85"/>
      <c r="F311" s="85"/>
      <c r="G311" s="85"/>
      <c r="H311" s="85"/>
      <c r="I311" s="85"/>
    </row>
    <row r="313" spans="1:13" ht="21.75" customHeight="1">
      <c r="A313" s="181" t="s">
        <v>96</v>
      </c>
      <c r="B313" s="127" t="s">
        <v>54</v>
      </c>
      <c r="C313" s="127" t="s">
        <v>55</v>
      </c>
      <c r="D313" s="134" t="s">
        <v>155</v>
      </c>
      <c r="E313" s="139"/>
      <c r="F313" s="135"/>
      <c r="G313" s="134" t="s">
        <v>181</v>
      </c>
      <c r="H313" s="139"/>
      <c r="I313" s="135"/>
    </row>
    <row r="314" spans="1:13" ht="33" customHeight="1">
      <c r="A314" s="182"/>
      <c r="B314" s="127"/>
      <c r="C314" s="127"/>
      <c r="D314" s="91" t="s">
        <v>19</v>
      </c>
      <c r="E314" s="91" t="s">
        <v>20</v>
      </c>
      <c r="F314" s="91" t="s">
        <v>101</v>
      </c>
      <c r="G314" s="91" t="s">
        <v>19</v>
      </c>
      <c r="H314" s="91" t="s">
        <v>20</v>
      </c>
      <c r="I314" s="91" t="s">
        <v>89</v>
      </c>
    </row>
    <row r="315" spans="1:13">
      <c r="A315" s="91">
        <v>1</v>
      </c>
      <c r="B315" s="91">
        <v>2</v>
      </c>
      <c r="C315" s="91">
        <v>3</v>
      </c>
      <c r="D315" s="91">
        <v>4</v>
      </c>
      <c r="E315" s="91">
        <v>5</v>
      </c>
      <c r="F315" s="91">
        <v>6</v>
      </c>
      <c r="G315" s="91">
        <v>7</v>
      </c>
      <c r="H315" s="91">
        <v>8</v>
      </c>
      <c r="I315" s="91">
        <v>9</v>
      </c>
    </row>
    <row r="316" spans="1:13">
      <c r="A316" s="91" t="s">
        <v>22</v>
      </c>
      <c r="B316" s="25" t="s">
        <v>22</v>
      </c>
      <c r="C316" s="25" t="s">
        <v>22</v>
      </c>
      <c r="D316" s="25" t="s">
        <v>22</v>
      </c>
      <c r="E316" s="25" t="s">
        <v>22</v>
      </c>
      <c r="F316" s="25" t="s">
        <v>22</v>
      </c>
      <c r="G316" s="25" t="s">
        <v>22</v>
      </c>
      <c r="H316" s="25" t="s">
        <v>22</v>
      </c>
      <c r="I316" s="25" t="s">
        <v>22</v>
      </c>
    </row>
    <row r="317" spans="1:13">
      <c r="A317" s="91" t="s">
        <v>22</v>
      </c>
      <c r="B317" s="91" t="s">
        <v>26</v>
      </c>
      <c r="C317" s="25" t="s">
        <v>22</v>
      </c>
      <c r="D317" s="25" t="s">
        <v>22</v>
      </c>
      <c r="E317" s="25" t="s">
        <v>22</v>
      </c>
      <c r="F317" s="25" t="s">
        <v>22</v>
      </c>
      <c r="G317" s="25" t="s">
        <v>22</v>
      </c>
      <c r="H317" s="25" t="s">
        <v>22</v>
      </c>
      <c r="I317" s="25" t="s">
        <v>22</v>
      </c>
    </row>
    <row r="318" spans="1:13">
      <c r="A318" s="161" t="s">
        <v>235</v>
      </c>
    </row>
    <row r="319" spans="1:13" ht="15" customHeight="1">
      <c r="A319" s="88" t="s">
        <v>13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</row>
    <row r="321" spans="1:13" ht="21.75" customHeight="1">
      <c r="A321" s="175" t="s">
        <v>103</v>
      </c>
      <c r="B321" s="140" t="s">
        <v>253</v>
      </c>
      <c r="C321" s="127" t="s">
        <v>56</v>
      </c>
      <c r="D321" s="127" t="s">
        <v>177</v>
      </c>
      <c r="E321" s="127"/>
      <c r="F321" s="127" t="s">
        <v>178</v>
      </c>
      <c r="G321" s="127"/>
      <c r="H321" s="127" t="s">
        <v>179</v>
      </c>
      <c r="I321" s="127"/>
      <c r="J321" s="127" t="s">
        <v>155</v>
      </c>
      <c r="K321" s="127"/>
      <c r="L321" s="127" t="s">
        <v>181</v>
      </c>
      <c r="M321" s="127"/>
    </row>
    <row r="322" spans="1:13" ht="68.25" customHeight="1">
      <c r="A322" s="176"/>
      <c r="B322" s="141"/>
      <c r="C322" s="127"/>
      <c r="D322" s="93" t="s">
        <v>58</v>
      </c>
      <c r="E322" s="54" t="s">
        <v>151</v>
      </c>
      <c r="F322" s="93" t="s">
        <v>58</v>
      </c>
      <c r="G322" s="54" t="s">
        <v>151</v>
      </c>
      <c r="H322" s="93" t="s">
        <v>58</v>
      </c>
      <c r="I322" s="54" t="s">
        <v>151</v>
      </c>
      <c r="J322" s="93" t="s">
        <v>58</v>
      </c>
      <c r="K322" s="54" t="s">
        <v>151</v>
      </c>
      <c r="L322" s="93" t="s">
        <v>58</v>
      </c>
      <c r="M322" s="54" t="s">
        <v>151</v>
      </c>
    </row>
    <row r="323" spans="1:13">
      <c r="A323" s="91">
        <v>1</v>
      </c>
      <c r="B323" s="91">
        <v>2</v>
      </c>
      <c r="C323" s="91">
        <v>3</v>
      </c>
      <c r="D323" s="91">
        <v>4</v>
      </c>
      <c r="E323" s="91">
        <v>5</v>
      </c>
      <c r="F323" s="91">
        <v>6</v>
      </c>
      <c r="G323" s="91">
        <v>7</v>
      </c>
      <c r="H323" s="91">
        <v>8</v>
      </c>
      <c r="I323" s="91">
        <v>9</v>
      </c>
      <c r="J323" s="91">
        <v>10</v>
      </c>
      <c r="K323" s="91">
        <v>11</v>
      </c>
      <c r="L323" s="91">
        <v>12</v>
      </c>
      <c r="M323" s="91">
        <v>13</v>
      </c>
    </row>
    <row r="324" spans="1:13" ht="25.5">
      <c r="A324" s="91" t="s">
        <v>262</v>
      </c>
      <c r="B324" s="75" t="s">
        <v>254</v>
      </c>
      <c r="C324" s="34">
        <v>1414772</v>
      </c>
      <c r="D324" s="35">
        <v>832529.99</v>
      </c>
      <c r="E324" s="34">
        <v>59</v>
      </c>
      <c r="F324" s="34">
        <f>105000</f>
        <v>105000</v>
      </c>
      <c r="G324" s="34">
        <v>66</v>
      </c>
      <c r="H324" s="34"/>
      <c r="I324" s="34"/>
      <c r="J324" s="34"/>
      <c r="K324" s="34"/>
      <c r="L324" s="34"/>
      <c r="M324" s="34"/>
    </row>
    <row r="325" spans="1:13" ht="38.25">
      <c r="A325" s="91" t="s">
        <v>303</v>
      </c>
      <c r="B325" s="75" t="s">
        <v>255</v>
      </c>
      <c r="C325" s="34">
        <v>918593</v>
      </c>
      <c r="D325" s="34"/>
      <c r="E325" s="34"/>
      <c r="F325" s="34">
        <f>J93</f>
        <v>697000</v>
      </c>
      <c r="G325" s="34">
        <f>F325/C325*100</f>
        <v>75.876911755260494</v>
      </c>
      <c r="H325" s="34">
        <f t="shared" ref="H325:H328" si="10">L93</f>
        <v>860000</v>
      </c>
      <c r="I325" s="34">
        <f>100</f>
        <v>100</v>
      </c>
      <c r="J325" s="34"/>
      <c r="K325" s="34"/>
      <c r="L325" s="34"/>
      <c r="M325" s="34"/>
    </row>
    <row r="326" spans="1:13" ht="25.5">
      <c r="A326" s="91">
        <v>2021</v>
      </c>
      <c r="B326" s="75" t="s">
        <v>256</v>
      </c>
      <c r="C326" s="34">
        <v>1905867</v>
      </c>
      <c r="D326" s="34"/>
      <c r="E326" s="34"/>
      <c r="F326" s="34">
        <f>J94</f>
        <v>1712200</v>
      </c>
      <c r="G326" s="34">
        <v>100</v>
      </c>
      <c r="H326" s="34"/>
      <c r="I326" s="34"/>
      <c r="J326" s="34"/>
      <c r="K326" s="34"/>
      <c r="L326" s="34"/>
      <c r="M326" s="34"/>
    </row>
    <row r="327" spans="1:13" ht="25.5">
      <c r="A327" s="91">
        <v>2021</v>
      </c>
      <c r="B327" s="75" t="s">
        <v>257</v>
      </c>
      <c r="C327" s="34">
        <v>61000</v>
      </c>
      <c r="D327" s="34"/>
      <c r="E327" s="34"/>
      <c r="F327" s="34">
        <f t="shared" ref="F327:F333" si="11">J95</f>
        <v>61000</v>
      </c>
      <c r="G327" s="34">
        <f t="shared" ref="G327:G332" si="12">F327/C327*100</f>
        <v>100</v>
      </c>
      <c r="H327" s="34"/>
      <c r="I327" s="34"/>
      <c r="J327" s="34"/>
      <c r="K327" s="34"/>
      <c r="L327" s="34"/>
      <c r="M327" s="34"/>
    </row>
    <row r="328" spans="1:13" ht="25.5">
      <c r="A328" s="91" t="s">
        <v>303</v>
      </c>
      <c r="B328" s="75" t="s">
        <v>258</v>
      </c>
      <c r="C328" s="34">
        <v>1722000</v>
      </c>
      <c r="D328" s="34"/>
      <c r="E328" s="34"/>
      <c r="F328" s="34">
        <f t="shared" si="11"/>
        <v>363000</v>
      </c>
      <c r="G328" s="34">
        <f t="shared" si="12"/>
        <v>21.080139372822298</v>
      </c>
      <c r="H328" s="34">
        <f t="shared" si="10"/>
        <v>1150000</v>
      </c>
      <c r="I328" s="34"/>
      <c r="J328" s="34"/>
      <c r="K328" s="34"/>
      <c r="L328" s="34"/>
      <c r="M328" s="34"/>
    </row>
    <row r="329" spans="1:13" ht="25.5">
      <c r="A329" s="91">
        <v>2021</v>
      </c>
      <c r="B329" s="75" t="s">
        <v>259</v>
      </c>
      <c r="C329" s="34">
        <v>61000</v>
      </c>
      <c r="D329" s="34"/>
      <c r="E329" s="34"/>
      <c r="F329" s="34">
        <f t="shared" si="11"/>
        <v>61000</v>
      </c>
      <c r="G329" s="34">
        <f t="shared" si="12"/>
        <v>100</v>
      </c>
      <c r="H329" s="34"/>
      <c r="I329" s="34"/>
      <c r="J329" s="34"/>
      <c r="K329" s="34"/>
      <c r="L329" s="34"/>
      <c r="M329" s="34"/>
    </row>
    <row r="330" spans="1:13" ht="25.5">
      <c r="A330" s="91">
        <v>2021</v>
      </c>
      <c r="B330" s="75" t="s">
        <v>260</v>
      </c>
      <c r="C330" s="34">
        <v>61000</v>
      </c>
      <c r="D330" s="34"/>
      <c r="E330" s="34"/>
      <c r="F330" s="34">
        <f t="shared" si="11"/>
        <v>61000</v>
      </c>
      <c r="G330" s="34">
        <f t="shared" si="12"/>
        <v>100</v>
      </c>
      <c r="H330" s="34"/>
      <c r="I330" s="34"/>
      <c r="J330" s="34"/>
      <c r="K330" s="34"/>
      <c r="L330" s="34"/>
      <c r="M330" s="34"/>
    </row>
    <row r="331" spans="1:13" ht="25.5">
      <c r="A331" s="91">
        <v>2021</v>
      </c>
      <c r="B331" s="75" t="s">
        <v>261</v>
      </c>
      <c r="C331" s="34">
        <v>61000</v>
      </c>
      <c r="D331" s="34"/>
      <c r="E331" s="34"/>
      <c r="F331" s="34">
        <f t="shared" si="11"/>
        <v>61000</v>
      </c>
      <c r="G331" s="34">
        <f t="shared" si="12"/>
        <v>100</v>
      </c>
      <c r="H331" s="34"/>
      <c r="I331" s="34"/>
      <c r="J331" s="34"/>
      <c r="K331" s="34"/>
      <c r="L331" s="34"/>
      <c r="M331" s="34"/>
    </row>
    <row r="332" spans="1:13" ht="38.25">
      <c r="A332" s="91" t="s">
        <v>303</v>
      </c>
      <c r="B332" s="75" t="str">
        <f>B100</f>
        <v>Провести нове будівництво каналізаційної мережі по вул.Білейчука в с.Воскресинці Коломийської територіальної громади</v>
      </c>
      <c r="C332" s="34">
        <v>1700000</v>
      </c>
      <c r="D332" s="34"/>
      <c r="E332" s="34"/>
      <c r="F332" s="34">
        <f t="shared" si="11"/>
        <v>100000</v>
      </c>
      <c r="G332" s="34">
        <f t="shared" si="12"/>
        <v>5.8823529411764701</v>
      </c>
      <c r="H332" s="34">
        <f t="shared" ref="H332:H337" si="13">L100</f>
        <v>464000</v>
      </c>
      <c r="I332" s="34">
        <f>H332/(C332-F332)*100</f>
        <v>28.999999999999996</v>
      </c>
      <c r="J332" s="34"/>
      <c r="K332" s="34"/>
      <c r="L332" s="34"/>
      <c r="M332" s="34"/>
    </row>
    <row r="333" spans="1:13" ht="25.5">
      <c r="A333" s="91" t="s">
        <v>303</v>
      </c>
      <c r="B333" s="75" t="str">
        <f t="shared" ref="B333:B337" si="14">B101</f>
        <v>Провести нове будівництво каналізаційної мережі по вул.Довбуша в м. Коломиї</v>
      </c>
      <c r="C333" s="34">
        <v>1495434</v>
      </c>
      <c r="D333" s="34"/>
      <c r="E333" s="34"/>
      <c r="F333" s="34">
        <f t="shared" si="11"/>
        <v>521000</v>
      </c>
      <c r="G333" s="34">
        <v>100</v>
      </c>
      <c r="H333" s="34"/>
      <c r="I333" s="34">
        <f t="shared" ref="I333:I337" si="15">H333/(C333-F333)*100</f>
        <v>0</v>
      </c>
      <c r="J333" s="34"/>
      <c r="K333" s="34"/>
      <c r="L333" s="34"/>
      <c r="M333" s="34"/>
    </row>
    <row r="334" spans="1:13" ht="63.75">
      <c r="A334" s="91">
        <v>2022</v>
      </c>
      <c r="B334" s="75" t="str">
        <f t="shared" si="14"/>
        <v>Провести нове будівництво каналізаційної мережі по вул.Спортивній та вул. Молодіжній у с.Королівка Коломийської територіальної громади (в тому числі виготовлення проектно-кошторисної документації)</v>
      </c>
      <c r="C334" s="34">
        <f>2400000</f>
        <v>2400000</v>
      </c>
      <c r="D334" s="34"/>
      <c r="E334" s="34"/>
      <c r="F334" s="34"/>
      <c r="G334" s="34"/>
      <c r="H334" s="34">
        <f t="shared" si="13"/>
        <v>2400000</v>
      </c>
      <c r="I334" s="34">
        <f t="shared" si="15"/>
        <v>100</v>
      </c>
      <c r="J334" s="34"/>
      <c r="K334" s="34"/>
      <c r="L334" s="34"/>
      <c r="M334" s="34"/>
    </row>
    <row r="335" spans="1:13" ht="38.25" customHeight="1">
      <c r="A335" s="91">
        <v>2022</v>
      </c>
      <c r="B335" s="75" t="str">
        <f t="shared" si="14"/>
        <v>Провести нове будівництво каналізаційних мереж по вул.Франка в м.Коломия</v>
      </c>
      <c r="C335" s="34">
        <v>3947732</v>
      </c>
      <c r="D335" s="34"/>
      <c r="E335" s="34"/>
      <c r="F335" s="34"/>
      <c r="G335" s="34"/>
      <c r="H335" s="34">
        <f t="shared" si="13"/>
        <v>470000</v>
      </c>
      <c r="I335" s="34">
        <f t="shared" si="15"/>
        <v>11.905570084291437</v>
      </c>
      <c r="J335" s="34"/>
      <c r="K335" s="34"/>
      <c r="L335" s="34"/>
      <c r="M335" s="34"/>
    </row>
    <row r="336" spans="1:13" ht="38.25" customHeight="1">
      <c r="A336" s="91">
        <v>2022</v>
      </c>
      <c r="B336" s="75" t="str">
        <f t="shared" si="14"/>
        <v>Провести нове будівництво каналізаційної мережі по вул.Станіславського, вул.Паторжинського вул.Григоренка в м.Коломиї</v>
      </c>
      <c r="C336" s="34">
        <v>1200000</v>
      </c>
      <c r="D336" s="34"/>
      <c r="E336" s="34"/>
      <c r="F336" s="34"/>
      <c r="G336" s="34"/>
      <c r="H336" s="34">
        <f t="shared" si="13"/>
        <v>1200000</v>
      </c>
      <c r="I336" s="34">
        <f t="shared" si="15"/>
        <v>100</v>
      </c>
      <c r="J336" s="34"/>
      <c r="K336" s="34"/>
      <c r="L336" s="34"/>
      <c r="M336" s="34"/>
    </row>
    <row r="337" spans="1:15" ht="38.25">
      <c r="A337" s="91">
        <v>2022</v>
      </c>
      <c r="B337" s="75" t="str">
        <f t="shared" si="14"/>
        <v>Нове будівництво каналізаційної мережі по вул. Довбуша від будинку №84 до вул.Майданського в м. Коломиї</v>
      </c>
      <c r="C337" s="34">
        <v>3000000</v>
      </c>
      <c r="D337" s="34"/>
      <c r="E337" s="34"/>
      <c r="F337" s="34"/>
      <c r="G337" s="34"/>
      <c r="H337" s="34">
        <f t="shared" si="13"/>
        <v>1000000</v>
      </c>
      <c r="I337" s="34">
        <f t="shared" si="15"/>
        <v>33.333333333333329</v>
      </c>
      <c r="J337" s="34"/>
      <c r="K337" s="34"/>
      <c r="L337" s="34"/>
      <c r="M337" s="34"/>
    </row>
    <row r="338" spans="1:15" ht="25.5">
      <c r="A338" s="91" t="s">
        <v>263</v>
      </c>
      <c r="B338" s="75" t="s">
        <v>246</v>
      </c>
      <c r="C338" s="34">
        <v>38077975</v>
      </c>
      <c r="D338" s="34"/>
      <c r="E338" s="34"/>
      <c r="F338" s="34"/>
      <c r="G338" s="34"/>
      <c r="H338" s="34"/>
      <c r="I338" s="34"/>
      <c r="J338" s="34">
        <f>F113</f>
        <v>7943831.9999999991</v>
      </c>
      <c r="K338" s="34">
        <v>26</v>
      </c>
      <c r="L338" s="34">
        <f>H113</f>
        <v>8341023</v>
      </c>
      <c r="M338" s="34">
        <v>48</v>
      </c>
      <c r="O338" s="183"/>
    </row>
    <row r="339" spans="1:15" s="84" customFormat="1" ht="14.25">
      <c r="A339" s="51" t="s">
        <v>22</v>
      </c>
      <c r="B339" s="51" t="s">
        <v>22</v>
      </c>
      <c r="C339" s="82">
        <f>SUM(C324:C338)</f>
        <v>58026373</v>
      </c>
      <c r="D339" s="82">
        <f>SUM(D324:D338)</f>
        <v>832529.99</v>
      </c>
      <c r="E339" s="82"/>
      <c r="F339" s="82">
        <f>SUM(F324:F338)</f>
        <v>3742200</v>
      </c>
      <c r="G339" s="82"/>
      <c r="H339" s="82">
        <f>SUM(H324:H338)</f>
        <v>7544000</v>
      </c>
      <c r="I339" s="82"/>
      <c r="J339" s="82">
        <f>SUM(J324:J338)</f>
        <v>7943831.9999999991</v>
      </c>
      <c r="K339" s="82"/>
      <c r="L339" s="82">
        <f>SUM(L324:L338)</f>
        <v>8341023</v>
      </c>
      <c r="M339" s="82"/>
    </row>
    <row r="340" spans="1:15" s="84" customFormat="1" ht="14.25">
      <c r="A340" s="184"/>
      <c r="B340" s="184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</row>
    <row r="341" spans="1:15">
      <c r="A341" s="171" t="s">
        <v>236</v>
      </c>
    </row>
    <row r="342" spans="1:15" ht="26.25" customHeight="1">
      <c r="A342" s="171" t="s">
        <v>237</v>
      </c>
      <c r="B342" s="87"/>
      <c r="C342" s="87"/>
      <c r="D342" s="87"/>
      <c r="E342" s="87"/>
      <c r="F342" s="87"/>
      <c r="G342" s="87"/>
      <c r="H342" s="87"/>
      <c r="I342" s="87"/>
      <c r="J342" s="87"/>
    </row>
    <row r="343" spans="1:15" ht="10.5" customHeight="1">
      <c r="B343" s="87"/>
      <c r="C343" s="87"/>
      <c r="D343" s="87"/>
      <c r="E343" s="87"/>
      <c r="F343" s="87"/>
      <c r="G343" s="87"/>
      <c r="H343" s="87"/>
      <c r="I343" s="87"/>
      <c r="J343" s="87"/>
    </row>
    <row r="344" spans="1:15">
      <c r="A344" s="171" t="s">
        <v>238</v>
      </c>
      <c r="J344" s="88" t="s">
        <v>13</v>
      </c>
    </row>
    <row r="345" spans="1:15" ht="52.5" customHeight="1">
      <c r="A345" s="186" t="s">
        <v>62</v>
      </c>
      <c r="B345" s="127" t="s">
        <v>15</v>
      </c>
      <c r="C345" s="127" t="s">
        <v>63</v>
      </c>
      <c r="D345" s="127" t="s">
        <v>105</v>
      </c>
      <c r="E345" s="142" t="s">
        <v>64</v>
      </c>
      <c r="F345" s="142" t="s">
        <v>65</v>
      </c>
      <c r="G345" s="136" t="s">
        <v>106</v>
      </c>
      <c r="H345" s="127" t="s">
        <v>66</v>
      </c>
      <c r="I345" s="127"/>
      <c r="J345" s="127" t="s">
        <v>107</v>
      </c>
    </row>
    <row r="346" spans="1:15" ht="30">
      <c r="A346" s="187"/>
      <c r="B346" s="127"/>
      <c r="C346" s="127"/>
      <c r="D346" s="127"/>
      <c r="E346" s="142"/>
      <c r="F346" s="142"/>
      <c r="G346" s="136"/>
      <c r="H346" s="91" t="s">
        <v>67</v>
      </c>
      <c r="I346" s="91" t="s">
        <v>68</v>
      </c>
      <c r="J346" s="127"/>
    </row>
    <row r="347" spans="1:15">
      <c r="A347" s="91">
        <v>1</v>
      </c>
      <c r="B347" s="91">
        <v>2</v>
      </c>
      <c r="C347" s="91">
        <v>3</v>
      </c>
      <c r="D347" s="91">
        <v>4</v>
      </c>
      <c r="E347" s="91">
        <v>5</v>
      </c>
      <c r="F347" s="91">
        <v>6</v>
      </c>
      <c r="G347" s="91">
        <v>7</v>
      </c>
      <c r="H347" s="91">
        <v>8</v>
      </c>
      <c r="I347" s="91">
        <v>9</v>
      </c>
      <c r="J347" s="91">
        <v>10</v>
      </c>
    </row>
    <row r="348" spans="1:15">
      <c r="A348" s="91" t="s">
        <v>22</v>
      </c>
      <c r="B348" s="91" t="s">
        <v>22</v>
      </c>
      <c r="C348" s="91" t="s">
        <v>22</v>
      </c>
      <c r="D348" s="91" t="s">
        <v>22</v>
      </c>
      <c r="E348" s="91" t="s">
        <v>22</v>
      </c>
      <c r="F348" s="91" t="s">
        <v>22</v>
      </c>
      <c r="G348" s="91" t="s">
        <v>22</v>
      </c>
      <c r="H348" s="91" t="s">
        <v>22</v>
      </c>
      <c r="I348" s="91" t="s">
        <v>22</v>
      </c>
      <c r="J348" s="91" t="s">
        <v>22</v>
      </c>
    </row>
    <row r="349" spans="1:15">
      <c r="A349" s="91" t="s">
        <v>22</v>
      </c>
      <c r="B349" s="91" t="s">
        <v>22</v>
      </c>
      <c r="C349" s="91" t="s">
        <v>22</v>
      </c>
      <c r="D349" s="91" t="s">
        <v>22</v>
      </c>
      <c r="E349" s="91" t="s">
        <v>22</v>
      </c>
      <c r="F349" s="91" t="s">
        <v>22</v>
      </c>
      <c r="G349" s="91" t="s">
        <v>22</v>
      </c>
      <c r="H349" s="91" t="s">
        <v>22</v>
      </c>
      <c r="I349" s="91" t="s">
        <v>22</v>
      </c>
      <c r="J349" s="91" t="s">
        <v>22</v>
      </c>
    </row>
    <row r="350" spans="1:15">
      <c r="A350" s="91" t="s">
        <v>22</v>
      </c>
      <c r="B350" s="91" t="s">
        <v>26</v>
      </c>
      <c r="C350" s="91" t="s">
        <v>22</v>
      </c>
      <c r="D350" s="91" t="s">
        <v>22</v>
      </c>
      <c r="E350" s="91" t="s">
        <v>22</v>
      </c>
      <c r="F350" s="91" t="s">
        <v>22</v>
      </c>
      <c r="G350" s="91" t="s">
        <v>22</v>
      </c>
      <c r="H350" s="91" t="s">
        <v>22</v>
      </c>
      <c r="I350" s="91" t="s">
        <v>22</v>
      </c>
      <c r="J350" s="91" t="s">
        <v>22</v>
      </c>
    </row>
    <row r="351" spans="1:15">
      <c r="A351" s="161" t="s">
        <v>239</v>
      </c>
    </row>
    <row r="352" spans="1:15" ht="15" customHeight="1">
      <c r="A352" s="88" t="s">
        <v>13</v>
      </c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</row>
    <row r="354" spans="1:12">
      <c r="A354" s="186" t="s">
        <v>62</v>
      </c>
      <c r="B354" s="127" t="s">
        <v>15</v>
      </c>
      <c r="C354" s="127" t="s">
        <v>149</v>
      </c>
      <c r="D354" s="127"/>
      <c r="E354" s="127"/>
      <c r="F354" s="127"/>
      <c r="G354" s="127"/>
      <c r="H354" s="127" t="s">
        <v>150</v>
      </c>
      <c r="I354" s="127"/>
      <c r="J354" s="127"/>
      <c r="K354" s="127"/>
      <c r="L354" s="127"/>
    </row>
    <row r="355" spans="1:12" ht="69" customHeight="1">
      <c r="A355" s="188"/>
      <c r="B355" s="127"/>
      <c r="C355" s="127" t="s">
        <v>70</v>
      </c>
      <c r="D355" s="133" t="s">
        <v>71</v>
      </c>
      <c r="E355" s="127" t="s">
        <v>72</v>
      </c>
      <c r="F355" s="127"/>
      <c r="G355" s="127" t="s">
        <v>108</v>
      </c>
      <c r="H355" s="127" t="s">
        <v>73</v>
      </c>
      <c r="I355" s="133" t="s">
        <v>109</v>
      </c>
      <c r="J355" s="127" t="s">
        <v>72</v>
      </c>
      <c r="K355" s="127"/>
      <c r="L355" s="127" t="s">
        <v>110</v>
      </c>
    </row>
    <row r="356" spans="1:12" ht="30">
      <c r="A356" s="189"/>
      <c r="B356" s="127"/>
      <c r="C356" s="127"/>
      <c r="D356" s="133"/>
      <c r="E356" s="91" t="s">
        <v>67</v>
      </c>
      <c r="F356" s="91" t="s">
        <v>68</v>
      </c>
      <c r="G356" s="127"/>
      <c r="H356" s="127"/>
      <c r="I356" s="133"/>
      <c r="J356" s="91" t="s">
        <v>67</v>
      </c>
      <c r="K356" s="91" t="s">
        <v>68</v>
      </c>
      <c r="L356" s="127"/>
    </row>
    <row r="357" spans="1:12">
      <c r="A357" s="91">
        <v>1</v>
      </c>
      <c r="B357" s="91">
        <v>2</v>
      </c>
      <c r="C357" s="91">
        <v>3</v>
      </c>
      <c r="D357" s="91">
        <v>4</v>
      </c>
      <c r="E357" s="91">
        <v>5</v>
      </c>
      <c r="F357" s="91">
        <v>6</v>
      </c>
      <c r="G357" s="91">
        <v>7</v>
      </c>
      <c r="H357" s="91">
        <v>8</v>
      </c>
      <c r="I357" s="91">
        <v>9</v>
      </c>
      <c r="J357" s="91">
        <v>10</v>
      </c>
      <c r="K357" s="91">
        <v>11</v>
      </c>
      <c r="L357" s="91">
        <v>12</v>
      </c>
    </row>
    <row r="358" spans="1:12">
      <c r="A358" s="91" t="s">
        <v>22</v>
      </c>
      <c r="B358" s="91" t="s">
        <v>22</v>
      </c>
      <c r="C358" s="91" t="s">
        <v>22</v>
      </c>
      <c r="D358" s="91" t="s">
        <v>22</v>
      </c>
      <c r="E358" s="91" t="s">
        <v>22</v>
      </c>
      <c r="F358" s="91" t="s">
        <v>22</v>
      </c>
      <c r="G358" s="91" t="s">
        <v>22</v>
      </c>
      <c r="H358" s="91" t="s">
        <v>22</v>
      </c>
      <c r="I358" s="91" t="s">
        <v>22</v>
      </c>
      <c r="J358" s="91" t="s">
        <v>22</v>
      </c>
      <c r="K358" s="91" t="s">
        <v>22</v>
      </c>
      <c r="L358" s="91" t="s">
        <v>22</v>
      </c>
    </row>
    <row r="359" spans="1:12" ht="7.5" customHeight="1">
      <c r="A359" s="91" t="s">
        <v>22</v>
      </c>
      <c r="B359" s="91" t="s">
        <v>22</v>
      </c>
      <c r="C359" s="91" t="s">
        <v>22</v>
      </c>
      <c r="D359" s="91" t="s">
        <v>22</v>
      </c>
      <c r="E359" s="91" t="s">
        <v>22</v>
      </c>
      <c r="F359" s="91" t="s">
        <v>22</v>
      </c>
      <c r="G359" s="91" t="s">
        <v>22</v>
      </c>
      <c r="H359" s="91" t="s">
        <v>22</v>
      </c>
      <c r="I359" s="91" t="s">
        <v>22</v>
      </c>
      <c r="J359" s="91" t="s">
        <v>22</v>
      </c>
      <c r="K359" s="91" t="s">
        <v>22</v>
      </c>
      <c r="L359" s="91" t="s">
        <v>22</v>
      </c>
    </row>
    <row r="360" spans="1:12">
      <c r="A360" s="91" t="s">
        <v>22</v>
      </c>
      <c r="B360" s="91" t="s">
        <v>26</v>
      </c>
      <c r="C360" s="91" t="s">
        <v>22</v>
      </c>
      <c r="D360" s="91" t="s">
        <v>22</v>
      </c>
      <c r="E360" s="91" t="s">
        <v>22</v>
      </c>
      <c r="F360" s="91" t="s">
        <v>22</v>
      </c>
      <c r="G360" s="91" t="s">
        <v>22</v>
      </c>
      <c r="H360" s="91" t="s">
        <v>22</v>
      </c>
      <c r="I360" s="91" t="s">
        <v>22</v>
      </c>
      <c r="J360" s="91" t="s">
        <v>22</v>
      </c>
      <c r="K360" s="91" t="s">
        <v>22</v>
      </c>
      <c r="L360" s="91" t="s">
        <v>22</v>
      </c>
    </row>
    <row r="361" spans="1:12">
      <c r="A361" s="161" t="s">
        <v>240</v>
      </c>
    </row>
    <row r="362" spans="1:12" ht="27" customHeight="1">
      <c r="A362" s="88" t="s">
        <v>13</v>
      </c>
      <c r="B362" s="85"/>
      <c r="C362" s="85"/>
      <c r="D362" s="85"/>
      <c r="E362" s="85"/>
      <c r="F362" s="85"/>
      <c r="G362" s="85"/>
      <c r="H362" s="85"/>
      <c r="I362" s="85"/>
    </row>
    <row r="364" spans="1:12" ht="75" customHeight="1">
      <c r="A364" s="55" t="s">
        <v>62</v>
      </c>
      <c r="B364" s="91" t="s">
        <v>15</v>
      </c>
      <c r="C364" s="91" t="s">
        <v>63</v>
      </c>
      <c r="D364" s="91" t="s">
        <v>75</v>
      </c>
      <c r="E364" s="91" t="s">
        <v>159</v>
      </c>
      <c r="F364" s="91" t="s">
        <v>241</v>
      </c>
      <c r="G364" s="91" t="s">
        <v>242</v>
      </c>
      <c r="H364" s="91" t="s">
        <v>78</v>
      </c>
      <c r="I364" s="91" t="s">
        <v>79</v>
      </c>
    </row>
    <row r="365" spans="1:12">
      <c r="A365" s="91">
        <v>1</v>
      </c>
      <c r="B365" s="91">
        <v>2</v>
      </c>
      <c r="C365" s="91">
        <v>3</v>
      </c>
      <c r="D365" s="91">
        <v>4</v>
      </c>
      <c r="E365" s="91">
        <v>5</v>
      </c>
      <c r="F365" s="91">
        <v>6</v>
      </c>
      <c r="G365" s="91">
        <v>7</v>
      </c>
      <c r="H365" s="91">
        <v>8</v>
      </c>
      <c r="I365" s="91">
        <v>9</v>
      </c>
    </row>
    <row r="366" spans="1:12" ht="12.75" customHeight="1">
      <c r="A366" s="91" t="s">
        <v>22</v>
      </c>
      <c r="B366" s="91" t="s">
        <v>22</v>
      </c>
      <c r="C366" s="91" t="s">
        <v>22</v>
      </c>
      <c r="D366" s="91" t="s">
        <v>22</v>
      </c>
      <c r="E366" s="91" t="s">
        <v>22</v>
      </c>
      <c r="F366" s="91" t="s">
        <v>22</v>
      </c>
      <c r="G366" s="91" t="s">
        <v>22</v>
      </c>
      <c r="H366" s="91" t="s">
        <v>22</v>
      </c>
      <c r="I366" s="91" t="s">
        <v>22</v>
      </c>
    </row>
    <row r="367" spans="1:12" ht="15" customHeight="1">
      <c r="A367" s="91" t="s">
        <v>22</v>
      </c>
      <c r="B367" s="91" t="s">
        <v>22</v>
      </c>
      <c r="C367" s="91" t="s">
        <v>22</v>
      </c>
      <c r="D367" s="91" t="s">
        <v>22</v>
      </c>
      <c r="E367" s="91" t="s">
        <v>22</v>
      </c>
      <c r="F367" s="91" t="s">
        <v>22</v>
      </c>
      <c r="G367" s="91" t="s">
        <v>22</v>
      </c>
      <c r="H367" s="91" t="s">
        <v>22</v>
      </c>
      <c r="I367" s="91" t="s">
        <v>22</v>
      </c>
    </row>
    <row r="368" spans="1:12">
      <c r="A368" s="91" t="s">
        <v>22</v>
      </c>
      <c r="B368" s="91" t="s">
        <v>26</v>
      </c>
      <c r="C368" s="91" t="s">
        <v>22</v>
      </c>
      <c r="D368" s="91" t="s">
        <v>22</v>
      </c>
      <c r="E368" s="91" t="s">
        <v>22</v>
      </c>
      <c r="F368" s="91" t="s">
        <v>22</v>
      </c>
      <c r="G368" s="91" t="s">
        <v>22</v>
      </c>
      <c r="H368" s="91" t="s">
        <v>22</v>
      </c>
      <c r="I368" s="91" t="s">
        <v>22</v>
      </c>
    </row>
    <row r="369" spans="1:14">
      <c r="A369" s="172" t="s">
        <v>243</v>
      </c>
    </row>
    <row r="370" spans="1:14" ht="15" customHeight="1">
      <c r="A370" s="86"/>
      <c r="B370" s="86"/>
      <c r="C370" s="86"/>
      <c r="D370" s="86"/>
      <c r="E370" s="86"/>
      <c r="F370" s="86"/>
      <c r="G370" s="86"/>
      <c r="H370" s="86"/>
      <c r="I370" s="86"/>
    </row>
    <row r="371" spans="1:14">
      <c r="A371" s="86"/>
      <c r="B371" s="56" t="s">
        <v>152</v>
      </c>
      <c r="C371" s="86"/>
      <c r="D371" s="86"/>
      <c r="E371" s="86"/>
      <c r="F371" s="86"/>
      <c r="G371" s="86"/>
      <c r="H371" s="86"/>
      <c r="I371" s="86"/>
    </row>
    <row r="372" spans="1:14">
      <c r="B372" s="86"/>
      <c r="C372" s="86"/>
      <c r="D372" s="86"/>
      <c r="E372" s="86"/>
      <c r="F372" s="86"/>
      <c r="G372" s="86"/>
      <c r="H372" s="86"/>
      <c r="I372" s="86"/>
    </row>
    <row r="373" spans="1:14" ht="51" customHeight="1">
      <c r="A373" s="120" t="s">
        <v>244</v>
      </c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</row>
    <row r="374" spans="1:14" ht="51.75" customHeight="1">
      <c r="A374" s="131" t="s">
        <v>304</v>
      </c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</row>
    <row r="375" spans="1:14" ht="55.5" customHeight="1">
      <c r="A375" s="87"/>
      <c r="B375" s="88"/>
      <c r="C375" s="88"/>
      <c r="D375" s="88"/>
      <c r="E375" s="88"/>
      <c r="F375" s="88"/>
      <c r="G375" s="88"/>
      <c r="H375" s="88"/>
      <c r="I375" s="88"/>
      <c r="J375" s="89"/>
      <c r="K375" s="89"/>
      <c r="L375" s="89"/>
      <c r="M375" s="89"/>
      <c r="N375" s="89"/>
    </row>
    <row r="376" spans="1:14" ht="23.25" customHeight="1">
      <c r="E376" s="87"/>
      <c r="F376" s="87"/>
      <c r="G376" s="87"/>
      <c r="H376" s="87"/>
      <c r="I376" s="87"/>
    </row>
    <row r="377" spans="1:14" ht="25.5" customHeight="1">
      <c r="A377" s="145" t="s">
        <v>153</v>
      </c>
      <c r="B377" s="144"/>
      <c r="C377" s="144"/>
      <c r="D377" s="144"/>
      <c r="F377" s="57"/>
      <c r="G377" s="57"/>
      <c r="H377" s="58"/>
      <c r="I377" s="59"/>
      <c r="K377" s="57"/>
      <c r="L377" s="60" t="s">
        <v>245</v>
      </c>
      <c r="M377" s="57"/>
    </row>
    <row r="378" spans="1:14" ht="44.25" customHeight="1">
      <c r="E378" s="62"/>
      <c r="F378" s="63" t="s">
        <v>83</v>
      </c>
      <c r="G378" s="90"/>
      <c r="H378" s="64"/>
      <c r="I378" s="64"/>
      <c r="K378" s="149" t="s">
        <v>84</v>
      </c>
      <c r="L378" s="149"/>
      <c r="M378" s="149"/>
    </row>
    <row r="379" spans="1:14" ht="45" customHeight="1">
      <c r="A379" s="145" t="s">
        <v>154</v>
      </c>
      <c r="B379" s="173"/>
      <c r="C379" s="173"/>
      <c r="D379" s="173"/>
      <c r="F379" s="57"/>
      <c r="G379" s="57"/>
      <c r="H379" s="65"/>
      <c r="I379" s="59"/>
      <c r="K379" s="57"/>
      <c r="L379" s="66" t="s">
        <v>172</v>
      </c>
      <c r="M379" s="57"/>
    </row>
    <row r="380" spans="1:14">
      <c r="B380" s="61"/>
      <c r="C380" s="61"/>
      <c r="D380" s="61"/>
      <c r="F380" s="67" t="s">
        <v>83</v>
      </c>
      <c r="G380" s="146"/>
      <c r="H380" s="147"/>
      <c r="I380" s="147"/>
      <c r="K380" s="146" t="s">
        <v>84</v>
      </c>
      <c r="L380" s="146"/>
      <c r="M380" s="146"/>
    </row>
    <row r="381" spans="1:14">
      <c r="A381" s="87"/>
    </row>
    <row r="382" spans="1:14">
      <c r="B382" s="61"/>
      <c r="C382" s="61"/>
      <c r="D382" s="61"/>
      <c r="G382" s="61"/>
      <c r="H382" s="61"/>
      <c r="I382" s="61"/>
    </row>
  </sheetData>
  <mergeCells count="165">
    <mergeCell ref="A305:A306"/>
    <mergeCell ref="A294:A296"/>
    <mergeCell ref="A284:A285"/>
    <mergeCell ref="A269:A270"/>
    <mergeCell ref="A373:N373"/>
    <mergeCell ref="A374:N374"/>
    <mergeCell ref="A377:D377"/>
    <mergeCell ref="A379:D379"/>
    <mergeCell ref="A354:A356"/>
    <mergeCell ref="A345:A346"/>
    <mergeCell ref="B201:D201"/>
    <mergeCell ref="B221:C221"/>
    <mergeCell ref="B233:C233"/>
    <mergeCell ref="B242:C242"/>
    <mergeCell ref="B253:C253"/>
    <mergeCell ref="G380:I380"/>
    <mergeCell ref="K380:M380"/>
    <mergeCell ref="K378:M378"/>
    <mergeCell ref="E355:F355"/>
    <mergeCell ref="G355:G356"/>
    <mergeCell ref="H355:H356"/>
    <mergeCell ref="I355:I356"/>
    <mergeCell ref="J355:K355"/>
    <mergeCell ref="L355:L356"/>
    <mergeCell ref="G345:G346"/>
    <mergeCell ref="H345:I345"/>
    <mergeCell ref="J345:J346"/>
    <mergeCell ref="B354:B356"/>
    <mergeCell ref="C354:G354"/>
    <mergeCell ref="H354:L354"/>
    <mergeCell ref="C355:C356"/>
    <mergeCell ref="D355:D356"/>
    <mergeCell ref="J321:K321"/>
    <mergeCell ref="L321:M321"/>
    <mergeCell ref="B345:B346"/>
    <mergeCell ref="C345:C346"/>
    <mergeCell ref="D345:D346"/>
    <mergeCell ref="E345:E346"/>
    <mergeCell ref="B321:B322"/>
    <mergeCell ref="C321:C322"/>
    <mergeCell ref="D321:E321"/>
    <mergeCell ref="F321:G321"/>
    <mergeCell ref="H321:I321"/>
    <mergeCell ref="A321:A322"/>
    <mergeCell ref="B313:B314"/>
    <mergeCell ref="C313:C314"/>
    <mergeCell ref="D313:F313"/>
    <mergeCell ref="G313:I313"/>
    <mergeCell ref="A313:A314"/>
    <mergeCell ref="P295:P296"/>
    <mergeCell ref="B305:B306"/>
    <mergeCell ref="C305:C306"/>
    <mergeCell ref="D305:F305"/>
    <mergeCell ref="G305:I305"/>
    <mergeCell ref="J305:L305"/>
    <mergeCell ref="O294:P294"/>
    <mergeCell ref="C295:D295"/>
    <mergeCell ref="E295:F295"/>
    <mergeCell ref="G295:H295"/>
    <mergeCell ref="I295:J295"/>
    <mergeCell ref="K295:K296"/>
    <mergeCell ref="L295:L296"/>
    <mergeCell ref="M295:M296"/>
    <mergeCell ref="N295:N296"/>
    <mergeCell ref="O295:O296"/>
    <mergeCell ref="B294:B296"/>
    <mergeCell ref="C294:F294"/>
    <mergeCell ref="G294:J294"/>
    <mergeCell ref="K294:L294"/>
    <mergeCell ref="M294:N294"/>
    <mergeCell ref="A8:J8"/>
    <mergeCell ref="O10:P10"/>
    <mergeCell ref="L9:M9"/>
    <mergeCell ref="A9:J9"/>
    <mergeCell ref="A10:J10"/>
    <mergeCell ref="B284:C284"/>
    <mergeCell ref="D284:E284"/>
    <mergeCell ref="F284:G284"/>
    <mergeCell ref="H284:I284"/>
    <mergeCell ref="H12:M12"/>
    <mergeCell ref="H11:M11"/>
    <mergeCell ref="F11:G11"/>
    <mergeCell ref="J284:K284"/>
    <mergeCell ref="F345:F346"/>
    <mergeCell ref="K120:M120"/>
    <mergeCell ref="B269:B270"/>
    <mergeCell ref="C269:C270"/>
    <mergeCell ref="D269:D270"/>
    <mergeCell ref="E269:G269"/>
    <mergeCell ref="H269:J269"/>
    <mergeCell ref="A120:A121"/>
    <mergeCell ref="B120:B121"/>
    <mergeCell ref="C120:C121"/>
    <mergeCell ref="D120:D121"/>
    <mergeCell ref="E120:G120"/>
    <mergeCell ref="H120:J120"/>
    <mergeCell ref="C110:F110"/>
    <mergeCell ref="G110:J110"/>
    <mergeCell ref="C79:F79"/>
    <mergeCell ref="G79:J79"/>
    <mergeCell ref="A85:N85"/>
    <mergeCell ref="A86:N86"/>
    <mergeCell ref="A79:A80"/>
    <mergeCell ref="B79:B80"/>
    <mergeCell ref="A116:M116"/>
    <mergeCell ref="A117:M117"/>
    <mergeCell ref="A89:A90"/>
    <mergeCell ref="B89:B90"/>
    <mergeCell ref="C89:F89"/>
    <mergeCell ref="G89:J89"/>
    <mergeCell ref="K89:N89"/>
    <mergeCell ref="A108:J108"/>
    <mergeCell ref="A110:A111"/>
    <mergeCell ref="B110:B111"/>
    <mergeCell ref="A66:J66"/>
    <mergeCell ref="A69:A70"/>
    <mergeCell ref="B69:B70"/>
    <mergeCell ref="C69:F69"/>
    <mergeCell ref="G69:J69"/>
    <mergeCell ref="A76:J76"/>
    <mergeCell ref="A47:N47"/>
    <mergeCell ref="A57:N57"/>
    <mergeCell ref="A60:A61"/>
    <mergeCell ref="B60:B61"/>
    <mergeCell ref="C60:F60"/>
    <mergeCell ref="G60:J60"/>
    <mergeCell ref="K60:N60"/>
    <mergeCell ref="O12:P12"/>
    <mergeCell ref="O11:P11"/>
    <mergeCell ref="C37:F37"/>
    <mergeCell ref="G37:J37"/>
    <mergeCell ref="A48:N48"/>
    <mergeCell ref="A50:A51"/>
    <mergeCell ref="B50:B51"/>
    <mergeCell ref="C50:F50"/>
    <mergeCell ref="G50:J50"/>
    <mergeCell ref="K50:N50"/>
    <mergeCell ref="A14:P14"/>
    <mergeCell ref="A23:B23"/>
    <mergeCell ref="A25:A26"/>
    <mergeCell ref="B25:B26"/>
    <mergeCell ref="C25:F25"/>
    <mergeCell ref="G25:J25"/>
    <mergeCell ref="K25:N25"/>
    <mergeCell ref="A20:N20"/>
    <mergeCell ref="A7:J7"/>
    <mergeCell ref="A34:J34"/>
    <mergeCell ref="A37:A38"/>
    <mergeCell ref="B37:B38"/>
    <mergeCell ref="A21:P21"/>
    <mergeCell ref="A22:P22"/>
    <mergeCell ref="L10:M10"/>
    <mergeCell ref="F12:G12"/>
    <mergeCell ref="C12:E12"/>
    <mergeCell ref="C11:E11"/>
    <mergeCell ref="A18:I18"/>
    <mergeCell ref="A15:P15"/>
    <mergeCell ref="A17:P17"/>
    <mergeCell ref="A19:P19"/>
    <mergeCell ref="A6:P6"/>
    <mergeCell ref="O7:P7"/>
    <mergeCell ref="L8:M8"/>
    <mergeCell ref="O9:P9"/>
    <mergeCell ref="O8:P8"/>
    <mergeCell ref="L7:M7"/>
  </mergeCells>
  <phoneticPr fontId="0" type="noConversion"/>
  <pageMargins left="0.15748031496062992" right="0.15748031496062992" top="0.31496062992125984" bottom="0.27559055118110237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24.09.2019</vt:lpstr>
      <vt:lpstr>після 24.09.2019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2021-12-30T12:58:39Z</cp:lastPrinted>
  <dcterms:created xsi:type="dcterms:W3CDTF">2018-08-27T10:46:38Z</dcterms:created>
  <dcterms:modified xsi:type="dcterms:W3CDTF">2021-12-30T13:32:36Z</dcterms:modified>
</cp:coreProperties>
</file>