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730" windowHeight="11700" firstSheet="1" activeTab="1"/>
  </bookViews>
  <sheets>
    <sheet name="паспорт до 01.01.2020" sheetId="1" state="hidden" r:id="rId1"/>
    <sheet name="паспорт добре" sheetId="2" r:id="rId2"/>
    <sheet name="звіт до 01.01.2020" sheetId="3" state="hidden" r:id="rId3"/>
    <sheet name="звіт з 01.01.2020" sheetId="4" state="hidden" r:id="rId4"/>
  </sheets>
  <externalReferences>
    <externalReference r:id="rId7"/>
  </externalReferences>
  <definedNames>
    <definedName name="_xlnm.Print_Area" localSheetId="3">'звіт з 01.01.2020'!$A$1:$M$75</definedName>
  </definedNames>
  <calcPr fullCalcOnLoad="1"/>
</workbook>
</file>

<file path=xl/comments2.xml><?xml version="1.0" encoding="utf-8"?>
<comments xmlns="http://schemas.openxmlformats.org/spreadsheetml/2006/main">
  <authors>
    <author>Пользователь Windows</author>
  </authors>
  <commentList>
    <comment ref="F759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<sst xmlns="http://schemas.openxmlformats.org/spreadsheetml/2006/main" count="2808" uniqueCount="901">
  <si>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</si>
  <si>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</si>
  <si>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</si>
  <si>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</si>
  <si>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</si>
  <si>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</si>
  <si>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</si>
  <si>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</si>
  <si>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</si>
  <si>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</si>
  <si>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</si>
  <si>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</si>
  <si>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</si>
  <si>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</si>
  <si>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</si>
  <si>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</si>
  <si>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</si>
  <si>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</si>
  <si>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</si>
  <si>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</si>
  <si>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</si>
  <si>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</si>
  <si>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</si>
  <si>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</si>
  <si>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</si>
  <si>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</si>
  <si>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</si>
  <si>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</si>
  <si>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</si>
  <si>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</si>
  <si>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</si>
  <si>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</si>
  <si>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</si>
  <si>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</si>
  <si>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</si>
  <si>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</si>
  <si>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</si>
  <si>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</si>
  <si>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</si>
  <si>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</si>
  <si>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</si>
  <si>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</si>
  <si>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</si>
  <si>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</si>
  <si>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</si>
  <si>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</si>
  <si>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</si>
  <si>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</si>
  <si>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</si>
  <si>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</si>
  <si>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</si>
  <si>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</si>
  <si>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</si>
  <si>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</si>
  <si>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</si>
  <si>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</si>
  <si>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</si>
  <si>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</si>
  <si>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</si>
  <si>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</si>
  <si>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</si>
  <si>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</si>
  <si>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</si>
  <si>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</si>
  <si>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</si>
  <si>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</si>
  <si>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</si>
  <si>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</si>
  <si>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</si>
  <si>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</si>
  <si>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</si>
  <si>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</si>
  <si>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</si>
  <si>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</si>
  <si>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</si>
  <si>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</si>
  <si>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</si>
  <si>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</si>
  <si>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</si>
  <si>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</si>
  <si>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</si>
  <si>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</si>
  <si>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</si>
  <si>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</si>
  <si>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</si>
  <si>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</si>
  <si>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</si>
  <si>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</si>
  <si>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</si>
  <si>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</si>
  <si>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</si>
  <si>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</si>
  <si>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</si>
  <si>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</si>
  <si>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</si>
  <si>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</si>
  <si>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</si>
  <si>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</si>
  <si>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</si>
  <si>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</si>
  <si>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</si>
  <si>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</si>
  <si>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</si>
  <si>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</si>
  <si>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</si>
  <si>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</si>
  <si>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</si>
  <si>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</si>
  <si>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</si>
  <si>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</si>
  <si>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r>
      <t xml:space="preserve">бюджетної програми місцевого бюджету на  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</si>
  <si>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Управління комунального господарства Коломийської міської ради</t>
  </si>
  <si>
    <t>Організація благоустрою населених пунктів</t>
  </si>
  <si>
    <t>– створення сприятливого для життєдіяльності людини довкілля, забезпечення санітарного та епідемічного благополуччя населення</t>
  </si>
  <si>
    <t>Мета бюджетної програми :</t>
  </si>
  <si>
    <t xml:space="preserve"> Підвищення рівня благоустрою міста</t>
  </si>
  <si>
    <t>– забезпечення санітарної очистки території (тротуарів, площ, скверів)</t>
  </si>
  <si>
    <t>– створення безпечних умов для учасників дорожнього руху</t>
  </si>
  <si>
    <t>– забезпечити утримання безпритульних тварин</t>
  </si>
  <si>
    <t>– утримання кладовищ та меморіальних комплексів</t>
  </si>
  <si>
    <t>– утримання об`єктів зеленого господарства</t>
  </si>
  <si>
    <t>– утримання у належному стані об`єктів благоустрою</t>
  </si>
  <si>
    <t>– забезпечити проводження святкових заходів</t>
  </si>
  <si>
    <t>– сплата інших платежів, передбачених законодавством</t>
  </si>
  <si>
    <t xml:space="preserve">– забезпечити проведення робіт з капітального ремонту </t>
  </si>
  <si>
    <t>Забезпечити санітарну очистку тротуарів, площ і скверів міста та знешкодження побутових відходів</t>
  </si>
  <si>
    <t>Програма  «Благоустрій міста Коломиї на 2018-2020 роки»</t>
  </si>
  <si>
    <t>обсяг видатків</t>
  </si>
  <si>
    <t>кількість двірників</t>
  </si>
  <si>
    <t>грн.</t>
  </si>
  <si>
    <t>план робіт</t>
  </si>
  <si>
    <t>од.</t>
  </si>
  <si>
    <t xml:space="preserve">штатний розпис </t>
  </si>
  <si>
    <t>обсяг видатків на прибирання вулиць</t>
  </si>
  <si>
    <t>грн</t>
  </si>
  <si>
    <t>план видатків</t>
  </si>
  <si>
    <t>обсяг видатків на поливання та миття вулиць механізованим способом</t>
  </si>
  <si>
    <t>обсяг видатків на механізоване прибирання</t>
  </si>
  <si>
    <t>обсяг видатків на захоронення сміття</t>
  </si>
  <si>
    <t xml:space="preserve"> </t>
  </si>
  <si>
    <t>площа прибирання</t>
  </si>
  <si>
    <t>тис. м2</t>
  </si>
  <si>
    <t>інвентаризація об’єктів благоустрою</t>
  </si>
  <si>
    <t>кількість колодязів, що потребують очистки</t>
  </si>
  <si>
    <t>кількість урн з яких вивозиться сміття</t>
  </si>
  <si>
    <t>шт.</t>
  </si>
  <si>
    <t>середньорічна кількість сміття, яку необхідно захоронити</t>
  </si>
  <si>
    <t>м3</t>
  </si>
  <si>
    <t>розрахунок</t>
  </si>
  <si>
    <t>кількість механізмів, які задіяні при механізованому прибиранні</t>
  </si>
  <si>
    <t>шт</t>
  </si>
  <si>
    <t>Протяжність проїжджої частини доріг біля бордюрів, яку планується очистити вручну від нанесеного ґрунту</t>
  </si>
  <si>
    <t>10 м</t>
  </si>
  <si>
    <t>План робіт</t>
  </si>
  <si>
    <t>Площа асфальтобетонних, цементобетонних та оброблених в'яжучими матеріалами основ і покриттів, яку планується очистити від пилу та сухого сміття</t>
  </si>
  <si>
    <t>100 м2</t>
  </si>
  <si>
    <t>Кількість сміття, яке планується навантажити та вивезти на полігон ТПВ</t>
  </si>
  <si>
    <t>т</t>
  </si>
  <si>
    <t>Протяжність проїжджої частини вулиць, яку планується поливати механізованим способом</t>
  </si>
  <si>
    <t>1 км</t>
  </si>
  <si>
    <t>Площа доріг, яку планується очистити механізованим способом</t>
  </si>
  <si>
    <t>1000 м2</t>
  </si>
  <si>
    <t>середня вартість прибирання одного дощезбірного колодязя</t>
  </si>
  <si>
    <t>середня вартість захоронення (1 м3 ТПВ)</t>
  </si>
  <si>
    <t>середня вартість очищення 10 м проїжджої частини доріг від сміття</t>
  </si>
  <si>
    <t>Розрахунок</t>
  </si>
  <si>
    <r>
      <t>середня вартість очищення 100 м</t>
    </r>
    <r>
      <rPr>
        <sz val="10.5"/>
        <color indexed="8"/>
        <rFont val="Calibri"/>
        <family val="2"/>
      </rPr>
      <t>²</t>
    </r>
    <r>
      <rPr>
        <sz val="10.5"/>
        <color indexed="8"/>
        <rFont val="Times New Roman"/>
        <family val="1"/>
      </rPr>
      <t xml:space="preserve"> покриттів від пилу та сміття</t>
    </r>
  </si>
  <si>
    <t>середня вартість прибирання сміття з 1 урни</t>
  </si>
  <si>
    <t>середня вартість навантаження та вивезення 1т сміття</t>
  </si>
  <si>
    <t>середня вартість поливання 1 км проїжджої частини механізованим способом</t>
  </si>
  <si>
    <r>
      <t>середня вартість очищення 1000 м</t>
    </r>
    <r>
      <rPr>
        <sz val="10.5"/>
        <color indexed="8"/>
        <rFont val="Calibri"/>
        <family val="2"/>
      </rPr>
      <t>²</t>
    </r>
    <r>
      <rPr>
        <sz val="10.5"/>
        <color indexed="8"/>
        <rFont val="Times New Roman"/>
        <family val="1"/>
      </rPr>
      <t xml:space="preserve"> покриттів механізованим способом</t>
    </r>
  </si>
  <si>
    <t xml:space="preserve">очистки колодязів від загальної кількості </t>
  </si>
  <si>
    <t>%</t>
  </si>
  <si>
    <t>площа прибирання міста від загальної площі</t>
  </si>
  <si>
    <t>обсяг видатків на поточний дрібний та середній ремонт доріг та мостів</t>
  </si>
  <si>
    <t>Кошторис</t>
  </si>
  <si>
    <t>загальна протяжність доріг місцевого значення, км</t>
  </si>
  <si>
    <t>км</t>
  </si>
  <si>
    <t>Інвентаризація об’єктів благоустрою</t>
  </si>
  <si>
    <t>загальна площа доріг  громади</t>
  </si>
  <si>
    <t>тис.м2</t>
  </si>
  <si>
    <t>загальна протяжність доріг з асфальто-бетонним покриттям місцевого значення</t>
  </si>
  <si>
    <t>площа доріг, на якій планується провести влаштування основи доріг щебеневих</t>
  </si>
  <si>
    <t>м2</t>
  </si>
  <si>
    <t>площа щебеневих доріг, на якій планується провести влаштування виправлення профілю основи вулиць  без  додавання матеріалу</t>
  </si>
  <si>
    <t xml:space="preserve">площа доріг, на яких планується провести ямковий ремонт із забиванням тріщин та просадок асфальтобетонного покриття струменевим методом </t>
  </si>
  <si>
    <t xml:space="preserve">площа доріг, на яких планується провести поточний ремонт з асфальтобетонним покриттям </t>
  </si>
  <si>
    <t>м</t>
  </si>
  <si>
    <t>кількість дощових колодязів, які планується відновити</t>
  </si>
  <si>
    <t>площа мостів, де планується провести ремонт</t>
  </si>
  <si>
    <r>
      <t>м</t>
    </r>
    <r>
      <rPr>
        <sz val="9"/>
        <color indexed="8"/>
        <rFont val="Calibri"/>
        <family val="2"/>
      </rPr>
      <t>²</t>
    </r>
  </si>
  <si>
    <t xml:space="preserve">середня вартість 1 м² ремонту основ доріг щебеневих </t>
  </si>
  <si>
    <t>середня вартість 1 м² виправлення профілю основи щебеневих доріг без додавання матеріалу</t>
  </si>
  <si>
    <t>середня вартість 1 м2 ямкового ремонту із забиванням тріщин та просадок асфальтобетонного покриття струменевим методом</t>
  </si>
  <si>
    <t xml:space="preserve">середня вартість поточного проведення ремонту 1 м2 дороги асфальтобетоном  </t>
  </si>
  <si>
    <t>середня вартість ремонту 1 м²  мосту</t>
  </si>
  <si>
    <t>площа відремонтованих доріг до загальної площі доріг</t>
  </si>
  <si>
    <t>загальна кількість світлофорних об'єктів в місті</t>
  </si>
  <si>
    <t>обсяг видатків на організацію та безпеку дорожнього руху в тому числі:</t>
  </si>
  <si>
    <t>-        нанесення дорожньої розмітки</t>
  </si>
  <si>
    <t>-        встановлення дорожніх знаків</t>
  </si>
  <si>
    <t>-        встановлення грат і монтаж огорож</t>
  </si>
  <si>
    <t>-        технічне обслуговування світлофорів</t>
  </si>
  <si>
    <t>-        ремонт світлофорів</t>
  </si>
  <si>
    <t>кількість світлофорних об'єктів, на яких планується провести ремонт</t>
  </si>
  <si>
    <t>кількість світлофорних об'єктів, на яких планується здійснювати  технічне обслуговування і поточний ремонт</t>
  </si>
  <si>
    <t>площа дорожньої розмітки, яку планується відновити</t>
  </si>
  <si>
    <t>кількість дорожніх знаків, які планується встановити</t>
  </si>
  <si>
    <t>кількість дорожніх знаків, які планується відремонтувати</t>
  </si>
  <si>
    <t>площа огороджень, які планується встановити</t>
  </si>
  <si>
    <t xml:space="preserve">середня вартість ремонту одного світлофорного об'єкта </t>
  </si>
  <si>
    <t>середня вартість технічного обслуговування і поточного ремонту одного світлофорного об'єкта в місяць</t>
  </si>
  <si>
    <t xml:space="preserve">середня вартість нанесення 1 м2 дорожньої розмітки </t>
  </si>
  <si>
    <t>середня вартість одного дорожнього знаку із встановленням</t>
  </si>
  <si>
    <t>середня вартість ремонту 1 дорожнього знаку</t>
  </si>
  <si>
    <r>
      <t>середня вартість встановлення 1 м</t>
    </r>
    <r>
      <rPr>
        <sz val="11"/>
        <color indexed="8"/>
        <rFont val="Calibri"/>
        <family val="2"/>
      </rPr>
      <t>²</t>
    </r>
    <r>
      <rPr>
        <sz val="8.8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огородження</t>
    </r>
  </si>
  <si>
    <t>кількість діючих світлофорних об'єктів до загальної кількості</t>
  </si>
  <si>
    <t>частка світлофорних об'єктів на яких планується провести ремонт до загальної кількості</t>
  </si>
  <si>
    <t>темп збільшення  кількості встановлених  дорожніх знаків в порівнянні з попереднім роком</t>
  </si>
  <si>
    <t>обсяги бюджетних призначень</t>
  </si>
  <si>
    <t>кількість безпритульних тварин, які планується утримувати</t>
  </si>
  <si>
    <t>кількість безпритульних тварин, яких планується відловити</t>
  </si>
  <si>
    <t>середня вартість утримання однієї безпритульної тварини в притулку</t>
  </si>
  <si>
    <t xml:space="preserve">калькуляція </t>
  </si>
  <si>
    <t xml:space="preserve">середня вартість відлову 1 тварини </t>
  </si>
  <si>
    <t>відсоток збільшення стерилізації бродячих тварин в порівняні з минулим роком</t>
  </si>
  <si>
    <t>обсяги видатків на утримання кладовищ</t>
  </si>
  <si>
    <t>загальна площа кладовищ</t>
  </si>
  <si>
    <t>га</t>
  </si>
  <si>
    <t>КП «КМРС»</t>
  </si>
  <si>
    <t>площа кладовищ, благоустрій на яких планується здійснювати</t>
  </si>
  <si>
    <t>середня вартість утримання 1 га кладовища в місяць</t>
  </si>
  <si>
    <t>питома вага площі кладовища, благоустрій яких планується влаштувати до загальної площі</t>
  </si>
  <si>
    <t>площа квітників, за якими планується проводити догляд</t>
  </si>
  <si>
    <t>м²</t>
  </si>
  <si>
    <t>площа газонів, яку планується влаштувати</t>
  </si>
  <si>
    <t>площа газонів, на якій планується посадити квіти</t>
  </si>
  <si>
    <t>площа території, яку планується очистити від листя, гілок, порубаних решток та сміття</t>
  </si>
  <si>
    <t>кількість дерев , за якими проводиться догляд</t>
  </si>
  <si>
    <t>кількість живоплоту, який планується стригти  механізованим способом, включаючи очищення ділянки від сміття і вивезення сміття</t>
  </si>
  <si>
    <t>кількість дерев з оголеною кореневою системою, які планується посадити (із вартістю саджанців)</t>
  </si>
  <si>
    <t>обприскування та обпилювання отрутохімікатами</t>
  </si>
  <si>
    <t>середня вартість формувальної обрізки одного дерева</t>
  </si>
  <si>
    <t>середня вартість викорчовування 1 пня</t>
  </si>
  <si>
    <t>середня вартість догляду за 1м² квітника</t>
  </si>
  <si>
    <t>середня вартість влаштування 1 м² газону</t>
  </si>
  <si>
    <t>середня вартість садіння 1 м² квітів (із вартістю посадкового матеріалу)</t>
  </si>
  <si>
    <t>середня вартість очищення 1 м2 ділянки від сміття</t>
  </si>
  <si>
    <t>середня вартість стрижки 1 м² живоплоту механізованим способом</t>
  </si>
  <si>
    <t xml:space="preserve">середня вартість догляду за 1 деревом (кущем) </t>
  </si>
  <si>
    <t>середня вартість обприскування та обпилювання отрутохімікатами</t>
  </si>
  <si>
    <t>середня вартість захоронення рештків  трав, дерев та листя</t>
  </si>
  <si>
    <t>відсоток збільшення видатків на проведення озеленення в порівнянні з попереднім роком</t>
  </si>
  <si>
    <t>обсяг витрат</t>
  </si>
  <si>
    <t>площа вулиць, що планується утримувати в належному стані в осінньо-зимовий період, кв.м.</t>
  </si>
  <si>
    <t>інвентаризація обєктів благоустрою</t>
  </si>
  <si>
    <t>кількість пішохідних переходів, що планується утримувати, од</t>
  </si>
  <si>
    <t>Кількість заготовленої протиожеледної піщано-соляної суміші необхідної для підсипання доріг і тротуарів у співвідношенні:</t>
  </si>
  <si>
    <t>дані по підготовці до осінньо-зимового періоду</t>
  </si>
  <si>
    <t xml:space="preserve">          - 88 х 12</t>
  </si>
  <si>
    <t xml:space="preserve">          - 80 х 20</t>
  </si>
  <si>
    <t xml:space="preserve">          - 70 х 30</t>
  </si>
  <si>
    <t>площа тротуарів, що планується утримувати в належному стані</t>
  </si>
  <si>
    <t>інвентаризація об'єктів благоустрою</t>
  </si>
  <si>
    <t>середня вартість очищення 1 км проїжджої частини дороги від снігу, який злежався, товщиною до 0,3 м трактором на пневноколісному ходу з відвалом</t>
  </si>
  <si>
    <t>середня вартість очищення 1 км проїжджої частини від снігу, який щойно випав,  трактором на пневноколісному ходу з відвалом</t>
  </si>
  <si>
    <t>середня вартість очищення 1 км проїжджої частини дороги від снігу, який щойно випав, автогрейдером середнього класу</t>
  </si>
  <si>
    <t>середня вартість очищення 1 км дорожнього покриття від снігу, який щойно випав, товщина шару снігу до 0,1 м автомобілем з навісною лопатою</t>
  </si>
  <si>
    <t>середня вартість чищення проїжджої частини дороги від снігу, який злежався, товщиною до 0,3 м автогрейдером середнього класу</t>
  </si>
  <si>
    <t>середня вартість механізованого розподілення протиожеледних матеріалів по дорожньому покритті автомобілем-піскорозкидувачем з відповідним обладнанням на 1 м2</t>
  </si>
  <si>
    <t>співвідношення 88:12</t>
  </si>
  <si>
    <t>співвідношення 80:20</t>
  </si>
  <si>
    <t>співвідношення 70:30</t>
  </si>
  <si>
    <t>середня вартість очищення 1 км тротуару від снігу трактором на пневмоколісному ходу з відвалом</t>
  </si>
  <si>
    <t>середня вартість 1 год. чергування робітника при зимовому утриманні доріг</t>
  </si>
  <si>
    <t>розрахунок діючої ціни до попередньої</t>
  </si>
  <si>
    <t>кількість світлових точок</t>
  </si>
  <si>
    <t>на технічне обслуговування</t>
  </si>
  <si>
    <t>на електроенергію вуличного освітлення</t>
  </si>
  <si>
    <t>на обслуговування приладів обліку електричної енергії</t>
  </si>
  <si>
    <t>Кількість приладів обліку електроенергії, які планується обслуговувати</t>
  </si>
  <si>
    <t>загальна протяжність освітлювальних мереж</t>
  </si>
  <si>
    <t>км.</t>
  </si>
  <si>
    <t>Середня вартість обслуговування 1 приладу обліку електричної енергії</t>
  </si>
  <si>
    <t>середня вартість технічного утримання 1км  мереж вуличного освітлення</t>
  </si>
  <si>
    <t>розрахунок (акти виконаних робіт)</t>
  </si>
  <si>
    <t>відсоток лічильників, які обслуговуються</t>
  </si>
  <si>
    <t>кількість автобусних зупинок, на яких потрібно провести поточний ремонт</t>
  </si>
  <si>
    <t>кількість урн, які необхідно встановити</t>
  </si>
  <si>
    <t>кількість інформаційних (рекламних ) знаків, які планується встановити</t>
  </si>
  <si>
    <t>середня вартість ремонту 1 автобусної зупинки</t>
  </si>
  <si>
    <t>середня вартість встановлення 1 урни</t>
  </si>
  <si>
    <t>середня вартість встановлення 1 інформаційного (рекламного) щита</t>
  </si>
  <si>
    <t>відсоток виконання завдання</t>
  </si>
  <si>
    <t xml:space="preserve">розрахунок </t>
  </si>
  <si>
    <t>кількість ялинок, які планується встановити (демонтувати)</t>
  </si>
  <si>
    <t>кількість святкових ілюмінацій, які планується встановити</t>
  </si>
  <si>
    <t>середня вартість встановлення (демонтажу) Новорічної ялинки</t>
  </si>
  <si>
    <t>середня вартість встановлення святкової ілюмінації</t>
  </si>
  <si>
    <t>кількість святкових заходів біля ялинки в Новий рік</t>
  </si>
  <si>
    <t>план святкування новорічних свят</t>
  </si>
  <si>
    <t>кількість каналізаційних мереж, які плануються ввести в експлуатацію (видача сертифікатів готовності)</t>
  </si>
  <si>
    <t>середня вартість виготовлення 1 сертифіката готовності об'єкта до експлуатації</t>
  </si>
  <si>
    <t xml:space="preserve">відсоток введених каналізаційних мереж в експлуатацію, по яких виготовлені сертифікати готовності </t>
  </si>
  <si>
    <t>кошторис видатків</t>
  </si>
  <si>
    <t>кількість позовів, поданих до суду установою</t>
  </si>
  <si>
    <t>середня вартість оплати судового збору за подання 1 позову</t>
  </si>
  <si>
    <t xml:space="preserve">відсоток виконання завдання по сплаті судового збору </t>
  </si>
  <si>
    <t>Кількість фонтанів, обслуговування яких проводитиметься</t>
  </si>
  <si>
    <t>Кількість місяців, протягом яких проводитиметься обслуговування міського фонтану</t>
  </si>
  <si>
    <t>міс.</t>
  </si>
  <si>
    <t>середня вартість обслуговування 1 фонтану в місяць</t>
  </si>
  <si>
    <t>відсоток обслуговування міського фонтану</t>
  </si>
  <si>
    <t xml:space="preserve">Кількість дитячих та спортивних майданчиків, які планується ремонтувати </t>
  </si>
  <si>
    <t>середня вартість проведення ремонту 1 майданчика</t>
  </si>
  <si>
    <t>Кількість заходів по благоустрою скверів, які планується проводити</t>
  </si>
  <si>
    <t>середня вартість проведення 1 заходу по благоустрою скверів</t>
  </si>
  <si>
    <t xml:space="preserve">Забезпечити проведення робіт з капітального ремонту </t>
  </si>
  <si>
    <t>Обсяг видатків</t>
  </si>
  <si>
    <t>Кошторис видатків</t>
  </si>
  <si>
    <t>площа вулиці Достоєвського, де планується провести капітальний ремонт</t>
  </si>
  <si>
    <r>
      <t>м</t>
    </r>
    <r>
      <rPr>
        <vertAlign val="superscript"/>
        <sz val="10"/>
        <color indexed="8"/>
        <rFont val="Times New Roman"/>
        <family val="1"/>
      </rPr>
      <t>2</t>
    </r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</si>
  <si>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покриття вул.Достоєвського в м.Коломиї</t>
    </r>
  </si>
  <si>
    <t>відсоток виконання завдання по капітальному ремонту вул.Достоєвського в м.Коломиї</t>
  </si>
  <si>
    <t xml:space="preserve">кількість робочих проектів, необхідних для виконання капітального ремонту дорожнього покриття вул.Косівської </t>
  </si>
  <si>
    <t>площа дорожнього покриття вул.Косівської , де планується провести капітальний ремонт</t>
  </si>
  <si>
    <t xml:space="preserve">середня вартість виготовлення 1 проекту на капітальний ремонт дорожнього покриття вул.Косівської 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</si>
  <si>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дорожнього покриття вул.Косівської </t>
    </r>
  </si>
  <si>
    <t>відсоток виконання завдання по капітальному ремонту дорожнього покриття вул.Косівської в м.Коломиї</t>
  </si>
  <si>
    <t>кількість робочих проектів, необхідних для виконання капітального ремонту дорожнього покриття вул.Франка</t>
  </si>
  <si>
    <t>площа дорожнього покриття вул.Франка , де планується провести капітальний ремонт</t>
  </si>
  <si>
    <t>середня вартість виготовлення 1 проекту на капітальний ремонт дорожнього покриття вул.Франка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</si>
  <si>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дорожнього покриття вул.Франка</t>
    </r>
  </si>
  <si>
    <t>відсоток виконання завдання по капітальному ремонту дорожнього покриття вул.Франка в.Коломиї</t>
  </si>
  <si>
    <t>кількість робочих проектів, необхідних для виконання капітального ремонту вул. Навроцького</t>
  </si>
  <si>
    <t>площа вул. Навроцького, де планується провести капітальний ремонт</t>
  </si>
  <si>
    <t>середня вартість виготовлення 1 проекту на капітальний ремонт вул.Навроцького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</si>
  <si>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покриття вул.Навроцького в м.Коломиї</t>
    </r>
  </si>
  <si>
    <t>відсоток виконання завдання по капітальному ремонту вул.Навроцького в м.Коломиї</t>
  </si>
  <si>
    <t>площа дорожнього покриття вул.Лисенка (заїзд до ЗОШ №2 та ДНЗ№11), де проводиться капітальний ремонт в м.Коломиї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</si>
  <si>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 дороги по вул. вул. Лисенка (заїзд до ЗОШ №2 та ДНЗ№11) в м.Коломиї</t>
    </r>
  </si>
  <si>
    <t>кількість робочих проектів, необхідних для виконання капітального ремонту дорожнього покриття вул.Гординського</t>
  </si>
  <si>
    <t>площа дорожнього покриттявул.Гординського  , де планується провести капітальний ремонт</t>
  </si>
  <si>
    <t>середня вартість виготовлення 1 проекту на капітальний ремонт дорожнього покриття вул.Гординського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</si>
  <si>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дорожнього покриття вул.Гординського</t>
    </r>
  </si>
  <si>
    <t>відсоток виконання завдання по капітальному ремонту дорожнього покриття вул.Гординського в м.Коломиї</t>
  </si>
  <si>
    <t>кількість робочих проектів, необхідних для виконання капітального ремонту дорожнього покриття вул.Вітовського</t>
  </si>
  <si>
    <t>площа дорожнього покриття вул.Вітовського , де планується провести капітальний ремонт</t>
  </si>
  <si>
    <t>середня вартість виготовлення 1 проекту на капітальний ремонт дорожнього покриття вул.Вітовського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</si>
  <si>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дорожнього покриття вул.Вітовського</t>
    </r>
  </si>
  <si>
    <t xml:space="preserve">відсоток виконання завдання по капітальному ремонту дорожнього покриття вул.Вітовського в м.Коломиї </t>
  </si>
  <si>
    <t>Обсяг видатків на капітальний ремонт вул.Шевченка</t>
  </si>
  <si>
    <t>площа вулиці Шевченка, де планується провести капітальний ремонт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</si>
  <si>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дороги</t>
    </r>
  </si>
  <si>
    <t>Прогнозована ціна</t>
  </si>
  <si>
    <t>відсоток виконання завдання по капітальному ремонту вул.Шевченка</t>
  </si>
  <si>
    <t>площа вулиці Валова, де планується провести капітальний ремонт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</si>
  <si>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покриття вул. Валової в м.Коломиї</t>
    </r>
  </si>
  <si>
    <t>відсоток виконання завдання по капітальному ремонту вул. Валової в м.Коломиї</t>
  </si>
  <si>
    <t>кількість робочих проектів, необхідних для виконання капітального ремонту вул. Трильовського</t>
  </si>
  <si>
    <t>площа вул. Трильовського, де планується провести капітальний ремонт</t>
  </si>
  <si>
    <t>середня вартість виготовлення 1 проекту на капітальний ремонт вул.Трильовського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</si>
  <si>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покриття вул.Трильовського в м.Коломиї</t>
    </r>
  </si>
  <si>
    <t>відсоток виконання завдання по капітальному ремонту вул.Трильовського</t>
  </si>
  <si>
    <t>кількість робочих проектів, необхідних для виконання капітального ремонту вул.Кобилянської</t>
  </si>
  <si>
    <t>площа вул.Кобилянської, де планується провести капітальний ремонт</t>
  </si>
  <si>
    <t>середня вартість виготовлення 1 проекту на капітальний ремонт вул.Кобилянської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</si>
  <si>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покриття вул.Кобилянської</t>
    </r>
  </si>
  <si>
    <t>відсоток виконання завдання по капітальному ремонту вул.Кобилянської в м.Коломиї</t>
  </si>
  <si>
    <t>кількість робочих проектів, необхідних для виконання капітального ремонту вул.Довбуша</t>
  </si>
  <si>
    <t>площа вул.Довбуша, де планується провести капітальний ремонт</t>
  </si>
  <si>
    <t>середня вартість виготовлення 1 проекту на капітальний ремонт вул.Довбуша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</si>
  <si>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покриття вул.Довбуша</t>
    </r>
  </si>
  <si>
    <t>відсоток виконання завдання по капітальному ремонту вул.Довбуша в м.Коломиї</t>
  </si>
  <si>
    <t>кількість робочих проектів, необхідних для виконання капітального ремонту тротуарів по вул.Федьковича</t>
  </si>
  <si>
    <t>площа тротуарів по вул.Федьковича, де планується провести капітальний ремонт</t>
  </si>
  <si>
    <t>середня вартість виготовлення 1 проекту на капітальний ремонт тротуарів по вул.Федьковича</t>
  </si>
  <si>
    <t>відсоток виконання завдання по капітальному ремонту тротуарів по вул.Федьковича</t>
  </si>
  <si>
    <t>кількість робочих проектів, необхідних для виконання капітального ремонту тротуарів  по вул.Пекарській</t>
  </si>
  <si>
    <t>площа тротуарів  по вул.Пекарській, де планується провести капітальний ремонт</t>
  </si>
  <si>
    <t>середня вартість виготовлення 1 проекту на капітальний ремонт тротуарів по  вул.Пекарській</t>
  </si>
  <si>
    <t>відсоток виконання завдання по капітальному ремонту тротуарів по вул.Пекарській в м.Коломиї</t>
  </si>
  <si>
    <t>кількість робочих проектів, необхідних для виконання капітального ремонту міжквартальних проїздів території  по вул. Грушевського, 46</t>
  </si>
  <si>
    <t>площа покриття міжквартальних проїздів по вул.Грушевського, 46, де  планується провести капітальний ремонт</t>
  </si>
  <si>
    <t>середня вартість виготовлення 1 проекту на капітальний ремонт  міжквартальних проїздів по вул. Грушевського, 46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</si>
  <si>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покриття  міжквартальних проїздів території по вул.Грушевського, 46</t>
    </r>
  </si>
  <si>
    <t>відсоток виконання завдання по капітальному ремонту міжквартальних проїздів території по вул.  Грушевського, 46 в м.Коломиї</t>
  </si>
  <si>
    <t xml:space="preserve">кількість робочих проектів, необхідних для виконання капітального ремонту міжквартальних проїздів  по вул. Бандери, 51а та вул.Палія, 20 </t>
  </si>
  <si>
    <t>площа покриття міжквартальних проїздів території по вул. Бандери, 51а та вул.Палія, 20  , де  планується провести капітальний ремонт</t>
  </si>
  <si>
    <t xml:space="preserve">середня вартість виготовлення 1 проекту на капітальний ремонт  міжквартальних проїздів по вул. Бандери, 51а та вул.Палія, 20 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</si>
  <si>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покриття  міжквартальних проїздів  по вул. Бандери, 51а та вул.Палія, 20 </t>
    </r>
  </si>
  <si>
    <t>відсоток виконання завдання по капітальному ремонту міжквартальних проїздів по вул. Бандери, 51а та вул.Палія, 20 в м.Коломиї</t>
  </si>
  <si>
    <t>Обсяг видатків на капітальний ремонт міжквартальних проїздів території  біля будинку №18 по вул.Леонтовича</t>
  </si>
  <si>
    <t>кількість робочих проектів, необхідних для виконання капітального ремонту міжквартальних проїздів   по вулиці Леонтовича , 18</t>
  </si>
  <si>
    <t xml:space="preserve"> площа покриття міжквартальних проїздів по вул. Леонтовича, 18,  де  планується провести капітальний ремонт </t>
  </si>
  <si>
    <t>середня вартість виготовлення 1 проекту на капітальний ремонт міжквартальних проїздів  по вул.Леонтовича, 18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</si>
  <si>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покриття міжквартальних проїздів по вул.Леонтовича, 18</t>
    </r>
  </si>
  <si>
    <t>відсоток виконання завдання по капітальному ремонту міжквартальних проїздів по вул.Леонтовича, 18 в м.Коломиї</t>
  </si>
  <si>
    <t>Обсяг видатків на капітальний ремонт міжквартальних проїздів  по вул.вул. Хмельницького, 1, 1а</t>
  </si>
  <si>
    <t>кількість робочих проектів, необхідних для виконання капітального ремонту міжквартальних проїздів  по вул.вул. Хмельницького, 1, 1а</t>
  </si>
  <si>
    <t xml:space="preserve"> площа покриття міжквартальних проїздів по вул.Хмельницького, 1, 1а,  де  планується провести капітальний ремонт </t>
  </si>
  <si>
    <t>середня вартість виготовлення 1 проекту на капітальний ремонт міжквартальних проїздів  по вул.Хмельницького, 1, 1а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</si>
  <si>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покриття міжквартальних проїздів території  біля будинку №1, 1а по вул. Хмельницького</t>
    </r>
  </si>
  <si>
    <t>відсоток виконання завдання по капітальному ремонту міжквартальних проїздів  по вул. Хмельницького, 1, 1а в м.Коломиї</t>
  </si>
  <si>
    <t>Обсяг видатків на капітальний ремонт міжквартальних проїздів  по вул.Леонтовича, 2, 4, 6</t>
  </si>
  <si>
    <t>кількість робочих проектів, необхідних для виконання капітального ремонту міжквартальних проїздів   по вул.Леонтовича, 2, 4, 6</t>
  </si>
  <si>
    <t xml:space="preserve"> площа покриття міжквартальних проїздів вул.Леонтовича, 2,, 4, 6,  де  планується провести капітальний ремонт </t>
  </si>
  <si>
    <t>середня вартість виготовлення 1 проекту на капітальний ремонт міжквартальних проїздів  по вул.Леонтовича2, 4, 6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</si>
  <si>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покриття міжквартальних проїздів території  біля будинку №2,4,6 по вул.Леонтовича</t>
    </r>
  </si>
  <si>
    <t>відсоток виконання завдання по капітальному ремонту міжквартальних проїздів  по вул.Леонтовича, 2, 4, 6 в м.Коломиї</t>
  </si>
  <si>
    <t>Обсяг видатків на капітальний ремонт міжквартальних проїздів по вул.Леонтовича, 20,24,26</t>
  </si>
  <si>
    <t>кількість робочих проектів, необхідних для виконання капітального ремонту міжквартальних проїздів  по вул.Леонтовича, 20,24,26</t>
  </si>
  <si>
    <t xml:space="preserve"> площа покриття міжквартальних проїздів  по вул.Леонтовича, 20, 24, 26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</si>
  <si>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вул.Леонтовича, 20, 24, 26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</si>
  <si>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покриття міжквартальних проїздів території  біля будинків №20, 24, 26 по вул.Леонтовича</t>
    </r>
  </si>
  <si>
    <t>відсоток виконання завдання по капітальному ремонту міжквартальних проїздів  по вул.Леонтовича, 20, 24, 26</t>
  </si>
  <si>
    <t>Обсяг видатків на капітальний ремонт міжквартальних проїздів  по вул.Коновальця, 19</t>
  </si>
  <si>
    <t>кількість робочих проектів, необхідних для виконання капітального ремонту міжквартальних проїздів  по вул.Коновальця,19</t>
  </si>
  <si>
    <t xml:space="preserve"> площа покриття міжквартальних проїздів по вул.Коновальця,  19, де  планується провести капітальний ремонт </t>
  </si>
  <si>
    <t>середня вартість виготовлення 1 проекту на капітальний ремонт міжквартальних проїздів  по вул.Коновальця, 19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</si>
  <si>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покриття міжквартальних проїздів  по вул.Коновальця,19</t>
    </r>
  </si>
  <si>
    <t>відсоток виконання завдання по капітальному ремонту міжквартальних проїздів  по вул.Коновальця,19</t>
  </si>
  <si>
    <t>Обсяг видатків на капітальний ремонт міжквартальних проїздів  по вул.Валовій, 45</t>
  </si>
  <si>
    <t>кількість робочих проектів, необхідних для виконання капітального ремонту міжквартальних проїздів  по вул.Валовій, 45</t>
  </si>
  <si>
    <t xml:space="preserve"> площа покриття міжквартальних проїздів  по вул.Валовій, 45,  де  планується провести капітальний ремонт </t>
  </si>
  <si>
    <t>середня вартість виготовлення 1 проекту на капітальний ремонт міжквартальних проїздів  по вул.Валовій,45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</si>
  <si>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покриття міжквартальних проїздів по вул.Валовій,45</t>
    </r>
  </si>
  <si>
    <t>відсоток виконання завдання по капітальному ремонту міжквартальних проїздів  по вул.Валовій, 45</t>
  </si>
  <si>
    <t>Обсяг видатків на капітальний ремонт міжквартальних проїздів вул. Чайковського, 38,46,48</t>
  </si>
  <si>
    <t>кількість робочих проектів, необхідних для виконання капітального ремонту міжквартальних проїздів  твул.Чайковського 38,46,48</t>
  </si>
  <si>
    <t>площа покриття міжквартальних проїздів проїздів  вул. Чайковського 38, 46,48 де  планується провести капітальний ремонт</t>
  </si>
  <si>
    <t>середня вартість виготовлення 1 проекту на капітальний ремонт міжквартальних проїздів вул. Чайковського 38,46,48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</si>
  <si>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покриття міжквартальних проїздів вул.Чайковського 38,46,48</t>
    </r>
  </si>
  <si>
    <t>відсоток виконання завдання по капітальному ремонту міжквартальних проїздіввул.Чайковського 38,46,48</t>
  </si>
  <si>
    <t>Обсяг видатків на капітальний ремонт міжквартальних проїздів вул. Чайковського, 34,36,44</t>
  </si>
  <si>
    <t>кількість робочих проектів, необхідних для виконання капітального ремонту міжквартальних проїздів  вул. Чайковського 34,36,44</t>
  </si>
  <si>
    <t>площа покриття міжквартальних проїздів проїздів  вул. Чайковського34,36,44 де  планується провести капітальний ремонт</t>
  </si>
  <si>
    <t>середня вартість виготовлення 1 проекту на капітальний ремонт міжквартальних проїздів вул. Чайковського, 34,36,44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</si>
  <si>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покриття міжквартальних проїздів вул. Чайковського, 34,36,44</t>
    </r>
  </si>
  <si>
    <t>відсоток виконання завдання по капітальному ремонту міжквартальних проїздів вул. Чайковського, 34,36,44</t>
  </si>
  <si>
    <t>Обсяг видатків на капітальний ремонт міжквартальних проїздів по вул.Пекарська, 8</t>
  </si>
  <si>
    <t>кількість робочих проектів, необхідних для виконання капітального ремонту міжквартальних проїздів  по вул.Пекарська, 8</t>
  </si>
  <si>
    <t xml:space="preserve"> площа покриття міжквартальних проїздів по вул.Пекарська,  8, де  планується провести капітальний ремонт </t>
  </si>
  <si>
    <t>середня вартість виготовлення 1 проекту на капітальний ремонт міжквартальних проїздів  по вул.Пекарська, 8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</si>
  <si>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покриття міжквартальних проїздів по вул.Пекарська, 8</t>
    </r>
  </si>
  <si>
    <t>відсоток виконання завдання по капітальному ремонту міжквартальних проїздів  по вул.Пекарська,8</t>
  </si>
  <si>
    <t>Обсяг видатків на капітальний ремонт міжквартальних проїздів  по вул.Петлюри, 74</t>
  </si>
  <si>
    <t>кількість робочих проектів, необхідних для виконання капітального ремонту міжквартальних проїздів   по вул.Петлюри,74</t>
  </si>
  <si>
    <t xml:space="preserve"> площа покриття міжквартальних проїздів по вул.Петлюри, 74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</si>
  <si>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вул.Петлюри, 74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</si>
  <si>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покриття міжквартальних проїздів по вул.Петлюри, 74</t>
    </r>
  </si>
  <si>
    <t>відсоток виконання завдання по капітальному ремонту міжквартальних проїздів  по вул.Петлюри, 74</t>
  </si>
  <si>
    <t>Обсяг видатків на капітальний ремонт міжквартальних проїздів по вул.Хмельницького, 3</t>
  </si>
  <si>
    <t>кількість робочих проектів, необхідних для виконання капітального ремонту міжквартальних проїздів  по вул.Хмельницького, 3</t>
  </si>
  <si>
    <t xml:space="preserve"> площа покриття міжквартальних проїздів по вул.Хмельницького, 3,  де  планується провести капітальний ремонт </t>
  </si>
  <si>
    <t>середня вартість виготовлення 1 проекту на капітальний ремонт міжквартальних проїздів  по вул.Хмельницького,3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</si>
  <si>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покриття міжквартальних проїздів  по вул.Хмельницького,3</t>
    </r>
  </si>
  <si>
    <t>відсоток виконання завдання по капітальному ремонту міжквартальних проїздів  по вул.Хмельницького,3</t>
  </si>
  <si>
    <t>Обсяг видатків на капітальний ремонт міжквартальних проїздів по вул. Лисенка, 10</t>
  </si>
  <si>
    <t>кількість робочих проектів, необхідних для виконання капітального ремонту міжквартальних проїздів  по вул. Лисенка,10</t>
  </si>
  <si>
    <t>площа покриття міжквартальних проїздів по вул. Лисенка,10,  де  планується провести капітальний ремонт</t>
  </si>
  <si>
    <t>середня вартість виготовлення 1 проекту на капітальний ремонт  міжквартальних проїздів по вул. Лисенка, 10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</si>
  <si>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покриття  міжквартальних проїздів по вул. Лисенка, 10</t>
    </r>
  </si>
  <si>
    <t>відсоток виконання завдання по капітальному ремонту міжквартальних проїздів по вул. Лисенка, 10</t>
  </si>
  <si>
    <t>Обсяг видатків на капітальний ремонт міжквартальних проїздів по вул.Петлюри, 38</t>
  </si>
  <si>
    <t>кількість робочих проектів, необхідних для виконання капітального ремонту міжквартальних проїздів   по вул.Петлюри, 38</t>
  </si>
  <si>
    <t xml:space="preserve"> площа покриття міжквартальних проїздів по вул.Петлюри,  38,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</si>
  <si>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вул.Петлюри, 38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</si>
  <si>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покриття міжквартальних проїздів  по вул.Петлюри, 38</t>
    </r>
  </si>
  <si>
    <t>відсоток виконання завдання по капітальному ремонту міжквартальних проїздів по вул.Петлюри, 38</t>
  </si>
  <si>
    <t>Обсяг видатків на капітальний ремонт міжквартальних проїздів т по вул.Петлюри, 42</t>
  </si>
  <si>
    <t>кількість робочих проектів, необхідних для виконання капітального ремонту міжквартальних проїздів  по вул.Петлюри, 42</t>
  </si>
  <si>
    <t xml:space="preserve"> площа покриття міжквартальних проїздів  по вул.Петлюри,  42, де  планується провести капітальний ремонт </t>
  </si>
  <si>
    <t>середня вартість виготовлення 1 проекту на капітальний ремонт міжквартальних проїздів  по вул.Петлюри, 42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</si>
  <si>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покриття міжквартальних проїздів  по вул.Петлюри, 42</t>
    </r>
  </si>
  <si>
    <t>відсоток виконання завдання по капітальному ремонту міжквартальних проїздів по вул.Петлюри, 42</t>
  </si>
  <si>
    <t>Обсяг видатків на капітальний ремонт міжквартальних проїздів по бул.Лесі Українки, 12</t>
  </si>
  <si>
    <t>кількість робочих проектів, необхідних для виконання капітального ремонту міжквартальних проїздів  по бул.Лесі Українки, 12</t>
  </si>
  <si>
    <t xml:space="preserve"> площа покриття міжквартальних проїздів по бул.Лесі Українки,  12, де  планується провести капітальний ремонт </t>
  </si>
  <si>
    <t>середня вартість виготовлення 1 проекту на капітальний ремонт міжквартальних проїздів  по бул.Лесі Українки, 12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</si>
  <si>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покриття міжквартальних проїздів по бул.Лесі Українки, 12</t>
    </r>
  </si>
  <si>
    <t>відсоток виконання завдання по капітальному ремонту міжквартальних проїздів  по бул.Лесі Українки, 12</t>
  </si>
  <si>
    <t>Обсяг видатків на капітальний ремонт міжквартальних проїздів по  вул.Січових Стрільців, 12</t>
  </si>
  <si>
    <t>кількість робочих проектів, необхідних для виконання капітального ремонту міжквартальних проїздів   по вул.Січових Стрільців, 12</t>
  </si>
  <si>
    <t xml:space="preserve"> площа покриття міжквартальних проїздів по вул.Січових Стрільців, 12,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</si>
  <si>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вул.Січових Стрільців, 12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</si>
  <si>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покриття міжквартальних проїздів  по вул.Січових Стрільців, 12</t>
    </r>
  </si>
  <si>
    <t>відсоток виконання завдання по капітальному ремонту міжквартальних проїздів  по вул.Січових Стрільців, 12</t>
  </si>
  <si>
    <t>Обсяг видатків на капітальний ремонт міжквартальних проїздів по  вул.Січових Стрільців, 23, 25 та вул. Лисенка, 1</t>
  </si>
  <si>
    <t>кількість робочих проектів, необхідних для виконання капітального ремонту міжквартальних проїздів   по вул.Січових Стрільців, 23, 25 та вул. Лисенка, 1</t>
  </si>
  <si>
    <t xml:space="preserve"> площа покриття міжквартальних проїздів по вул.Січових Стрільців, 23, 25 та вул. Лисенка, 1,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</si>
  <si>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вул.Січових Стрільців, 23, 25 та вул. Лисенка, 1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</si>
  <si>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покриття міжквартальних проїздів  по вул.Січових Стрільців, 23, 25 та вул. Лисенка, 1</t>
    </r>
  </si>
  <si>
    <t>відсоток виконання завдання по капітальному ремонту міжквартальних проїздів  по вул.Січових Стрільців, 23, 25 та вул. Лисенка, 1</t>
  </si>
  <si>
    <t>Обсяг видатків на капітальний ремонт міжквартальних проїздів по вул. Леонтовича</t>
  </si>
  <si>
    <t>кількість робочих проектів, необхідних для виконання капітального ремонту міжквартальних проїздів  по. Вул. Леонтовича</t>
  </si>
  <si>
    <t xml:space="preserve">площа покриття міжквартальних проїздів по вул.Леонтовича, 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</si>
  <si>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вул.Леонтовича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</si>
  <si>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покриття міжквартальних проїздів по вул.Леонтовича</t>
    </r>
  </si>
  <si>
    <t>відсоток виконання завдання по капітальному ремонту міжквартальних проїздів по вул. Леонтовича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</si>
  <si>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дорожнього покриття міжквартальних проїздів по пл.Привокзальній 5,6</t>
    </r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</si>
  <si>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дорожнього покриття міжквартальних проїздів по пл.Привокзальній, 12</t>
    </r>
  </si>
  <si>
    <t>Обсяг видатків на капітальний ремонт дитячого майданчика по вул.Палія, 4а в м.Коломиї</t>
  </si>
  <si>
    <t>Обсяг видатків на капітальний ремонт дитячого майданчика по вул.Палія, 4б в м.Коломиї</t>
  </si>
  <si>
    <t>Обсяг видатків на капітальний ремонт дитячого майданчика  по вул.Шкрумеляка, 15б в м.Коломиї</t>
  </si>
  <si>
    <t>Обсяг видатків на капітальний ремонт дитячого майданчика  по вул.Франка, 191 в м.Коломиї</t>
  </si>
  <si>
    <t>Обсяг видатків на капітальний ремонт дитячого майданчика  по вул.Квітковій в м.Коломиї</t>
  </si>
  <si>
    <t>Обсяг видатків на капітальний ремонт дитячого майданчика  по вул.Мазепи, 132А в м.Коломиї</t>
  </si>
  <si>
    <t>Обсяг видатків на капітальний ремонт дитячого майданчика по вул.Леонтовича, 20 в м.Коломиї</t>
  </si>
  <si>
    <t>Обсяг видатків на капітальний ремонт дитячого майданчика  по вул. Січових Стрільців, 29 в м.Коломиї</t>
  </si>
  <si>
    <t>Обсяг видатків на капітальний ремонт дитячого майданчика   по вул.Лисенка, 5 в м.Коломиї</t>
  </si>
  <si>
    <t>Обсяг видатків на капітальний ремонт дитячого майданчика  по вул. Моцарта, 58 в м.Коломиї</t>
  </si>
  <si>
    <t>Обсяг видатків на капітальний ремонт дитячого майданчика   по вул.Петлюри, 63 в м.Коломиї</t>
  </si>
  <si>
    <t>Обсяг видатків на капітальний ремонт дитячого майданчика  по вул.Довбуша</t>
  </si>
  <si>
    <t>Обсяг видатків на капітальний ремонт спортивного майданчика  по вул.Достоєвського в м.Коломиї</t>
  </si>
  <si>
    <t>Обсяг видатків на капітальний ремонт спортивного майданчикапо вул.Коновальця, 19 в м.Коломиї</t>
  </si>
  <si>
    <t>Обсяг видатків на капітальний ремонт спортивного майданчика   по вул.Лисенка, 32 в м.Коломиї</t>
  </si>
  <si>
    <t xml:space="preserve">кількість спортивних майданчиків, на яких планується провести капітальний ремонт </t>
  </si>
  <si>
    <t xml:space="preserve">кількість дитячих майданчиків, на яких планується провести капітальний ремонт </t>
  </si>
  <si>
    <t xml:space="preserve">середня вартість капітального ремонту 1 спортивного майданчика </t>
  </si>
  <si>
    <t xml:space="preserve">середня вартість капітального ремонту 1 дитячого майданчика </t>
  </si>
  <si>
    <t xml:space="preserve">відсоток виконання завдання по капітальному ремонту спортивних майданчиків </t>
  </si>
  <si>
    <t>відсоток виконання завдання по капітальному ремонту дитячих майданчиків</t>
  </si>
  <si>
    <t>Обсяг видатків на капітальний ремонт автобусної зупинки по вул.Довбуша (садове товариство "Карпатські зорі") в м.Коломиї</t>
  </si>
  <si>
    <t>Обсяг видатків на капітальний ремонт автобусної зупинки по вул.Довбуша, 315 в м.Коломиї</t>
  </si>
  <si>
    <t>Обсяг видатків на капітальний ремонт автобусної зупинки по вул.Франка, 40 в м.Коломиї</t>
  </si>
  <si>
    <t xml:space="preserve">кількість зупинок по вул.Довбуша (садове товариство "Карпатські зорі", на яких планується проведення капітального ремонту </t>
  </si>
  <si>
    <t xml:space="preserve">кількість зупинок по вул.Довбуша, 315 на яких планується проведення капітального ремонту </t>
  </si>
  <si>
    <t xml:space="preserve">кількість зупинок по вул.Франка, 40 , на яких планується проведення капітального ремонту </t>
  </si>
  <si>
    <t>середня вартість капітального ремонту 1 зупинки по вул. Довбуша (садове товариство "Карпатські зорі"</t>
  </si>
  <si>
    <t>середня вартість капітального ремонту 1 зупинки по вул. Довбуша, 315</t>
  </si>
  <si>
    <t>середня вартість капітального ремонту 1 зупинки по вул. Франка,40</t>
  </si>
  <si>
    <t>Обсяг видатків на проведення капітального ремонту вуличного освітлення по вул.Пекарській</t>
  </si>
  <si>
    <t>кількість робочих проектів, необхідних для виконання капітального ремонту мереж вуличного освітлення  по вул.Пекарській</t>
  </si>
  <si>
    <t>протяжність мережі вуличного освітлення в по вул.Пекарській,  де  планується провести капітальний ремонт</t>
  </si>
  <si>
    <t>середня вартість виготовлення 1 проекту на капітальний ремонт вуличного освітлення  по вул.Пекарській</t>
  </si>
  <si>
    <t>відсоток завершеності капітального ремонту  мереж вуличного освітлення по вул.Пекарській</t>
  </si>
  <si>
    <t>Обсяг видатків на капітальний ремонт вуличного освітлення с.Товмачик</t>
  </si>
  <si>
    <t>рішення міської ради</t>
  </si>
  <si>
    <t>Протяжність мережі вуличного освітлення с.Товмачик,  де  планується провести капітальний ремонт</t>
  </si>
  <si>
    <t>відсоток виконання завдання по капітальному ремонту вуличного освітлення с.Товмачик</t>
  </si>
  <si>
    <t>Обсяг видатків на капітальний ремонт мереж вуличного освітлення  с.Іванівці</t>
  </si>
  <si>
    <t>протяжність мережі вуличного освітлення в с. Іванівці,  де  планується провести капітальний ремонт</t>
  </si>
  <si>
    <t>відсоток виконання завдання по капітальному ремонту мереж вуличного освітлення  с. Іванівці</t>
  </si>
  <si>
    <t>Обсяг видатків на капітальний ремонт мереж вуличного освітлення  с.Шепарівці</t>
  </si>
  <si>
    <t>кількість робочих проектів, необхідних для виконання капітального ремонту мереж вуличного освітлення  в с.  Шепарівці</t>
  </si>
  <si>
    <t>протяжність мережі вуличного освітлення в с. Шепарівці,  де  планується провести капітальний ремонт</t>
  </si>
  <si>
    <t>середня вартість виготовлення 1 проекту на капітальний ремонт вуличного освітлення  с. Шепарівці</t>
  </si>
  <si>
    <t>Обсяг видатків на капітальний ремонт вуличного освітлення с.Воскресинці</t>
  </si>
  <si>
    <t>Протяжність мережі вуличного освітлення с.Воскресинці,  де  планується провести капітальний ремонт</t>
  </si>
  <si>
    <t>відсоток виконання завдання по капітальному ремонту вуличного освітлення с. Воскресинці</t>
  </si>
  <si>
    <t xml:space="preserve">Управління комунального господарства Коломийської міської ради </t>
  </si>
  <si>
    <t>Створення безпечних умов для учасників дорожнього руху</t>
  </si>
  <si>
    <t>Забезпечити утримання безпритульних тварин</t>
  </si>
  <si>
    <t>Утримання кладовищ та меморіальних комплексів</t>
  </si>
  <si>
    <t>Утримання об`єктів зеленого господарства</t>
  </si>
  <si>
    <t>Утримання в належному стані об`єктів благоустрою</t>
  </si>
  <si>
    <t>Забезпечити проводження святкових заходів</t>
  </si>
  <si>
    <t>Сплата інших платежів, передбачених законодавством</t>
  </si>
  <si>
    <t>1.1. Забезпечити санітарну очистку тротуарів, площ і скверів міста та знешкодження побутових відходів</t>
  </si>
  <si>
    <t>2.1. Провести поточний ремонт дорожнього покриття, в тому числі міжквартальних проїздів</t>
  </si>
  <si>
    <t>2.2. Забезпечити організацію та безпеку дорожнього руху</t>
  </si>
  <si>
    <t>3.1. Забезпечити ловіння бродячих тварин та їх утримання</t>
  </si>
  <si>
    <t>4.1. Забезпечити утримання кладовищ - освітлення прибирання, вивезення сміття, зрізування самосійних дерев</t>
  </si>
  <si>
    <t xml:space="preserve"> 5.1. Забезпечити озеленення міста</t>
  </si>
  <si>
    <t>6.1. Забезпечити  утримання дорожньої мережі в належному стані</t>
  </si>
  <si>
    <t>6.2. Забезпечити утримання мереж вуличного освітлення</t>
  </si>
  <si>
    <t>6.3. Забезпечити поточний ремонт об'єктів благоустрою</t>
  </si>
  <si>
    <t>6.4. Забезпечити обслуговування міського фонтану</t>
  </si>
  <si>
    <t>6.5. Провести ремонт дитячих та спортивних майданчиків</t>
  </si>
  <si>
    <t>6.6. Провести благоустрій скверів</t>
  </si>
  <si>
    <t xml:space="preserve"> 7.1. Встановлення, демонтаж Новорічної ялинки та влаштування святкової ілюмінації</t>
  </si>
  <si>
    <t>8.1. Забезпечити оплату за видачу сертифікатів готовності об`єктів до експлуатації по будівництву каналізаційних мереж</t>
  </si>
  <si>
    <t>8.2. Забезпечити оплату судового збору</t>
  </si>
  <si>
    <t xml:space="preserve">9.1.Провести капітальний ремонт вулиць </t>
  </si>
  <si>
    <t>9.1.1.Провести капітальний ремонт вул.Достоєвського в м.Коломиї</t>
  </si>
  <si>
    <t>9.2.1.Провести капітальний ремонт тротуарів по вул.Федьковича в м.Коломиї</t>
  </si>
  <si>
    <t>9.2.2.Провести капітальний ремонт тротуарів по вул.Пекарській в м.Коломиї</t>
  </si>
  <si>
    <t>9.3.3.Провести капітальний ремонт міжквартальних проїздів по вул. Леонтовича, 18 в м.Коломиї</t>
  </si>
  <si>
    <t>9.3.4.Провести капітальний ремонт міжквартальних проїздів по вул. Хмельницького, 1, 1а в м.Коломиї</t>
  </si>
  <si>
    <t>9.3.5.Провести капітальний ремонт міжквартальних проїздів по вул. Леонтовича, 2, 4, 6 в м.Коломиї</t>
  </si>
  <si>
    <t xml:space="preserve"> 9.4.Провести капітальний ремонт каналізаційних мереж</t>
  </si>
  <si>
    <t>9.5. Провести капітальний ремонт майданчиків</t>
  </si>
  <si>
    <t>9.6. Провести капітальний ремонт зупинок міста</t>
  </si>
  <si>
    <t>9.7.Провести капітальний ремонт мереж зовнішнього освітлення</t>
  </si>
  <si>
    <t>9.7.1.Провести капітальний ремонт вуличного освітлення по вул.Пекарській в м.Коломиї</t>
  </si>
  <si>
    <t xml:space="preserve">9.7.2.Провести капітальний ремонт вуличного освітлення с.Товмачик </t>
  </si>
  <si>
    <t>9.7.3.Провести капітальний ремонт мереж вуличного освітлення  с. Іванівці</t>
  </si>
  <si>
    <t>9.7.4.Провести капітальний ремонт мереж вуличного освітлення в с. Шепарівці</t>
  </si>
  <si>
    <t>9.7.5.Провести капітальний ремонт вуличного освітлення в с.Воскресинці</t>
  </si>
  <si>
    <t>2.1.Провести поточний ремонт дорожнього покриття, в тому числі міжквартальних проїздів</t>
  </si>
  <si>
    <t xml:space="preserve">2.2.Забезпечити організацію та безпеку дорожнього руху </t>
  </si>
  <si>
    <t>3.1.Забезпечити ловіння бродячих тварин та їх утримання</t>
  </si>
  <si>
    <t>4.1.Забезпечити утримання міських кладовищ: освітлення прибирання, вивезення сміття, зрізування самосійних дерев</t>
  </si>
  <si>
    <t>5.1.Забезпечити озеленення міста</t>
  </si>
  <si>
    <t>6.1.Забезпечити утримання дорожньої мережі в належному стані</t>
  </si>
  <si>
    <t>6.2.Забезпечити утримання мереж вуличного освітлення</t>
  </si>
  <si>
    <t>6.3.Забезпечити ремонт об'єктів благоустрою</t>
  </si>
  <si>
    <t>6.4.Забезпечити обслуговування міського фонтану</t>
  </si>
  <si>
    <t>6.5.Провести ремонт дитячих та спортивних майданчиків</t>
  </si>
  <si>
    <t>6.6.Провести благоустрій скверів</t>
  </si>
  <si>
    <t>7.1.Встановлення, демонтаж Новорічної ялинки та влаштування святкової ілюмінації</t>
  </si>
  <si>
    <t>8.1.Забезпечити оплату за видачу сертифікатів готовності об`єктів до експлуатації по будівництву каналізаційних мереж</t>
  </si>
  <si>
    <t>8.2.Забезпечити сплату судового збору</t>
  </si>
  <si>
    <t>9.1.Провести капітальний ремонт вулиць міста</t>
  </si>
  <si>
    <t>9.2.Провести капітальний ремонт тротуарів міста</t>
  </si>
  <si>
    <t>9.3.Провести капітальний ремонт міжквартальних проїздів міста</t>
  </si>
  <si>
    <t>9.6.Провести капітальний ремонт автобусних зупинок</t>
  </si>
  <si>
    <t>9.5.Провести капітальний ремонт дитячих та спортивних майданчиків</t>
  </si>
  <si>
    <t xml:space="preserve">9.4.Провести капітальний ремонт каналізаційних мереж </t>
  </si>
  <si>
    <r>
      <t>Підстави для виконання бюджетної програми: _____</t>
    </r>
    <r>
      <rPr>
        <u val="single"/>
        <sz val="12"/>
        <color indexed="8"/>
        <rFont val="Times New Roman"/>
        <family val="1"/>
      </rPr>
      <t>Конституція України, Бюджетний кодекс України,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 Наказ Міністерства фінансів України від</t>
    </r>
  </si>
  <si>
    <t>площа вул.Шкільної, де планується провести капітальний ремонт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</si>
  <si>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покриття вул.Шкільної</t>
    </r>
  </si>
  <si>
    <t>відсоток виконання завдання по капітальному ремонту вул.Шкільна с.Товмачик</t>
  </si>
  <si>
    <t>рішення міської ради від16.01.2020 №4353-57/2020</t>
  </si>
  <si>
    <t>площа вулиці  Січових  Стрільців від  будинку  №2  до  будинку  №10  в  с.Воскресинці, де планується провести капітальний ремонт</t>
  </si>
  <si>
    <t>відсоток виконання завдання по капітальному ремонту вулиці  Січових  Стрільців від  будинку  №2  до  будинку  №10  в  с.Воскресинці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</si>
  <si>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покриття вулиці  Січових  Стрільців від  будинку  №2  до  будинку  №10  в  с.Воскресинці</t>
    </r>
  </si>
  <si>
    <t>площа вдорожнього  покриття вул.С.Палія (від вулиці С.Стрільців), де планується провести капітальний ремонт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</si>
  <si>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покриття дорожнього  покриття вул.С.Палія (від вулиці С.Стрільців)</t>
    </r>
  </si>
  <si>
    <t>відсоток виконання завдання по капітальному ремонту дорожнього  покриття вул.С.Палія (від вулиці С.Стрільців) в м.Коломиї</t>
  </si>
  <si>
    <t>9.2.3.Провести капітальний ремонт тротуарів по вул.Косачівській в м. Коломиї</t>
  </si>
  <si>
    <t>площа тротуарів  по вул.Косачівській, де планується провести капітальний ремонт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</si>
  <si>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тротуарів по вул.Косачівській в м. Коломиї</t>
    </r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</si>
  <si>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тротуару по вул.Пекарській</t>
    </r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</si>
  <si>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тротуарів по вул.Федьковича в м.Коломиї</t>
    </r>
  </si>
  <si>
    <t>відсоток виконання завдання по капітальному ремонту тротуарів по вул.Косачівській в м.Коломиї</t>
  </si>
  <si>
    <t>9.2.4.Провести капітальний ремонт тротуарів  біля будинків №24,26 по вул.Леонтовича в м.Коломиї</t>
  </si>
  <si>
    <t>площа тротуарів  біля будинків №24,26 по вул.Леонтовича, де планується провести капітальний ремонт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</si>
  <si>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тротуару біля будинків №24,26 по вул.Леонтовича</t>
    </r>
  </si>
  <si>
    <t>відсоток виконання завдання по капітальному ремонту тротуарів біля будинків №24,26 по вул.Леонтовича в м.Коломиї</t>
  </si>
  <si>
    <t>9.2.5.Провести капітальний ремонт тротуарів по вул.Січових Стрільців від будинку №2 до вулиці Чайковського в м Коломиї</t>
  </si>
  <si>
    <t>площа тротуарів  по вул.Січових Стрільців від будинку №2 до вулиці Чайковського, де планується провести капітальний ремонт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</si>
  <si>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тротуару по вул.Січових Стрільців від будинку №2 до вулиці Чайковського</t>
    </r>
  </si>
  <si>
    <t>відсоток виконання завдання по капітальному ремонту тротуарів по вул.Січових Стрільців від будинку №2 до вулиці Чайковського</t>
  </si>
  <si>
    <t>9.3.1.Провести капітальний ремонт міжквартальних проїздів по вул. Грушевського, 46 в м.Коломиї</t>
  </si>
  <si>
    <t>9.3.2.Провести капітальний ремонт міжквартальних проїздів по вул. Бандери, 51а та вул.Палія, 20 в м.Коломиї</t>
  </si>
  <si>
    <t xml:space="preserve">площа міжквартальних проїздів пл..Привокзальної, де  планується провести капітальний ремонт </t>
  </si>
  <si>
    <t xml:space="preserve">площа дорожнього покриття міжквартальних проїздів пл..Привокзальної, 12, де  планується провести капітальний ремонт </t>
  </si>
  <si>
    <t>площа дорожнього покриття міжквартальних проїздів пл..Привокзальної 5,6  де  планується провести капітальний ремонт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</si>
  <si>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 міжквартальних проїздів по пл.Привокзальній</t>
    </r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</si>
  <si>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міжквартальних проїздів території біля будинку №298 по вул. Мазепи</t>
    </r>
  </si>
  <si>
    <t>площа міжквартальних проїздів території біля будинку №298 по вул. Мазепи, де  планується провести капітальний ремонт міжквартальних проїздів</t>
  </si>
  <si>
    <t>площа міжквартальних проїздів території біля будинків №22-24 по вул. Шкрумеляка, де  планується провести капітальний ремонт міжквартальних проїздів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</si>
  <si>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міжквартальних проїздів території біля будинків №22-24 по вул. Шкрумеляка</t>
    </r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</si>
  <si>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міжквартальних проїздів  по вул. Чайковського, 50</t>
    </r>
  </si>
  <si>
    <t>площа міжквартальних проїздів  по вул. Чайковського, 50, де  планується провести капітальний ремонт міжквартальних проїздів</t>
  </si>
  <si>
    <t>площа міжквартальних проїздів по вул.Січових Стрільців, 36, де  планується провести капітальний ремонт міжквартальних проїздів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</si>
  <si>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міжквартальних проїздів по вул.Січових Стрільців, 36</t>
    </r>
  </si>
  <si>
    <t>Обсяг видатків на капітальний ремонт спортивного майданчика по вул.Богуна, 36 в м.Коломиї</t>
  </si>
  <si>
    <t xml:space="preserve">кількість спортивних майданчиків по вул.Богуна, 36, на яких планується провести капітальний ремонт </t>
  </si>
  <si>
    <t>середня вартість капітального ремонту  1 спортивного майданчика  по вул.Богуна, 36</t>
  </si>
  <si>
    <t>Обсяг видатків на капітальний ремонт автобусної зупинки по вул.Бандери в м.Коломиї</t>
  </si>
  <si>
    <t xml:space="preserve">кількість зупинок по вул.Бандери, на яких планується проведення капітального ремонту </t>
  </si>
  <si>
    <t>середня вартість капітального ремонту 1 зупинки по вул. Бандери</t>
  </si>
  <si>
    <t>9.7.6.Провести капітальний ремонт вуличного освітлення вулиці Рушинівська с.Товмачик</t>
  </si>
  <si>
    <t>Обсяг видатків на капітальний ремонт вуличного освітлення вулиці Рушинівська с.Товмачик</t>
  </si>
  <si>
    <t>середня вартість капітального ремонту 1 м вуличного освітлення вулиці Рушинівська</t>
  </si>
  <si>
    <t>відсоток виконання завдання по капітальному ремонту вуличного освітлення вулиці Рушинівська</t>
  </si>
  <si>
    <t>протяжність мережі вуличного освітлення вулиці Рушинівська,  де  планується провести капітальний ремонт</t>
  </si>
  <si>
    <t>Начальник управління комунального господарства</t>
  </si>
  <si>
    <t>Володимир Наливайко</t>
  </si>
  <si>
    <r>
      <t>середня вартість капітального ремонту 1 м</t>
    </r>
    <r>
      <rPr>
        <sz val="9"/>
        <color indexed="8"/>
        <rFont val="Times New Roman"/>
        <family val="1"/>
      </rPr>
      <t xml:space="preserve"> мереж вуличного освітлення  по вул.Пекарській</t>
    </r>
  </si>
  <si>
    <t>відсоток виконання завдання по капітальному ремонту мереж вуличного освітлення  с. Шепарівці</t>
  </si>
  <si>
    <t>0620</t>
  </si>
  <si>
    <t xml:space="preserve">Обсяг видатків на капітальний ремонт тротуару  біля  по вул.Лисенка  в м.Коломиї </t>
  </si>
  <si>
    <t xml:space="preserve">площа тротуару  по вул.Лисенка, де  планується провести капітальний ремонт </t>
  </si>
  <si>
    <t>відсоток виконання завдання по капітальному ремонту тротуару по вул.Лисенка</t>
  </si>
  <si>
    <t>середня вартість капітального ремонту 1 м2 тротуару  по вул.Лисенка</t>
  </si>
  <si>
    <t xml:space="preserve">Обсяг видатків на капітальний ремонт тротуару  біля будинку №45 по вул.Валова  в м.Коломиї </t>
  </si>
  <si>
    <t xml:space="preserve">площа тротуару біля будинку №45 по вул.Валова  , де  планується провести капітальний ремонт </t>
  </si>
  <si>
    <t xml:space="preserve">середня вартість капітального ремонту 1 м2 тротуару біля будинку №45 по вул.Валова  </t>
  </si>
  <si>
    <t xml:space="preserve">відсоток виконання завдання по капітальному ремонту тротуару біля будинку №45  по вул.Валова  </t>
  </si>
  <si>
    <t xml:space="preserve">Обсяг видатків на капітальний ремонт тротуару  біля будинку №42 по вул.Чайковського  в м.Коломиї </t>
  </si>
  <si>
    <t xml:space="preserve">площа тротуару біля будинку 42 по вул.Чайковського, де  планується провести капітальний ремонт </t>
  </si>
  <si>
    <t>середня вартість капітального ремонту 1 м2 тротуару біля будинку №42 по вул.Чайковського</t>
  </si>
  <si>
    <t>відсоток виконання завдання по капітальному ремонту тротуару біля будинку №42 по вул.Чайковського</t>
  </si>
  <si>
    <t xml:space="preserve">Обсяг видатків на капітальний ремонт тротуару  біля будинку №44 по вул.Чайковського  в м.Коломиї </t>
  </si>
  <si>
    <t xml:space="preserve">площа тротуару біля будинку №44 по вул.Чайковського, де  планується провести капітальний ремонт </t>
  </si>
  <si>
    <t>середня вартість капітального ремонту 1 м2 тротуару біля будинку №44 по вул.Чайковського</t>
  </si>
  <si>
    <t>відсоток виконання завдання по капітальному ремонту тротуару біля будинку №44 по вул.Чайковського</t>
  </si>
  <si>
    <t xml:space="preserve">Обсяг видатків на капітальний ремонт тротуару  біля будинку №21 по вул.Коновальця  в м.Коломиї </t>
  </si>
  <si>
    <t xml:space="preserve">площа тротуару біля будинку №21 по вул.Коновальця, де  планується провести капітальний ремонт </t>
  </si>
  <si>
    <t>середня вартість капітального ремонту 1 м2 тротуару біля будинку №21 по вул.Коновальця</t>
  </si>
  <si>
    <t>відсоток виконання завдання по капітальному ремонту тротуару біля будинку №21 по вул.Коновальця</t>
  </si>
  <si>
    <t>Обсяг видатків на капітальний ремонт тротуарів по вул.Богуна.32 в м.Коломиї</t>
  </si>
  <si>
    <t xml:space="preserve">площа тротуарів по вул. Богуна.32 в м.Коломиї де  планується провести капітальний ремонт </t>
  </si>
  <si>
    <t>середня вартість капітального ремонту 1 м2 тротуару по вул. Богуна.32 в м.Коломиї</t>
  </si>
  <si>
    <t>відсоток виконання завдання по капітальному ремонту тротуарів по вул. Богуна.32 в м.Коломиї</t>
  </si>
  <si>
    <t>Обсяг видатків на капітальний ремонт тротуарів по вул.Центральна  с. Іванівці</t>
  </si>
  <si>
    <t xml:space="preserve">площа тротуарів по вул. Центральна в с. Іванівці де  планується провести капітальний ремонт </t>
  </si>
  <si>
    <t>середня вартість капітального ремонту 1 м2 тротуару по вул.Центральній с.Іванівці</t>
  </si>
  <si>
    <t>відсоток виконання завдання по капітальному ремонту тротуарів по вул. Центральній  с. Іванівці</t>
  </si>
  <si>
    <t xml:space="preserve">Обсяг видатків на капітальний ремонт тротуару  біля будинку №16 по вул.В.Стефаника в м.Коломиї </t>
  </si>
  <si>
    <t xml:space="preserve">площа тротуару біля будинку №16 по вул.В.Стефаника , де  планується провести капітальний ремонт </t>
  </si>
  <si>
    <t xml:space="preserve">середня вартість капітального ремонту 1 м2 тротуару біля будинку №16 по вул.В.Стефаника </t>
  </si>
  <si>
    <t xml:space="preserve">відсоток виконання завдання по капітальному ремонту тротуару біля будинку №16 по вул.В.Стефаника </t>
  </si>
  <si>
    <t xml:space="preserve">площа тротуару по вул.Заньковецької , де  планується провести капітальний ремонт </t>
  </si>
  <si>
    <t xml:space="preserve">Обсяг видатків на капітальний ремонт тротуару   по вул.Заньковецької в м.Коломиї </t>
  </si>
  <si>
    <t>середня вартість капітального ремонту 1 м2 тротуару  по вул.Заньковецької</t>
  </si>
  <si>
    <t xml:space="preserve">Обсяг видатків на капітальний ремонт тротуару  по вул.Довбуша в м.Коломиї </t>
  </si>
  <si>
    <t xml:space="preserve">площа тротуару  по вул.Довбуша, де  планується провести капітальний ремонт </t>
  </si>
  <si>
    <t>середня вартість капітального ремонту 1 м2 тротуару  по вул.Довбуша</t>
  </si>
  <si>
    <t>відсоток виконання завдання по капітальному ремонту тротуару  по вул.Довбуша</t>
  </si>
  <si>
    <t>9.2.6.Провести капітальний ремонт тротуарів  по вул. Лисенка в м.Коломиї</t>
  </si>
  <si>
    <t>9.2.7.Провести капітальний ремонт тротуарів біля будинку №45 по вул. Валова в м.Коломиї</t>
  </si>
  <si>
    <t>9.2.8.Провести капітальний ремонт тротуарів біля будинку №42 по вул. Чайковського в м.Коломиї</t>
  </si>
  <si>
    <t>9.2.9.Провести капітальний ремонт тротуарів біля будинку №44 по вул. Чайковського в м.Коломиї</t>
  </si>
  <si>
    <t>9.2.10.Провести капітальний ремонт тротуарів біля будинку №21 по вул. Коновальця в м.Коломиї</t>
  </si>
  <si>
    <t>9.2.12.Провести капітальний ремонт тротуарів по вул. Центральна  с. Іванівці</t>
  </si>
  <si>
    <t>9.2.13.Провести капітальний ремонт тротуарів біля будинку №16 по вул. Стефаника в м.Коломиї</t>
  </si>
  <si>
    <t>9.2.14.Провести капітальний ремонт тротуарів  по вул. Заньковецької в м.Коломиї</t>
  </si>
  <si>
    <t>9.2.15.Провести капітальний ремонт тротуарів  по вул. Довбуша в м.Коломиї</t>
  </si>
  <si>
    <t>кількість робочих проектів, необхідних для виконання капітального ремонту тротуарного покриття по вул.Довбуша</t>
  </si>
  <si>
    <t>середня вартість виготовлення проекту на капітальний ремонт тротуарного покриття  по вул.Довбуша</t>
  </si>
  <si>
    <t>кількість робочих проектів, необхідних для виконання капітального ремонту тротуарів по вул.Стефаника</t>
  </si>
  <si>
    <t>площа тротуарного покриття по вул.Стефаника, де планується провести капітальний ремонт</t>
  </si>
  <si>
    <t>середня вартість виготовлення 1 проекту на капітальний ремонт тротуарів по вул.Стефаника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</si>
  <si>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тротуарного покриття по вул.Стефаника</t>
    </r>
  </si>
  <si>
    <t>відсоток виконання завдання по капітальному ремонту тротуарів по  вул.Стефаника в м.Коломиї</t>
  </si>
  <si>
    <t>9.2.16.Провести капітальний ремонт тротуарі по вул.Стефаника в м.Коломиї</t>
  </si>
  <si>
    <t>кількість робочих проектів, необхідних для виконання капітального ремонту дорожнього поериття  вул.Стара дорога</t>
  </si>
  <si>
    <t>площа дорожнього покриття вул.Стара дорога, де планується провести капітальний ремонт</t>
  </si>
  <si>
    <t>середня вартість виготовлення 1 проекту на капітальний ремонт дорожнього покриття вул.Стара дорога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</si>
  <si>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дорожнього покриття вул.Стара дорога</t>
    </r>
  </si>
  <si>
    <t>відсоток виконання завдання по капітальному ремонту дорожнього покриття вул.Стара дорога в м.Коломиї</t>
  </si>
  <si>
    <t>кількість робочих проектів, необхідних для виконання капітального ремонту дорожнього поериття  вул.Полуботка</t>
  </si>
  <si>
    <t>площа дорожнього покриття вул.Полуботка, де планується провести капітальний ремонт</t>
  </si>
  <si>
    <t>середня вартість виготовлення 1 проекту на капітальний ремонт дорожнього покриття вул.Полуботка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</si>
  <si>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дорожнього покриття вул.Полуботка</t>
    </r>
  </si>
  <si>
    <t>відсоток виконання завдання по капітальному ремонту дорожнього покриття вул.Полуботка в м.Коломиї</t>
  </si>
  <si>
    <t>9.1.19.Провести капітальний ремонт дорожнього покриття вул.Попадюка в м.Коломиї</t>
  </si>
  <si>
    <t>кількість робочих проектів, необхідних для виконання капітального ремонту дорожнього поериття  вул.Попадюка</t>
  </si>
  <si>
    <t>площа дорожнього покриття вул.Попадюка, де планується провести капітальний ремонт</t>
  </si>
  <si>
    <t>середня вартість виготовлення 1 проекту на капітальний ремонт дорожнього покриття вул.Попадюка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</si>
  <si>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дорожнього покриття вул.Попадюка</t>
    </r>
  </si>
  <si>
    <t>відсоток виконання завдання по капітальному ремонту дорожнього покриття вул.Попадюка в м.Коломиї</t>
  </si>
  <si>
    <t>площа дорожнього покриття вул.Будівельної, де планується провести капітальний ремонт</t>
  </si>
  <si>
    <t>середня вартість виготовлення 1 проекту на капітальний ремонт дорожнього покриття вул.Будівельної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</si>
  <si>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дорожнього покриття вул.Будівельної</t>
    </r>
  </si>
  <si>
    <t>відсоток виконання завдання по капітальному ремонту дорожнього покриття вул.Будівельної в м.Коломиї</t>
  </si>
  <si>
    <t>площа дорожнього покриття вул.Квіткової, де планується провести капітальний ремонт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</si>
  <si>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дорожнього покриття вул.Квіткової</t>
    </r>
  </si>
  <si>
    <t>відсоток виконання завдання по капітальному ремонту дорожнього покриття вул.Квіткової в м.Коломиї</t>
  </si>
  <si>
    <t>площа дорожнього і тротуарного  покриття біля будинку №12 по вул.Довженка, де планується провести капітальний ремонт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</si>
  <si>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дорожнього і тротуарного  покриття біля будинку №12 по вул.Довженка</t>
    </r>
  </si>
  <si>
    <t>відсоток виконання завдання по капітальному ремонту дорожнього і тротуарного  покриття біля будинку №12 по вул.Довженка в м.Коломиї</t>
  </si>
  <si>
    <t xml:space="preserve">Обсяг видатків на виконання капітального ремонту дорожнього покриття вулиці Сагайдачного від автодорожнього моста до вулиці Січових Стрільців в с.Воскресинці Коломийського району </t>
  </si>
  <si>
    <t>площа дорожнього покриття вулиці Сагайдачного від автодорожнього моста до вулиці Січових Стрільців в с.Воскресинці Коломийського району</t>
  </si>
  <si>
    <t>середня вартість капітального ремонту 1 м2 дорожнього покриття вулиці Сагайдачного від автодорожнього моста до вулиці Січових Стрільців в с.Воскресинці Коломийського району</t>
  </si>
  <si>
    <t>відсоток виконання завдання по капітальному ремонту дорожнього покриття вулиці Сагайдачного від автодорожнього моста до вулиці Січових Стрільців в с.Воскресинці Коломийського району</t>
  </si>
  <si>
    <t>Обсяг видатків на капітальний ремонт міжквартальних проїздів по вул.Сахарова</t>
  </si>
  <si>
    <t xml:space="preserve">площа покриття міжквартальних проїздів по вул.Сахарова,  де  планується провести капітальний ремонт 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</si>
  <si>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покриття міжквартальних проїздів по вул.Сахарова</t>
    </r>
  </si>
  <si>
    <t>відсоток виконання завдання по капітальному ремонту міжквартальних проїздів по вул.Сахарова</t>
  </si>
  <si>
    <t>площа тротуарів  міжквартальних проїздів по вулБогуна, де  планується провести капітальний ремонт міжквартальних проїздів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</si>
  <si>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тротуарів  міжквартальних проїздів по вулБогуна</t>
    </r>
  </si>
  <si>
    <t>кількість робочих проектів, необхідних для виконання капітального ремонту тротуарів і  міжквартальних проїздів  по. вул. Богуна</t>
  </si>
  <si>
    <t>9.4.1.Провести капітальний ремонт каналізаційної мережі по вулиці Йосипа Сліпого в м.Коломиї</t>
  </si>
  <si>
    <t>Обсяг видатків на капітальний ремонт дитячого майданчика по вул.Карпатській</t>
  </si>
  <si>
    <t>Обсяг видатків на капітальний ремонт дитячого майданчика біля будинку №5 по вул.Стефаника</t>
  </si>
  <si>
    <t>Обсяг видатків на капітальний ремонт дитячого майданчика біля будинку №213 по вул.Франка</t>
  </si>
  <si>
    <t>Обсяг видатків на капітальний ремонт дитячого майданчика біля будинку №4 по вул.Костомарова</t>
  </si>
  <si>
    <t>Обсяг видатків на капітальний ремонт дитячого майданчика біля будинку №32 по вул.Лисенка</t>
  </si>
  <si>
    <t>Обсяг видатків на капітальний ремонт спортивного майданчика по вул.Січинського</t>
  </si>
  <si>
    <t>Обсяг видатків на капітальний ремонт спортивного майданчика біля будинку №248 по вул.Мазепи</t>
  </si>
  <si>
    <t>Обсяг видатків на капітальний ремонт дитячого майданчика  по вул.Козацькій</t>
  </si>
  <si>
    <t>Обсяг видатків на капітальний ремонт дитячого майданчика  по вул.Опришківській</t>
  </si>
  <si>
    <t>Обсяг видатків на капітальний ремонт дитячого майданчика  по вул..Крипякевича</t>
  </si>
  <si>
    <t>середня вартість проведення технічного нагляду</t>
  </si>
  <si>
    <t>Обсяг видатків на капітальний ремонт вуличного освітлення (вул. Франка, вул.Сотні Гамалії)</t>
  </si>
  <si>
    <t>кількість робочих проектів, необхідних для виконання капітального ремонту вуличного освітлення ( вул. Франка, вул. Сотні Гамалії)</t>
  </si>
  <si>
    <t>середня вартість виготовлення 1 проекту на капітальний ремонт вуличного освітлення (вул. Франка, вул.Сотні Гамалії)</t>
  </si>
  <si>
    <t xml:space="preserve">відсоток виконання завдання </t>
  </si>
  <si>
    <t>9.7.7.Провести капітальний ремонт вуличного освітлення (вул. Франка, вул.Сотні Гамалії)</t>
  </si>
  <si>
    <t>9.3.6.Провести капітальний ремонт міжквартальних проїздів по вул. Леонтовича, 20, 24, 26 в м.Коломиї</t>
  </si>
  <si>
    <t>9.3.7.Провести капітальний ремонт міжквартальних проїздів по вул. Коновальця, 19 в м.Коломиї</t>
  </si>
  <si>
    <t>9.3.8.Провести капітальний ремонт міжквартальних проїздів по вул.Валовій, 45 в м.Коломиї</t>
  </si>
  <si>
    <t>9.3.9.Провести капітальний ремонт міжквартальних проїздів по вул.Чайковського, 38, 46, 48 в м.Коломиї</t>
  </si>
  <si>
    <t>9.3.10.Провести капітальний ремонт міжквартальних проїздів по вул.Чайковського, 34, 36, 44 в м.Коломиї</t>
  </si>
  <si>
    <t>9.3.11.Провести капітальний ремонт міжквартальних проїздів по вул.Пекарська, 8 в м.Коломиї</t>
  </si>
  <si>
    <t>9.3.12.Провести капітальний ремонт міжквартальних проїздів по вул.Петлюри, 74 в м.Коломиї</t>
  </si>
  <si>
    <t>9.3.13.Провести капітальний ремонт міжквартальних проїздів по вул.Хмельницького, 3 в м.Коломиї</t>
  </si>
  <si>
    <t>9.3.14.Провести капітальний ремонт міжквартальних проїздів  по вул.Лисенка, 10 в м.Коломиї</t>
  </si>
  <si>
    <t>9.3.15.Провести капітальний ремонт міжквартальних проїздів по вул.Петлюри, 38 в м.Коломиї</t>
  </si>
  <si>
    <t>9.3.16.Провести капітальний ремонт міжквартальних проїздів по вул.Петлюри, 42 в м.Коломиї</t>
  </si>
  <si>
    <t>9.3.17.Провести капітальний ремонт міжквартальних проїздів по бул.Лесі Українки, 12 в м.Коломиї</t>
  </si>
  <si>
    <t>9.3.18.Провести капітальний ремонт міжквартальних проїздів по вул.Січових Стрільців, 12 в м.Коломиї</t>
  </si>
  <si>
    <t>9.3.19.Провести капітальний ремонт міжквартальних проїздів по вул.Січових Стрільців, 23, 25 та вул. Лисенка, 1 в м.Коломиї</t>
  </si>
  <si>
    <t>9.3.20.Провести капітальний ремонт міжквартальних проїздів по вул. Сахарова в м.Коломиї</t>
  </si>
  <si>
    <t>9.3.21.Провести капітальний ремонт міжквартальних проїздів по вул.Леонтовича в м.Коломиї</t>
  </si>
  <si>
    <t>9.3.22.Провести капітальний ремонт дорожнього покриття  міжквартальних проїздів по пл. Привокзальній 5,6</t>
  </si>
  <si>
    <t>9.3.23.Провести капітальний ремонт дорожнього покриття  міжквартальних проїздів по пл.Привокзальній, 12 в Коломиї</t>
  </si>
  <si>
    <t>9.3.24.Провести капітальний ремонт міжквартальних проїздів на площі Привокзальній, м. Коломия</t>
  </si>
  <si>
    <t>9.3.25.Провести капітальний ремонт міжквартальних проїздів території біля будинку №298 по вул. Мазепи в м.Коломиї</t>
  </si>
  <si>
    <t>9.3.26.Провести капітальний ремонт міжквартальних проїздів території біля будинків №22-24 по вул. Шкрумеляка в м. Коломиї</t>
  </si>
  <si>
    <t>9.3.27.Провести капітальний ремонт міжквартальних проїздів  по вул. Чайковського, 50 в м. Коломиї</t>
  </si>
  <si>
    <t>9.3.28.Провести капітальний ремонт міжквартальних проїздів по вул.Січових Стрільців, 36 в м.Коломиї</t>
  </si>
  <si>
    <t>9.3.29.Провести капітальний ремонт тротуарів і міжквартальних проїздів по вул.Богуна в м.Коломиї</t>
  </si>
  <si>
    <t>9.1.2.Провести капітальний ремонт дорожнього покриття вул.Косівської в м.Коломиї</t>
  </si>
  <si>
    <t>9.1.3.Провести капітальний ремонт дорожнього покриття вул.Франка в м.Коломиї</t>
  </si>
  <si>
    <t>9.1.4.Провести капітальний ремонт вул.Навроцького в м.Коломиї</t>
  </si>
  <si>
    <t>9.1.5.Провести капітальний ремонт дорожнього і тротуарного покриття вул. Лисенка (заїзд до ЗОШ №2 та ДНЗ№11) в м.Коломиї</t>
  </si>
  <si>
    <t>9.1.6. Провести капітальний ремонт дорожнього покриття вул.Гординського в м.Коломиї</t>
  </si>
  <si>
    <t>9.1.8.Провести капітальний ремонт дорожнього покриття вул.Вітовського в м.Коломиї</t>
  </si>
  <si>
    <t xml:space="preserve">9.1.9.Провести капітальний ремонт вул.Шевченка в м.Коломиї </t>
  </si>
  <si>
    <t>9.1.10.Провести капітальний ремонт вул.Валової в м.Коломиї</t>
  </si>
  <si>
    <t>9.1.11.Провести капітальний ремонт вул.Трильовського в м.Коломиї</t>
  </si>
  <si>
    <t>9.1.12.Провести капітальний ремонт вул.Кобилянської в м.Коломиї</t>
  </si>
  <si>
    <t>9.1.13.Провести капітальний ремонт вул.Довбуша в м.Коломиї</t>
  </si>
  <si>
    <t>9.1.14. Провести капітальний ремонт вул.Шкільна с.Товмачик</t>
  </si>
  <si>
    <t>9.1.15.Провести капітальний ремонт  дорожнього  покриття  вулиці  Січових  Стрільців від  будинку  №2  до  будинку  №10  в  с.Воскресинці</t>
  </si>
  <si>
    <t>9.1.16.Провести капітальний ремонт  дорожнього  покриття вул.С.Палія (від вулиці С.Стрільців) в м.Коломиї</t>
  </si>
  <si>
    <t>9.1.17.Провести капітальний ремонт дорожнього покриття вул.Стара дорога в м.Коломиї</t>
  </si>
  <si>
    <t>9.1.18.Провести капітальний ремонт дорожнього покриття вул.Полуботка в м.Коломиї</t>
  </si>
  <si>
    <t>9.1.20.Провести капітальний ремонт дорожнього покриття вул.Будівельної в м.Коломиї</t>
  </si>
  <si>
    <t>9.1.21.Провести капітальний ремонт дорожнього покриття вул.Квіткової в м.Коломиї</t>
  </si>
  <si>
    <t>9.1.22.Провести капітальний ремонт дорожнього і тротуарного покриття біля будинку №12 по вул.Довженка в м.Коломиї</t>
  </si>
  <si>
    <t>9.1.23.Провести капітальний ремонт дорожнього покриття вулиці Сагайдачного від автодорожнього моста до вулиці Січових Стрільців в с.Воскресинці Коломийського району</t>
  </si>
  <si>
    <r>
      <t>_________________</t>
    </r>
    <r>
      <rPr>
        <sz val="12"/>
        <color indexed="8"/>
        <rFont val="Times New Roman"/>
        <family val="1"/>
      </rPr>
      <t>N _</t>
    </r>
    <r>
      <rPr>
        <u val="single"/>
        <sz val="12"/>
        <color indexed="8"/>
        <rFont val="Times New Roman"/>
        <family val="1"/>
      </rPr>
      <t>______</t>
    </r>
    <r>
      <rPr>
        <sz val="12"/>
        <color indexed="8"/>
        <rFont val="Times New Roman"/>
        <family val="1"/>
      </rPr>
      <t>__</t>
    </r>
  </si>
  <si>
    <t>рішення міської ради від 20.02.2020 №4426-59/2020</t>
  </si>
  <si>
    <t>рішення міської ради від20.02.2020 №4426-59/2020</t>
  </si>
  <si>
    <t xml:space="preserve">   9.2.Провести капітальний ремонт тротуарів</t>
  </si>
  <si>
    <t xml:space="preserve">   9.3.Провести капітальний ремонт міжквартальних проїздів</t>
  </si>
  <si>
    <t>середня вартість виготовлення 1 проекту на капітальний ремонт тротуарів і міжквартальних проїздів по вул.Богуна</t>
  </si>
  <si>
    <t>кількість суб`єктів господарювання,які здйснюватимуть технічний нагляд</t>
  </si>
  <si>
    <t>кількість робочих проектів, необхідних для виконання капітального ремонту дорожнього покриття  вул.Будівельної</t>
  </si>
  <si>
    <t>9.2.11.Провести капітальний ремонт тротуарів по вул.Богуна,32 в м.Коломиї</t>
  </si>
  <si>
    <r>
      <t>середня вартість капітального ремонту 1 м</t>
    </r>
    <r>
      <rPr>
        <sz val="9"/>
        <color indexed="8"/>
        <rFont val="Times New Roman"/>
        <family val="1"/>
      </rPr>
      <t xml:space="preserve"> мереж вуличного освітлення  с.Воскресинці</t>
    </r>
  </si>
  <si>
    <r>
      <t>середня вартість капітального ремонту 1 м</t>
    </r>
    <r>
      <rPr>
        <sz val="9"/>
        <color indexed="8"/>
        <rFont val="Times New Roman"/>
        <family val="1"/>
      </rPr>
      <t xml:space="preserve"> мереж вуличного освітлення  с. Шепарівці</t>
    </r>
  </si>
  <si>
    <r>
      <t>середня вартість капітального ремонту 1 м</t>
    </r>
    <r>
      <rPr>
        <sz val="9"/>
        <color indexed="8"/>
        <rFont val="Times New Roman"/>
        <family val="1"/>
      </rPr>
      <t xml:space="preserve"> мереж вуличного освітлення  с. Іванівці з встановленням світильників</t>
    </r>
  </si>
  <si>
    <r>
      <t>середня вартість капітального ремонту 1 м</t>
    </r>
    <r>
      <rPr>
        <sz val="9"/>
        <color indexed="8"/>
        <rFont val="Times New Roman"/>
        <family val="1"/>
      </rPr>
      <t xml:space="preserve"> мереж вуличного освітлення  с.Товмачик</t>
    </r>
  </si>
  <si>
    <t>відсоток виконання завдання по капітальному ремонту тротуару  по  вул.Заньковецької</t>
  </si>
  <si>
    <t>9.4.2.Провести капітальний ремонт канави водовідведення по вул.Маковея м.Коломиї  Івано-Франківської області</t>
  </si>
  <si>
    <t>рішення міської ради від 29.02.2020 №4443-59/2020</t>
  </si>
  <si>
    <t>кількість обєктів,де планується провести капітальний ремонт канави водовідведення</t>
  </si>
  <si>
    <t>середня вартість проведення капітального ремонту канави водовідведення</t>
  </si>
  <si>
    <t>кількість робочих проектів, необхідних для виконання капітального ремонту тротуарів по   вул. Павлика</t>
  </si>
  <si>
    <t>площа тротуарного покриття  по вул. Павлика, де планується провести капітальний ремонт</t>
  </si>
  <si>
    <t>середня вартість виготовлення 1 проекту на капітальний ремонт тротуару вул. Павлика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</si>
  <si>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тротуару по  вул. Павлика</t>
    </r>
  </si>
  <si>
    <t>відсоток виконання завдання по капітальному ремонту тротуару по  вул. Павлика в м.Коломиї</t>
  </si>
  <si>
    <t xml:space="preserve"> 9.2.17.Провести капітальний ремонт тротуарів по  вул.Павлика в м.Коломиї</t>
  </si>
  <si>
    <t xml:space="preserve"> 9.1.7.Провести капітальний ремонт дорожнього покриття вул.Орлика в м.Коломиї</t>
  </si>
  <si>
    <t>кількість робочих проектів, необхідних для виконання капітального ремонту дорожнього покриття  вул. Орлика</t>
  </si>
  <si>
    <t>площа дорожнього покриття  вул. Орлика, де планується провести капітальний ремонт</t>
  </si>
  <si>
    <t>середня вартість виготовлення 1 проекту на капітальний ремонт дорожнього покриття  вул. Орлика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</si>
  <si>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покриття дорожнього покриття  вул. Орлика</t>
    </r>
  </si>
  <si>
    <t>відсоток виконання завдання по капітальному ремонту дорожнього покриття  вул. Орлика в м.Коломиї</t>
  </si>
  <si>
    <t>9.1.20.Провести капітальний ремонт дорожнього покриття вул.Шкрумеляка від вул.Січових Стрільців до будинку №10 в м.Коломиї</t>
  </si>
  <si>
    <t>кількість робочих проектів, необхідних для виконання капітального ремонту дорожнього покриття  вул.Шкрумеляка від вул.Січових Стрільців до буд.№10</t>
  </si>
  <si>
    <t>площа дорожнього покриття вул.Шкрумеляка від вул.Січових Стрільців до буд.№10, де планується провести капітальний ремонт</t>
  </si>
  <si>
    <t>середня вартість виготовлення 1 проекту на капітальний ремонт дорожнього покриття вул.Шкрумеляка від вул.Січових Стрільців до буд.№10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</si>
  <si>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дорожнього покриття вул.Шкрумеляка від вул.Січових Стрільців до буд.№10</t>
    </r>
  </si>
  <si>
    <t>відсоток виконання завдання по капітальному ремонту дорожнього покриттявул.Шкрумеляка від вул.Січових Стрільців до буд.№10 в м.Коломиї</t>
  </si>
  <si>
    <t>9.4.3.Капітальний ремонт каналізаційної мережі по вул. Богуна,40 в м. Коломиї</t>
  </si>
  <si>
    <t>кількість робочих проектів, необхідних для виконання капітального ремонту каналізаційної мережі по вулиці Богуна,40</t>
  </si>
  <si>
    <t>Протяжність каналізаційної мережі по вул. Богуна 40, де  планується провести капітальний ремонт</t>
  </si>
  <si>
    <t>середня вартість виготовлення 1 проекту на капітальний ремонт каналізаційної мережі по вулиці Богуна,40</t>
  </si>
  <si>
    <t>середня вартість капітального ремонту 1 м/п каналізаційної мережі по вулиці Богуна,40</t>
  </si>
  <si>
    <t xml:space="preserve">   </t>
  </si>
  <si>
    <t>0953000000</t>
  </si>
  <si>
    <r>
      <t>Обсяг бюджетних призначень / бюджетних асигнувань - _</t>
    </r>
    <r>
      <rPr>
        <b/>
        <u val="single"/>
        <sz val="12"/>
        <color indexed="8"/>
        <rFont val="Times New Roman"/>
        <family val="1"/>
      </rPr>
      <t>105 551 669,48</t>
    </r>
    <r>
      <rPr>
        <sz val="12"/>
        <color indexed="8"/>
        <rFont val="Times New Roman"/>
        <family val="1"/>
      </rPr>
      <t xml:space="preserve"> гривень, у тому числі загального фонду - __</t>
    </r>
    <r>
      <rPr>
        <b/>
        <u val="single"/>
        <sz val="12"/>
        <color indexed="8"/>
        <rFont val="Times New Roman"/>
        <family val="1"/>
      </rPr>
      <t>59 735 718,00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гривень та спеціального фонду -  </t>
    </r>
    <r>
      <rPr>
        <b/>
        <u val="single"/>
        <sz val="12"/>
        <color indexed="8"/>
        <rFont val="Times New Roman"/>
        <family val="1"/>
      </rPr>
      <t>45 815 951,48</t>
    </r>
    <r>
      <rPr>
        <sz val="12"/>
        <color indexed="8"/>
        <rFont val="Times New Roman"/>
        <family val="1"/>
      </rPr>
      <t xml:space="preserve"> гривень.</t>
    </r>
  </si>
  <si>
    <t>площа тротуарів, на яких планується провести поточний ремонт</t>
  </si>
  <si>
    <t>середня вартість відновлення  1 дощеприймального колодязя</t>
  </si>
  <si>
    <t>середня вартість встановлення 1 металевого стовпчика</t>
  </si>
  <si>
    <t>кількість стовпчиків металевих, які планується встановити</t>
  </si>
  <si>
    <t>протяжність підвісних огорож, яку планується встановити (ремонтувати)</t>
  </si>
  <si>
    <t>середня вартість встановлення (ремонту) 1 м підвісної огорожі</t>
  </si>
  <si>
    <t>площа цегляної огорожі, яку планується  демонтувати</t>
  </si>
  <si>
    <r>
      <t>середня вартість демонтажу 1 м</t>
    </r>
    <r>
      <rPr>
        <sz val="11"/>
        <color indexed="8"/>
        <rFont val="Calibri"/>
        <family val="2"/>
      </rPr>
      <t xml:space="preserve">² </t>
    </r>
    <r>
      <rPr>
        <sz val="11"/>
        <color indexed="8"/>
        <rFont val="Times New Roman"/>
        <family val="1"/>
      </rPr>
      <t>цегляної огорожі</t>
    </r>
  </si>
  <si>
    <t>рн.</t>
  </si>
  <si>
    <t>захоронення рештків  трав, дерев та листя</t>
  </si>
  <si>
    <t>кількість дерев, які планується видалити у важкодоступних місцях</t>
  </si>
  <si>
    <t>середня вартість видалення 1 дерева у важкодоступних місцях</t>
  </si>
  <si>
    <t>кількість дерев, де планується провести формувальну обрізку, включаючи очищення ділянки від сміття і вивезення сміття</t>
  </si>
  <si>
    <t>кількість аварійних дерев, які планується видалити (звалювати)</t>
  </si>
  <si>
    <t>середня вартість видалення (звалювання) 1 м³ аварійних дерев</t>
  </si>
  <si>
    <t>кількість пнів, які планується викорчувати , включаючи очищення ділянки від сміття і вивезення сміття</t>
  </si>
  <si>
    <t>середня вартість викошування 1м² теритої</t>
  </si>
  <si>
    <t>площа ділянок, які будуть викошені від трави</t>
  </si>
  <si>
    <t>середня вартість посадки 1 дерева</t>
  </si>
  <si>
    <t>100 м3</t>
  </si>
  <si>
    <t>Вартість піщано-соляної суміші:      (100 м3)</t>
  </si>
  <si>
    <t>середня вартість навантаження 1 м3 протиожеледного матеріалу</t>
  </si>
  <si>
    <t>середня вартість перевезення 1 т снігу</t>
  </si>
  <si>
    <t>відсоток дорожноьої мережі, яка утримується в зимовий період в належному стані</t>
  </si>
  <si>
    <t>середня вартість встановлення 1 вуличної (адресної) таблички (вказівника)</t>
  </si>
  <si>
    <t>протяжність вулиць, по яких планується виготовити технічні паспорти вулиць міста</t>
  </si>
  <si>
    <t>середня вартість виготовлення технічного паспорту на 1 км вулиці</t>
  </si>
  <si>
    <t>рішення міської ради від13.04.2020 №4557-61/2020</t>
  </si>
  <si>
    <t>Фінансове управління Коломийської міської ради</t>
  </si>
  <si>
    <t xml:space="preserve">Заступник начальника   управління - начальник бюджетного відділу фінансового управління    </t>
  </si>
  <si>
    <t>Ольга Циганчук</t>
  </si>
  <si>
    <t xml:space="preserve">середня вартість поточного ремонту 1 м2 тротуару </t>
  </si>
  <si>
    <t>кількість вуличних (адресних) вказівних табличок (знаків), які планується встановити</t>
  </si>
  <si>
    <t>20.09.2017 №793 «Про затверджених складових програмної класифікації видатків та кредитування місцевих бюджетів», рішення міської ради №2041-26/2017 від 16.11.2017 року «Про затвердження програми «Благоустрій міста Коломиї на 2018-2020 роки»», рішення міської ради від 22.11.2018 року № 3196-39/2018 «Про  внесення змін  до  рішення міської  ради  від    16.11.2017 р. №2041-26/2017 «Про затвердження програми  «Благоустрій міста Коломиї на 2018-2020 роки»», рішення міської ради від 05.12.2019 року №  4222-55/2019 «Про міський бюджет на 2020 рік», рішення міської ради від 16.01.2020 року №4353-57/2020 "Про уточнення міського бюджету", рішення міської ради від 20.02.2020 року №4426-59/2020 "Про уточнення міського бюджету", рішення міської ради від 29.02.2020 року №4443-59/2020 "Про уточнення міського бюджету на 2020 рік", рішення міської ради від 13.04.2020 року №4557-61/2020 "Про уточнення бюджету Коломийської міської об'єднаної територіальної громади на 2020 рік (0953000000)"</t>
  </si>
  <si>
    <t>кількість безпритульних тварин, яким планується надати ветеринарні послуги</t>
  </si>
  <si>
    <t>середня вартість проведення ветеринарної послуги  1 тварині</t>
  </si>
  <si>
    <t>середня вартість влаштування (ремонту)1 лавки у місцях масового відпочинку</t>
  </si>
  <si>
    <t>кількість лавок, які необхідно встановити (відремонтувати) в місцях масового відпочинку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</si>
</sst>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"/>
    <numFmt numFmtId="186" formatCode="#,##0.0"/>
    <numFmt numFmtId="187" formatCode="0.0"/>
    <numFmt numFmtId="188" formatCode="0.0000"/>
    <numFmt numFmtId="189" formatCode="0.000"/>
    <numFmt numFmtId="190" formatCode="0.00000"/>
    <numFmt numFmtId="191" formatCode="0.000000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11"/>
      <name val="Times New Roman"/>
      <family val="1"/>
    </font>
    <font>
      <sz val="10.5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8.8"/>
      <color indexed="8"/>
      <name val="Times New Roman"/>
      <family val="1"/>
    </font>
    <font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8"/>
      <color indexed="10"/>
      <name val="Times New Roman"/>
      <family val="1"/>
    </font>
    <font>
      <sz val="7"/>
      <color indexed="10"/>
      <name val="Times New Roman"/>
      <family val="1"/>
    </font>
    <font>
      <sz val="7"/>
      <color indexed="8"/>
      <name val="Times New Roman"/>
      <family val="1"/>
    </font>
    <font>
      <sz val="7.5"/>
      <color indexed="8"/>
      <name val="Times New Roman"/>
      <family val="1"/>
    </font>
    <font>
      <b/>
      <sz val="10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0.5"/>
      <color rgb="FF000000"/>
      <name val="Times New Roman"/>
      <family val="1"/>
    </font>
    <font>
      <sz val="10.5"/>
      <color rgb="FF000000"/>
      <name val="Times New Roman"/>
      <family val="1"/>
    </font>
    <font>
      <sz val="10.5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sz val="8"/>
      <color rgb="FFFF0000"/>
      <name val="Times New Roman"/>
      <family val="1"/>
    </font>
    <font>
      <sz val="7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7.5"/>
      <color theme="1"/>
      <name val="Times New Roman"/>
      <family val="1"/>
    </font>
    <font>
      <sz val="12"/>
      <color theme="1"/>
      <name val="Times New Roman"/>
      <family val="1"/>
    </font>
    <font>
      <sz val="7"/>
      <color rgb="FFFF0000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65">
    <xf numFmtId="0" fontId="0" fillId="0" borderId="0" xfId="0" applyFont="1" applyAlignment="1">
      <alignment/>
    </xf>
    <xf numFmtId="0" fontId="7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1" fillId="0" borderId="0" xfId="0" applyFont="1" applyAlignment="1">
      <alignment horizontal="center" vertical="center" wrapText="1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0" xfId="0" applyFont="1" applyAlignment="1">
      <alignment vertical="center" wrapText="1"/>
    </xf>
    <xf numFmtId="0" fontId="71" fillId="0" borderId="10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top" wrapText="1"/>
    </xf>
    <xf numFmtId="0" fontId="73" fillId="0" borderId="0" xfId="0" applyFont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11" xfId="0" applyFont="1" applyBorder="1" applyAlignment="1">
      <alignment vertical="center" wrapText="1"/>
    </xf>
    <xf numFmtId="0" fontId="72" fillId="0" borderId="0" xfId="0" applyFont="1" applyBorder="1" applyAlignment="1">
      <alignment/>
    </xf>
    <xf numFmtId="0" fontId="71" fillId="0" borderId="10" xfId="0" applyFont="1" applyBorder="1" applyAlignment="1">
      <alignment vertical="center" wrapText="1"/>
    </xf>
    <xf numFmtId="0" fontId="74" fillId="0" borderId="11" xfId="0" applyFont="1" applyBorder="1" applyAlignment="1">
      <alignment vertical="center" wrapText="1"/>
    </xf>
    <xf numFmtId="0" fontId="75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71" fillId="0" borderId="0" xfId="0" applyFont="1" applyAlignment="1">
      <alignment vertical="center" wrapText="1"/>
    </xf>
    <xf numFmtId="0" fontId="71" fillId="0" borderId="0" xfId="0" applyFont="1" applyAlignment="1">
      <alignment horizontal="left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71" fillId="0" borderId="0" xfId="0" applyFont="1" applyAlignment="1">
      <alignment horizontal="left" vertical="center"/>
    </xf>
    <xf numFmtId="0" fontId="76" fillId="0" borderId="0" xfId="0" applyFont="1" applyAlignment="1">
      <alignment vertical="center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1" fillId="0" borderId="0" xfId="0" applyFont="1" applyAlignment="1">
      <alignment vertical="center"/>
    </xf>
    <xf numFmtId="0" fontId="71" fillId="0" borderId="0" xfId="0" applyFont="1" applyBorder="1" applyAlignment="1">
      <alignment horizontal="center" vertical="center" wrapText="1"/>
    </xf>
    <xf numFmtId="0" fontId="73" fillId="0" borderId="0" xfId="0" applyFont="1" applyAlignment="1">
      <alignment vertical="top"/>
    </xf>
    <xf numFmtId="0" fontId="78" fillId="0" borderId="0" xfId="0" applyFont="1" applyAlignment="1">
      <alignment horizontal="left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0" xfId="0" applyFont="1" applyAlignment="1">
      <alignment horizontal="left" vertical="center" wrapText="1"/>
    </xf>
    <xf numFmtId="0" fontId="71" fillId="0" borderId="0" xfId="0" applyFont="1" applyAlignment="1">
      <alignment horizontal="center" vertical="center" wrapText="1"/>
    </xf>
    <xf numFmtId="0" fontId="71" fillId="0" borderId="0" xfId="0" applyFont="1" applyAlignment="1">
      <alignment vertical="center" wrapText="1"/>
    </xf>
    <xf numFmtId="0" fontId="73" fillId="0" borderId="0" xfId="0" applyFont="1" applyAlignment="1">
      <alignment horizontal="center" vertical="top" wrapText="1"/>
    </xf>
    <xf numFmtId="0" fontId="71" fillId="0" borderId="0" xfId="0" applyFont="1" applyAlignment="1">
      <alignment vertical="center" wrapText="1"/>
    </xf>
    <xf numFmtId="0" fontId="79" fillId="0" borderId="10" xfId="0" applyFont="1" applyBorder="1" applyAlignment="1">
      <alignment vertical="center" wrapText="1"/>
    </xf>
    <xf numFmtId="0" fontId="80" fillId="0" borderId="12" xfId="0" applyFont="1" applyBorder="1" applyAlignment="1">
      <alignment vertical="top" wrapText="1"/>
    </xf>
    <xf numFmtId="0" fontId="79" fillId="0" borderId="10" xfId="0" applyFont="1" applyBorder="1" applyAlignment="1">
      <alignment vertical="top" wrapText="1"/>
    </xf>
    <xf numFmtId="0" fontId="79" fillId="0" borderId="0" xfId="0" applyFont="1" applyBorder="1" applyAlignment="1">
      <alignment wrapText="1"/>
    </xf>
    <xf numFmtId="0" fontId="79" fillId="0" borderId="10" xfId="0" applyFont="1" applyBorder="1" applyAlignment="1">
      <alignment horizontal="center" wrapText="1"/>
    </xf>
    <xf numFmtId="0" fontId="80" fillId="0" borderId="0" xfId="0" applyFont="1" applyBorder="1" applyAlignment="1">
      <alignment horizontal="center" vertical="top" wrapText="1"/>
    </xf>
    <xf numFmtId="0" fontId="80" fillId="0" borderId="12" xfId="0" applyFont="1" applyBorder="1" applyAlignment="1">
      <alignment horizontal="center" vertical="top" wrapText="1"/>
    </xf>
    <xf numFmtId="0" fontId="79" fillId="0" borderId="10" xfId="0" applyFont="1" applyBorder="1" applyAlignment="1">
      <alignment wrapText="1"/>
    </xf>
    <xf numFmtId="0" fontId="80" fillId="0" borderId="12" xfId="0" applyFont="1" applyBorder="1" applyAlignment="1">
      <alignment horizontal="center" vertical="top"/>
    </xf>
    <xf numFmtId="0" fontId="73" fillId="0" borderId="0" xfId="0" applyFont="1" applyAlignment="1">
      <alignment vertical="center" wrapText="1"/>
    </xf>
    <xf numFmtId="0" fontId="81" fillId="0" borderId="0" xfId="0" applyFont="1" applyAlignment="1">
      <alignment/>
    </xf>
    <xf numFmtId="0" fontId="71" fillId="0" borderId="11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top"/>
    </xf>
    <xf numFmtId="0" fontId="71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shrinkToFit="1"/>
    </xf>
    <xf numFmtId="4" fontId="10" fillId="0" borderId="11" xfId="0" applyNumberFormat="1" applyFont="1" applyFill="1" applyBorder="1" applyAlignment="1">
      <alignment horizontal="center" vertical="center" shrinkToFit="1"/>
    </xf>
    <xf numFmtId="4" fontId="71" fillId="0" borderId="11" xfId="0" applyNumberFormat="1" applyFont="1" applyBorder="1" applyAlignment="1">
      <alignment horizontal="center" vertical="center" wrapText="1"/>
    </xf>
    <xf numFmtId="4" fontId="78" fillId="0" borderId="11" xfId="0" applyNumberFormat="1" applyFont="1" applyBorder="1" applyAlignment="1">
      <alignment horizontal="center" vertical="center" wrapText="1"/>
    </xf>
    <xf numFmtId="3" fontId="71" fillId="0" borderId="11" xfId="0" applyNumberFormat="1" applyFont="1" applyBorder="1" applyAlignment="1">
      <alignment vertical="center" wrapText="1"/>
    </xf>
    <xf numFmtId="3" fontId="78" fillId="0" borderId="11" xfId="0" applyNumberFormat="1" applyFont="1" applyBorder="1" applyAlignment="1">
      <alignment vertical="center" wrapText="1"/>
    </xf>
    <xf numFmtId="0" fontId="78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vertical="top" wrapText="1"/>
    </xf>
    <xf numFmtId="0" fontId="71" fillId="0" borderId="0" xfId="0" applyFont="1" applyAlignment="1">
      <alignment horizontal="center" vertical="center" wrapText="1"/>
    </xf>
    <xf numFmtId="0" fontId="71" fillId="0" borderId="10" xfId="0" applyFont="1" applyBorder="1" applyAlignment="1">
      <alignment vertical="center" wrapText="1"/>
    </xf>
    <xf numFmtId="0" fontId="71" fillId="0" borderId="0" xfId="0" applyFont="1" applyAlignment="1">
      <alignment vertical="center" wrapText="1"/>
    </xf>
    <xf numFmtId="0" fontId="71" fillId="0" borderId="0" xfId="0" applyFont="1" applyAlignment="1">
      <alignment horizontal="center" vertical="top" wrapText="1"/>
    </xf>
    <xf numFmtId="0" fontId="71" fillId="0" borderId="0" xfId="0" applyFont="1" applyAlignment="1">
      <alignment horizontal="left" vertical="center" wrapText="1"/>
    </xf>
    <xf numFmtId="0" fontId="71" fillId="0" borderId="0" xfId="0" applyFont="1" applyAlignment="1">
      <alignment horizontal="center" vertical="center" wrapText="1"/>
    </xf>
    <xf numFmtId="0" fontId="71" fillId="0" borderId="0" xfId="0" applyFont="1" applyAlignment="1">
      <alignment horizontal="right" vertical="center" wrapText="1"/>
    </xf>
    <xf numFmtId="49" fontId="79" fillId="0" borderId="10" xfId="0" applyNumberFormat="1" applyFont="1" applyBorder="1" applyAlignment="1">
      <alignment horizontal="right" wrapText="1"/>
    </xf>
    <xf numFmtId="3" fontId="72" fillId="0" borderId="0" xfId="0" applyNumberFormat="1" applyFont="1" applyAlignment="1">
      <alignment/>
    </xf>
    <xf numFmtId="4" fontId="10" fillId="33" borderId="11" xfId="0" applyNumberFormat="1" applyFont="1" applyFill="1" applyBorder="1" applyAlignment="1">
      <alignment horizontal="center" vertical="center" shrinkToFit="1"/>
    </xf>
    <xf numFmtId="0" fontId="72" fillId="34" borderId="0" xfId="0" applyFont="1" applyFill="1" applyAlignment="1">
      <alignment/>
    </xf>
    <xf numFmtId="4" fontId="72" fillId="0" borderId="0" xfId="0" applyNumberFormat="1" applyFont="1" applyAlignment="1">
      <alignment/>
    </xf>
    <xf numFmtId="0" fontId="73" fillId="0" borderId="0" xfId="0" applyFont="1" applyAlignment="1">
      <alignment horizontal="center" vertical="top" wrapText="1"/>
    </xf>
    <xf numFmtId="0" fontId="71" fillId="0" borderId="0" xfId="0" applyFont="1" applyAlignment="1">
      <alignment horizontal="left" vertical="center" wrapText="1"/>
    </xf>
    <xf numFmtId="0" fontId="71" fillId="0" borderId="0" xfId="0" applyFont="1" applyAlignment="1">
      <alignment horizontal="center" vertical="center" wrapText="1"/>
    </xf>
    <xf numFmtId="0" fontId="71" fillId="0" borderId="10" xfId="0" applyFont="1" applyBorder="1" applyAlignment="1">
      <alignment vertical="center" wrapText="1"/>
    </xf>
    <xf numFmtId="0" fontId="73" fillId="0" borderId="0" xfId="0" applyFont="1" applyBorder="1" applyAlignment="1">
      <alignment horizontal="center" vertical="top" wrapText="1"/>
    </xf>
    <xf numFmtId="3" fontId="71" fillId="34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71" fillId="34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3" fontId="19" fillId="34" borderId="11" xfId="0" applyNumberFormat="1" applyFont="1" applyFill="1" applyBorder="1" applyAlignment="1">
      <alignment horizontal="center" vertical="center" wrapText="1"/>
    </xf>
    <xf numFmtId="4" fontId="10" fillId="35" borderId="11" xfId="0" applyNumberFormat="1" applyFont="1" applyFill="1" applyBorder="1" applyAlignment="1">
      <alignment horizontal="center" vertical="center" shrinkToFit="1"/>
    </xf>
    <xf numFmtId="4" fontId="71" fillId="2" borderId="11" xfId="0" applyNumberFormat="1" applyFont="1" applyFill="1" applyBorder="1" applyAlignment="1">
      <alignment horizontal="center" vertical="center" wrapText="1"/>
    </xf>
    <xf numFmtId="49" fontId="79" fillId="0" borderId="10" xfId="0" applyNumberFormat="1" applyFont="1" applyBorder="1" applyAlignment="1">
      <alignment horizontal="center" wrapText="1"/>
    </xf>
    <xf numFmtId="0" fontId="2" fillId="34" borderId="11" xfId="0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center" wrapText="1"/>
    </xf>
    <xf numFmtId="0" fontId="75" fillId="0" borderId="11" xfId="0" applyFont="1" applyBorder="1" applyAlignment="1">
      <alignment horizontal="center" vertical="center" wrapText="1"/>
    </xf>
    <xf numFmtId="0" fontId="72" fillId="0" borderId="0" xfId="0" applyFont="1" applyAlignment="1">
      <alignment horizontal="right"/>
    </xf>
    <xf numFmtId="0" fontId="2" fillId="0" borderId="13" xfId="0" applyFont="1" applyFill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8" fillId="0" borderId="0" xfId="0" applyFont="1" applyAlignment="1">
      <alignment horizontal="left" vertical="center" wrapText="1"/>
    </xf>
    <xf numFmtId="0" fontId="71" fillId="0" borderId="0" xfId="0" applyFont="1" applyAlignment="1">
      <alignment horizontal="left" vertical="center" wrapText="1"/>
    </xf>
    <xf numFmtId="0" fontId="72" fillId="0" borderId="10" xfId="0" applyFont="1" applyBorder="1" applyAlignment="1">
      <alignment horizontal="left"/>
    </xf>
    <xf numFmtId="0" fontId="73" fillId="0" borderId="12" xfId="0" applyFont="1" applyBorder="1" applyAlignment="1">
      <alignment horizontal="center" vertical="top" wrapText="1"/>
    </xf>
    <xf numFmtId="0" fontId="71" fillId="0" borderId="0" xfId="0" applyFont="1" applyAlignment="1">
      <alignment horizontal="center" vertical="center" wrapText="1"/>
    </xf>
    <xf numFmtId="0" fontId="71" fillId="0" borderId="10" xfId="0" applyFont="1" applyBorder="1" applyAlignment="1">
      <alignment vertical="center" wrapText="1"/>
    </xf>
    <xf numFmtId="0" fontId="73" fillId="0" borderId="0" xfId="0" applyFont="1" applyAlignment="1">
      <alignment horizontal="center" vertical="top" wrapText="1"/>
    </xf>
    <xf numFmtId="0" fontId="71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left" wrapText="1"/>
    </xf>
    <xf numFmtId="0" fontId="72" fillId="0" borderId="10" xfId="0" applyFont="1" applyBorder="1" applyAlignment="1">
      <alignment horizontal="center"/>
    </xf>
    <xf numFmtId="0" fontId="78" fillId="0" borderId="0" xfId="0" applyFont="1" applyAlignment="1">
      <alignment horizontal="center" vertical="center"/>
    </xf>
    <xf numFmtId="0" fontId="80" fillId="0" borderId="0" xfId="0" applyFont="1" applyAlignment="1">
      <alignment horizontal="left" vertical="top" wrapText="1"/>
    </xf>
    <xf numFmtId="0" fontId="80" fillId="0" borderId="0" xfId="0" applyFont="1" applyAlignment="1">
      <alignment horizontal="left" vertical="top"/>
    </xf>
    <xf numFmtId="0" fontId="82" fillId="0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82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83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2" fontId="8" fillId="0" borderId="0" xfId="0" applyNumberFormat="1" applyFont="1" applyAlignment="1">
      <alignment horizontal="left" vertical="center" wrapText="1"/>
    </xf>
    <xf numFmtId="2" fontId="71" fillId="0" borderId="0" xfId="0" applyNumberFormat="1" applyFont="1" applyAlignment="1">
      <alignment horizontal="left" vertical="center" wrapText="1"/>
    </xf>
    <xf numFmtId="0" fontId="71" fillId="0" borderId="14" xfId="0" applyFont="1" applyBorder="1" applyAlignment="1">
      <alignment horizontal="left" vertical="center" wrapText="1"/>
    </xf>
    <xf numFmtId="0" fontId="71" fillId="0" borderId="16" xfId="0" applyFont="1" applyBorder="1" applyAlignment="1">
      <alignment horizontal="left" vertical="center" wrapText="1"/>
    </xf>
    <xf numFmtId="0" fontId="71" fillId="0" borderId="15" xfId="0" applyFont="1" applyBorder="1" applyAlignment="1">
      <alignment horizontal="left" vertical="center" wrapText="1"/>
    </xf>
    <xf numFmtId="0" fontId="78" fillId="0" borderId="11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top" wrapText="1"/>
    </xf>
    <xf numFmtId="0" fontId="84" fillId="0" borderId="10" xfId="0" applyFont="1" applyBorder="1" applyAlignment="1">
      <alignment horizontal="center"/>
    </xf>
    <xf numFmtId="0" fontId="79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top" wrapText="1"/>
    </xf>
    <xf numFmtId="0" fontId="85" fillId="0" borderId="0" xfId="0" applyFont="1" applyAlignment="1">
      <alignment horizontal="center" vertical="top" wrapText="1"/>
    </xf>
    <xf numFmtId="0" fontId="79" fillId="0" borderId="10" xfId="0" applyFont="1" applyBorder="1" applyAlignment="1">
      <alignment horizontal="center" wrapText="1"/>
    </xf>
    <xf numFmtId="0" fontId="73" fillId="0" borderId="0" xfId="0" applyFont="1" applyBorder="1" applyAlignment="1">
      <alignment horizontal="center" vertical="top" wrapText="1"/>
    </xf>
    <xf numFmtId="0" fontId="80" fillId="0" borderId="0" xfId="0" applyFont="1" applyAlignment="1">
      <alignment horizontal="center" vertical="top" wrapText="1"/>
    </xf>
    <xf numFmtId="0" fontId="86" fillId="0" borderId="10" xfId="0" applyFont="1" applyBorder="1" applyAlignment="1">
      <alignment horizontal="center"/>
    </xf>
    <xf numFmtId="0" fontId="83" fillId="0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78" fillId="0" borderId="0" xfId="0" applyFont="1" applyAlignment="1">
      <alignment horizontal="left" wrapText="1"/>
    </xf>
    <xf numFmtId="0" fontId="0" fillId="0" borderId="11" xfId="0" applyBorder="1" applyAlignment="1">
      <alignment/>
    </xf>
    <xf numFmtId="0" fontId="84" fillId="0" borderId="11" xfId="0" applyFont="1" applyFill="1" applyBorder="1" applyAlignment="1">
      <alignment horizontal="left" vertical="center" wrapText="1"/>
    </xf>
    <xf numFmtId="0" fontId="71" fillId="0" borderId="14" xfId="0" applyFont="1" applyBorder="1" applyAlignment="1">
      <alignment horizontal="center" vertical="center" wrapText="1"/>
    </xf>
    <xf numFmtId="0" fontId="78" fillId="0" borderId="0" xfId="0" applyFont="1" applyAlignment="1">
      <alignment horizontal="left" vertical="center"/>
    </xf>
    <xf numFmtId="0" fontId="79" fillId="0" borderId="14" xfId="0" applyFont="1" applyFill="1" applyBorder="1" applyAlignment="1">
      <alignment vertical="center" wrapText="1"/>
    </xf>
    <xf numFmtId="0" fontId="79" fillId="0" borderId="16" xfId="0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71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80" fillId="0" borderId="0" xfId="0" applyFont="1" applyAlignment="1">
      <alignment horizontal="left" wrapText="1"/>
    </xf>
    <xf numFmtId="0" fontId="80" fillId="0" borderId="0" xfId="0" applyFont="1" applyAlignment="1">
      <alignment horizontal="left"/>
    </xf>
    <xf numFmtId="0" fontId="80" fillId="0" borderId="12" xfId="0" applyFont="1" applyBorder="1" applyAlignment="1">
      <alignment horizontal="center" vertical="top"/>
    </xf>
    <xf numFmtId="0" fontId="77" fillId="0" borderId="10" xfId="0" applyFont="1" applyBorder="1" applyAlignment="1">
      <alignment horizontal="center"/>
    </xf>
    <xf numFmtId="0" fontId="71" fillId="0" borderId="17" xfId="0" applyFont="1" applyBorder="1" applyAlignment="1">
      <alignment horizontal="left" vertical="center" wrapText="1"/>
    </xf>
    <xf numFmtId="0" fontId="71" fillId="0" borderId="12" xfId="0" applyFont="1" applyBorder="1" applyAlignment="1">
      <alignment horizontal="left" vertical="center" wrapText="1"/>
    </xf>
    <xf numFmtId="0" fontId="77" fillId="0" borderId="10" xfId="0" applyFont="1" applyBorder="1" applyAlignment="1">
      <alignment/>
    </xf>
    <xf numFmtId="0" fontId="71" fillId="0" borderId="0" xfId="0" applyFont="1" applyBorder="1" applyAlignment="1">
      <alignment horizontal="center" vertical="center" wrapText="1"/>
    </xf>
    <xf numFmtId="0" fontId="78" fillId="34" borderId="11" xfId="0" applyFont="1" applyFill="1" applyBorder="1" applyAlignment="1">
      <alignment horizontal="center" vertical="center" wrapText="1"/>
    </xf>
    <xf numFmtId="0" fontId="79" fillId="34" borderId="11" xfId="0" applyFont="1" applyFill="1" applyBorder="1" applyAlignment="1">
      <alignment horizontal="left" vertical="center" wrapText="1"/>
    </xf>
    <xf numFmtId="0" fontId="0" fillId="34" borderId="11" xfId="0" applyFill="1" applyBorder="1" applyAlignment="1">
      <alignment vertical="center" wrapText="1"/>
    </xf>
    <xf numFmtId="0" fontId="75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3" fontId="2" fillId="34" borderId="11" xfId="0" applyNumberFormat="1" applyFont="1" applyFill="1" applyBorder="1" applyAlignment="1">
      <alignment horizontal="center" vertical="center" shrinkToFit="1"/>
    </xf>
    <xf numFmtId="0" fontId="72" fillId="34" borderId="11" xfId="0" applyFont="1" applyFill="1" applyBorder="1" applyAlignment="1">
      <alignment horizontal="left" vertical="center" wrapText="1"/>
    </xf>
    <xf numFmtId="0" fontId="85" fillId="34" borderId="11" xfId="0" applyFont="1" applyFill="1" applyBorder="1" applyAlignment="1">
      <alignment horizontal="center" vertical="center" wrapText="1"/>
    </xf>
    <xf numFmtId="0" fontId="87" fillId="34" borderId="11" xfId="0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84" fillId="34" borderId="11" xfId="0" applyFont="1" applyFill="1" applyBorder="1" applyAlignment="1">
      <alignment horizontal="left" vertical="center" wrapText="1"/>
    </xf>
    <xf numFmtId="2" fontId="2" fillId="34" borderId="11" xfId="0" applyNumberFormat="1" applyFont="1" applyFill="1" applyBorder="1" applyAlignment="1">
      <alignment horizontal="center" vertical="center" shrinkToFit="1"/>
    </xf>
    <xf numFmtId="4" fontId="71" fillId="34" borderId="11" xfId="0" applyNumberFormat="1" applyFont="1" applyFill="1" applyBorder="1" applyAlignment="1">
      <alignment horizontal="center" vertical="center" wrapText="1"/>
    </xf>
    <xf numFmtId="0" fontId="79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88" fillId="34" borderId="11" xfId="0" applyFont="1" applyFill="1" applyBorder="1" applyAlignment="1">
      <alignment horizontal="center" vertical="center" wrapText="1"/>
    </xf>
    <xf numFmtId="186" fontId="71" fillId="34" borderId="11" xfId="0" applyNumberFormat="1" applyFont="1" applyFill="1" applyBorder="1" applyAlignment="1">
      <alignment horizontal="center" vertical="center" wrapText="1"/>
    </xf>
    <xf numFmtId="186" fontId="2" fillId="34" borderId="11" xfId="0" applyNumberFormat="1" applyFont="1" applyFill="1" applyBorder="1" applyAlignment="1">
      <alignment horizontal="center" vertical="center" shrinkToFit="1"/>
    </xf>
    <xf numFmtId="0" fontId="89" fillId="34" borderId="14" xfId="0" applyFont="1" applyFill="1" applyBorder="1" applyAlignment="1">
      <alignment horizontal="left" vertical="center" wrapText="1"/>
    </xf>
    <xf numFmtId="0" fontId="0" fillId="34" borderId="15" xfId="0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89" fillId="34" borderId="15" xfId="0" applyFont="1" applyFill="1" applyBorder="1" applyAlignment="1">
      <alignment horizontal="left" vertical="center" wrapText="1"/>
    </xf>
    <xf numFmtId="0" fontId="79" fillId="34" borderId="11" xfId="0" applyFont="1" applyFill="1" applyBorder="1" applyAlignment="1">
      <alignment horizontal="left" vertical="center" wrapText="1"/>
    </xf>
    <xf numFmtId="2" fontId="71" fillId="34" borderId="11" xfId="0" applyNumberFormat="1" applyFont="1" applyFill="1" applyBorder="1" applyAlignment="1">
      <alignment horizontal="center" vertical="center" wrapText="1"/>
    </xf>
    <xf numFmtId="2" fontId="79" fillId="34" borderId="11" xfId="0" applyNumberFormat="1" applyFont="1" applyFill="1" applyBorder="1" applyAlignment="1">
      <alignment horizontal="left" vertical="center" wrapText="1"/>
    </xf>
    <xf numFmtId="2" fontId="0" fillId="34" borderId="11" xfId="0" applyNumberFormat="1" applyFill="1" applyBorder="1" applyAlignment="1">
      <alignment horizontal="left" vertical="center" wrapText="1"/>
    </xf>
    <xf numFmtId="0" fontId="90" fillId="34" borderId="11" xfId="0" applyFont="1" applyFill="1" applyBorder="1" applyAlignment="1">
      <alignment horizontal="center" vertical="center" wrapText="1"/>
    </xf>
    <xf numFmtId="0" fontId="79" fillId="34" borderId="14" xfId="0" applyFont="1" applyFill="1" applyBorder="1" applyAlignment="1">
      <alignment horizontal="left" vertical="center" wrapText="1"/>
    </xf>
    <xf numFmtId="0" fontId="79" fillId="34" borderId="15" xfId="0" applyFont="1" applyFill="1" applyBorder="1" applyAlignment="1">
      <alignment horizontal="left" vertical="center" wrapText="1"/>
    </xf>
    <xf numFmtId="3" fontId="10" fillId="34" borderId="11" xfId="0" applyNumberFormat="1" applyFont="1" applyFill="1" applyBorder="1" applyAlignment="1">
      <alignment horizontal="center" vertical="center" shrinkToFit="1"/>
    </xf>
    <xf numFmtId="0" fontId="10" fillId="34" borderId="11" xfId="0" applyFont="1" applyFill="1" applyBorder="1" applyAlignment="1">
      <alignment horizontal="center" vertical="center" shrinkToFit="1"/>
    </xf>
    <xf numFmtId="4" fontId="10" fillId="34" borderId="11" xfId="0" applyNumberFormat="1" applyFont="1" applyFill="1" applyBorder="1" applyAlignment="1">
      <alignment horizontal="center" vertical="center" shrinkToFit="1"/>
    </xf>
    <xf numFmtId="0" fontId="10" fillId="34" borderId="11" xfId="0" applyFont="1" applyFill="1" applyBorder="1" applyAlignment="1">
      <alignment horizontal="left" vertical="center" wrapText="1"/>
    </xf>
    <xf numFmtId="187" fontId="2" fillId="34" borderId="11" xfId="0" applyNumberFormat="1" applyFont="1" applyFill="1" applyBorder="1" applyAlignment="1">
      <alignment horizontal="center" vertical="center" shrinkToFit="1"/>
    </xf>
    <xf numFmtId="3" fontId="78" fillId="34" borderId="11" xfId="0" applyNumberFormat="1" applyFont="1" applyFill="1" applyBorder="1" applyAlignment="1">
      <alignment horizontal="center" vertical="center" wrapText="1"/>
    </xf>
    <xf numFmtId="4" fontId="78" fillId="34" borderId="11" xfId="0" applyNumberFormat="1" applyFont="1" applyFill="1" applyBorder="1" applyAlignment="1">
      <alignment horizontal="center" vertical="center" wrapText="1"/>
    </xf>
    <xf numFmtId="3" fontId="90" fillId="34" borderId="11" xfId="0" applyNumberFormat="1" applyFont="1" applyFill="1" applyBorder="1" applyAlignment="1">
      <alignment horizontal="center" vertical="center" wrapText="1"/>
    </xf>
    <xf numFmtId="0" fontId="87" fillId="34" borderId="11" xfId="0" applyFont="1" applyFill="1" applyBorder="1" applyAlignment="1">
      <alignment vertical="center" wrapText="1"/>
    </xf>
    <xf numFmtId="0" fontId="72" fillId="34" borderId="11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shrinkToFit="1"/>
    </xf>
    <xf numFmtId="0" fontId="72" fillId="34" borderId="11" xfId="0" applyFont="1" applyFill="1" applyBorder="1" applyAlignment="1">
      <alignment vertical="center" wrapText="1"/>
    </xf>
    <xf numFmtId="4" fontId="90" fillId="34" borderId="11" xfId="0" applyNumberFormat="1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91" fillId="34" borderId="11" xfId="0" applyFont="1" applyFill="1" applyBorder="1" applyAlignment="1">
      <alignment/>
    </xf>
    <xf numFmtId="0" fontId="91" fillId="34" borderId="11" xfId="0" applyFont="1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87" fillId="34" borderId="1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vertical="center" wrapText="1"/>
    </xf>
    <xf numFmtId="0" fontId="87" fillId="34" borderId="11" xfId="0" applyFont="1" applyFill="1" applyBorder="1" applyAlignment="1">
      <alignment wrapText="1"/>
    </xf>
    <xf numFmtId="4" fontId="2" fillId="34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wrapText="1"/>
    </xf>
    <xf numFmtId="0" fontId="91" fillId="34" borderId="11" xfId="0" applyFont="1" applyFill="1" applyBorder="1" applyAlignment="1">
      <alignment vertical="center" wrapText="1"/>
    </xf>
    <xf numFmtId="0" fontId="91" fillId="34" borderId="14" xfId="0" applyFont="1" applyFill="1" applyBorder="1" applyAlignment="1">
      <alignment vertical="center" wrapText="1"/>
    </xf>
    <xf numFmtId="0" fontId="85" fillId="34" borderId="11" xfId="0" applyFont="1" applyFill="1" applyBorder="1" applyAlignment="1">
      <alignment horizontal="center" wrapText="1"/>
    </xf>
    <xf numFmtId="187" fontId="2" fillId="34" borderId="11" xfId="0" applyNumberFormat="1" applyFont="1" applyFill="1" applyBorder="1" applyAlignment="1">
      <alignment horizontal="center" vertical="center" wrapText="1"/>
    </xf>
    <xf numFmtId="187" fontId="71" fillId="34" borderId="11" xfId="0" applyNumberFormat="1" applyFont="1" applyFill="1" applyBorder="1" applyAlignment="1">
      <alignment horizontal="center" vertical="center" wrapText="1"/>
    </xf>
    <xf numFmtId="3" fontId="2" fillId="34" borderId="11" xfId="0" applyNumberFormat="1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left" vertical="center" wrapText="1"/>
    </xf>
    <xf numFmtId="0" fontId="92" fillId="34" borderId="11" xfId="0" applyFont="1" applyFill="1" applyBorder="1" applyAlignment="1">
      <alignment horizontal="center" vertical="center" wrapText="1"/>
    </xf>
    <xf numFmtId="0" fontId="79" fillId="34" borderId="11" xfId="0" applyFont="1" applyFill="1" applyBorder="1" applyAlignment="1">
      <alignment vertical="center" wrapText="1"/>
    </xf>
    <xf numFmtId="3" fontId="13" fillId="34" borderId="11" xfId="0" applyNumberFormat="1" applyFont="1" applyFill="1" applyBorder="1" applyAlignment="1">
      <alignment horizontal="center" vertical="center" wrapText="1"/>
    </xf>
    <xf numFmtId="0" fontId="80" fillId="34" borderId="11" xfId="0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0" fontId="93" fillId="34" borderId="11" xfId="0" applyFont="1" applyFill="1" applyBorder="1" applyAlignment="1">
      <alignment horizontal="center" wrapText="1"/>
    </xf>
    <xf numFmtId="186" fontId="2" fillId="34" borderId="11" xfId="0" applyNumberFormat="1" applyFont="1" applyFill="1" applyBorder="1" applyAlignment="1">
      <alignment horizontal="center" vertical="center" wrapText="1"/>
    </xf>
    <xf numFmtId="187" fontId="94" fillId="34" borderId="11" xfId="0" applyNumberFormat="1" applyFont="1" applyFill="1" applyBorder="1" applyAlignment="1">
      <alignment horizontal="center" vertical="center" wrapText="1"/>
    </xf>
    <xf numFmtId="187" fontId="95" fillId="34" borderId="11" xfId="0" applyNumberFormat="1" applyFont="1" applyFill="1" applyBorder="1" applyAlignment="1">
      <alignment horizontal="center" vertical="center" wrapText="1"/>
    </xf>
    <xf numFmtId="0" fontId="94" fillId="34" borderId="11" xfId="0" applyFont="1" applyFill="1" applyBorder="1" applyAlignment="1">
      <alignment horizontal="center" vertical="center" wrapText="1"/>
    </xf>
    <xf numFmtId="3" fontId="95" fillId="34" borderId="11" xfId="0" applyNumberFormat="1" applyFont="1" applyFill="1" applyBorder="1" applyAlignment="1">
      <alignment horizontal="center" vertical="center" wrapText="1"/>
    </xf>
    <xf numFmtId="3" fontId="94" fillId="34" borderId="11" xfId="0" applyNumberFormat="1" applyFont="1" applyFill="1" applyBorder="1" applyAlignment="1">
      <alignment horizontal="center" vertical="center" wrapText="1"/>
    </xf>
    <xf numFmtId="2" fontId="94" fillId="34" borderId="11" xfId="0" applyNumberFormat="1" applyFont="1" applyFill="1" applyBorder="1" applyAlignment="1">
      <alignment horizontal="center" vertical="center" wrapText="1"/>
    </xf>
    <xf numFmtId="0" fontId="96" fillId="34" borderId="11" xfId="0" applyFont="1" applyFill="1" applyBorder="1" applyAlignment="1">
      <alignment horizontal="center" vertical="center" wrapText="1"/>
    </xf>
    <xf numFmtId="0" fontId="93" fillId="34" borderId="11" xfId="0" applyFont="1" applyFill="1" applyBorder="1" applyAlignment="1">
      <alignment horizontal="center" vertical="center" wrapText="1"/>
    </xf>
    <xf numFmtId="4" fontId="95" fillId="34" borderId="11" xfId="0" applyNumberFormat="1" applyFont="1" applyFill="1" applyBorder="1" applyAlignment="1">
      <alignment horizontal="center" vertical="center" wrapText="1"/>
    </xf>
    <xf numFmtId="189" fontId="10" fillId="34" borderId="11" xfId="0" applyNumberFormat="1" applyFont="1" applyFill="1" applyBorder="1" applyAlignment="1">
      <alignment horizontal="center" vertical="center" wrapText="1"/>
    </xf>
    <xf numFmtId="189" fontId="19" fillId="34" borderId="11" xfId="0" applyNumberFormat="1" applyFont="1" applyFill="1" applyBorder="1" applyAlignment="1">
      <alignment horizontal="center" vertical="center" wrapText="1"/>
    </xf>
    <xf numFmtId="2" fontId="10" fillId="34" borderId="11" xfId="0" applyNumberFormat="1" applyFont="1" applyFill="1" applyBorder="1" applyAlignment="1">
      <alignment horizontal="center" vertical="center" wrapText="1"/>
    </xf>
    <xf numFmtId="4" fontId="19" fillId="34" borderId="11" xfId="0" applyNumberFormat="1" applyFont="1" applyFill="1" applyBorder="1" applyAlignment="1">
      <alignment horizontal="center" vertical="center" wrapText="1"/>
    </xf>
    <xf numFmtId="0" fontId="79" fillId="34" borderId="14" xfId="0" applyFont="1" applyFill="1" applyBorder="1" applyAlignment="1">
      <alignment horizontal="left" wrapText="1"/>
    </xf>
    <xf numFmtId="0" fontId="79" fillId="34" borderId="15" xfId="0" applyFont="1" applyFill="1" applyBorder="1" applyAlignment="1">
      <alignment horizontal="left" wrapText="1"/>
    </xf>
    <xf numFmtId="0" fontId="87" fillId="34" borderId="11" xfId="0" applyFont="1" applyFill="1" applyBorder="1" applyAlignment="1">
      <alignment horizontal="left" wrapText="1"/>
    </xf>
    <xf numFmtId="1" fontId="2" fillId="34" borderId="11" xfId="0" applyNumberFormat="1" applyFont="1" applyFill="1" applyBorder="1" applyAlignment="1">
      <alignment horizontal="center" vertical="center" wrapText="1"/>
    </xf>
    <xf numFmtId="0" fontId="97" fillId="34" borderId="11" xfId="0" applyFont="1" applyFill="1" applyBorder="1" applyAlignment="1">
      <alignment vertical="center" wrapText="1"/>
    </xf>
    <xf numFmtId="0" fontId="98" fillId="34" borderId="11" xfId="0" applyFont="1" applyFill="1" applyBorder="1" applyAlignment="1">
      <alignment horizontal="center" vertical="center" wrapText="1"/>
    </xf>
    <xf numFmtId="187" fontId="10" fillId="34" borderId="11" xfId="0" applyNumberFormat="1" applyFont="1" applyFill="1" applyBorder="1" applyAlignment="1">
      <alignment horizontal="center" vertical="center" wrapText="1"/>
    </xf>
    <xf numFmtId="187" fontId="19" fillId="34" borderId="11" xfId="0" applyNumberFormat="1" applyFont="1" applyFill="1" applyBorder="1" applyAlignment="1">
      <alignment horizontal="center" vertical="center" wrapText="1"/>
    </xf>
    <xf numFmtId="3" fontId="10" fillId="34" borderId="11" xfId="0" applyNumberFormat="1" applyFont="1" applyFill="1" applyBorder="1" applyAlignment="1">
      <alignment horizontal="center" vertical="center" wrapText="1"/>
    </xf>
    <xf numFmtId="0" fontId="79" fillId="34" borderId="11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center" wrapText="1"/>
    </xf>
    <xf numFmtId="0" fontId="87" fillId="34" borderId="15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wrapText="1"/>
    </xf>
    <xf numFmtId="0" fontId="99" fillId="34" borderId="14" xfId="0" applyFont="1" applyFill="1" applyBorder="1" applyAlignment="1">
      <alignment horizontal="left" vertical="center" wrapText="1"/>
    </xf>
    <xf numFmtId="0" fontId="100" fillId="34" borderId="15" xfId="0" applyFont="1" applyFill="1" applyBorder="1" applyAlignment="1">
      <alignment wrapText="1"/>
    </xf>
    <xf numFmtId="3" fontId="72" fillId="34" borderId="11" xfId="0" applyNumberFormat="1" applyFont="1" applyFill="1" applyBorder="1" applyAlignment="1">
      <alignment horizontal="center" vertical="center" wrapText="1"/>
    </xf>
    <xf numFmtId="187" fontId="72" fillId="34" borderId="11" xfId="0" applyNumberFormat="1" applyFont="1" applyFill="1" applyBorder="1" applyAlignment="1">
      <alignment horizontal="center" vertical="center" wrapText="1"/>
    </xf>
    <xf numFmtId="0" fontId="91" fillId="34" borderId="11" xfId="0" applyFont="1" applyFill="1" applyBorder="1" applyAlignment="1">
      <alignment vertical="center"/>
    </xf>
    <xf numFmtId="0" fontId="87" fillId="34" borderId="15" xfId="0" applyFont="1" applyFill="1" applyBorder="1" applyAlignment="1">
      <alignment horizontal="center" wrapText="1"/>
    </xf>
    <xf numFmtId="0" fontId="91" fillId="34" borderId="14" xfId="0" applyFont="1" applyFill="1" applyBorder="1" applyAlignment="1">
      <alignment horizontal="left" wrapText="1"/>
    </xf>
    <xf numFmtId="0" fontId="91" fillId="34" borderId="15" xfId="0" applyFont="1" applyFill="1" applyBorder="1" applyAlignment="1">
      <alignment horizontal="left" wrapText="1"/>
    </xf>
    <xf numFmtId="0" fontId="71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vertical="center" wrapText="1"/>
    </xf>
    <xf numFmtId="0" fontId="71" fillId="34" borderId="14" xfId="0" applyFont="1" applyFill="1" applyBorder="1" applyAlignment="1">
      <alignment horizontal="center" vertical="center" wrapText="1"/>
    </xf>
    <xf numFmtId="0" fontId="91" fillId="34" borderId="14" xfId="0" applyFont="1" applyFill="1" applyBorder="1" applyAlignment="1">
      <alignment horizontal="left" vertical="center"/>
    </xf>
    <xf numFmtId="0" fontId="91" fillId="34" borderId="15" xfId="0" applyFont="1" applyFill="1" applyBorder="1" applyAlignment="1">
      <alignment horizontal="left" vertical="center"/>
    </xf>
    <xf numFmtId="0" fontId="87" fillId="34" borderId="11" xfId="0" applyFont="1" applyFill="1" applyBorder="1" applyAlignment="1">
      <alignment vertical="top" wrapText="1"/>
    </xf>
    <xf numFmtId="0" fontId="87" fillId="34" borderId="13" xfId="0" applyFont="1" applyFill="1" applyBorder="1" applyAlignment="1">
      <alignment wrapText="1"/>
    </xf>
    <xf numFmtId="0" fontId="87" fillId="34" borderId="13" xfId="0" applyFont="1" applyFill="1" applyBorder="1" applyAlignment="1">
      <alignment vertical="center" wrapText="1"/>
    </xf>
    <xf numFmtId="0" fontId="87" fillId="34" borderId="18" xfId="0" applyFont="1" applyFill="1" applyBorder="1" applyAlignment="1">
      <alignment vertical="center" wrapText="1"/>
    </xf>
    <xf numFmtId="0" fontId="18" fillId="34" borderId="11" xfId="0" applyFont="1" applyFill="1" applyBorder="1" applyAlignment="1">
      <alignment horizontal="left" vertical="center" wrapText="1"/>
    </xf>
    <xf numFmtId="0" fontId="85" fillId="34" borderId="11" xfId="0" applyFont="1" applyFill="1" applyBorder="1" applyAlignment="1">
      <alignment wrapText="1"/>
    </xf>
    <xf numFmtId="0" fontId="85" fillId="34" borderId="11" xfId="0" applyFont="1" applyFill="1" applyBorder="1" applyAlignment="1">
      <alignment vertical="center" wrapText="1"/>
    </xf>
    <xf numFmtId="4" fontId="10" fillId="34" borderId="11" xfId="0" applyNumberFormat="1" applyFont="1" applyFill="1" applyBorder="1" applyAlignment="1">
      <alignment horizontal="center" vertical="center" wrapText="1"/>
    </xf>
    <xf numFmtId="0" fontId="87" fillId="34" borderId="15" xfId="0" applyFont="1" applyFill="1" applyBorder="1" applyAlignment="1">
      <alignment horizontal="left" wrapText="1"/>
    </xf>
    <xf numFmtId="0" fontId="85" fillId="34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talia\&#1057;&#1087;&#1110;&#1083;&#1100;&#1085;&#1072;\Users\User\Desktop\&#1057;&#1087;&#1110;&#1083;&#1100;&#1085;&#1072;\2020\&#1055;&#1088;&#1086;&#1077;&#1082;&#1090;%202020\&#1047;&#1072;&#1087;&#1080;&#1090;&#1080;%20&#1085;&#1086;&#1074;&#1077;\311603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 24.09.2019"/>
      <sheetName val="після 24.09.2019"/>
      <sheetName val="Лист2"/>
      <sheetName val="Лист3"/>
    </sheetNames>
    <sheetDataSet>
      <sheetData sheetId="1">
        <row r="214">
          <cell r="K214">
            <v>123.3</v>
          </cell>
        </row>
        <row r="294">
          <cell r="K294">
            <v>43.18181818181819</v>
          </cell>
        </row>
        <row r="803">
          <cell r="L803">
            <v>444.44444444444446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104" t="s">
        <v>98</v>
      </c>
      <c r="G1" s="105"/>
    </row>
    <row r="2" spans="6:7" ht="15">
      <c r="F2" s="105"/>
      <c r="G2" s="105"/>
    </row>
    <row r="3" spans="6:7" ht="32.25" customHeight="1">
      <c r="F3" s="105"/>
      <c r="G3" s="105"/>
    </row>
    <row r="4" spans="1:5" ht="15.75">
      <c r="A4" s="1"/>
      <c r="E4" s="1" t="s">
        <v>0</v>
      </c>
    </row>
    <row r="5" spans="1:7" ht="15.75">
      <c r="A5" s="1"/>
      <c r="E5" s="101" t="s">
        <v>1</v>
      </c>
      <c r="F5" s="101"/>
      <c r="G5" s="101"/>
    </row>
    <row r="6" spans="1:7" ht="15.75">
      <c r="A6" s="1"/>
      <c r="B6" s="1"/>
      <c r="E6" s="102"/>
      <c r="F6" s="102"/>
      <c r="G6" s="102"/>
    </row>
    <row r="7" spans="1:7" ht="15" customHeight="1">
      <c r="A7" s="1"/>
      <c r="E7" s="96" t="s">
        <v>2</v>
      </c>
      <c r="F7" s="96"/>
      <c r="G7" s="96"/>
    </row>
    <row r="8" spans="1:7" ht="15.75">
      <c r="A8" s="1"/>
      <c r="B8" s="1"/>
      <c r="E8" s="102"/>
      <c r="F8" s="102"/>
      <c r="G8" s="102"/>
    </row>
    <row r="9" spans="1:7" ht="15" customHeight="1">
      <c r="A9" s="1"/>
      <c r="E9" s="96"/>
      <c r="F9" s="96"/>
      <c r="G9" s="96"/>
    </row>
    <row r="10" spans="1:7" ht="15.75">
      <c r="A10" s="1"/>
      <c r="E10" s="94" t="s">
        <v>3</v>
      </c>
      <c r="F10" s="94"/>
      <c r="G10" s="94"/>
    </row>
    <row r="13" spans="1:7" ht="15.75">
      <c r="A13" s="103" t="s">
        <v>4</v>
      </c>
      <c r="B13" s="103"/>
      <c r="C13" s="103"/>
      <c r="D13" s="103"/>
      <c r="E13" s="103"/>
      <c r="F13" s="103"/>
      <c r="G13" s="103"/>
    </row>
    <row r="14" spans="1:7" ht="15.75">
      <c r="A14" s="103" t="s">
        <v>5</v>
      </c>
      <c r="B14" s="103"/>
      <c r="C14" s="103"/>
      <c r="D14" s="103"/>
      <c r="E14" s="103"/>
      <c r="F14" s="103"/>
      <c r="G14" s="103"/>
    </row>
    <row r="17" spans="1:7" ht="15.75">
      <c r="A17" s="97" t="s">
        <v>6</v>
      </c>
      <c r="B17" s="7"/>
      <c r="C17" s="97"/>
      <c r="D17" s="100"/>
      <c r="E17" s="100"/>
      <c r="F17" s="100"/>
      <c r="G17" s="100"/>
    </row>
    <row r="18" spans="1:7" ht="15">
      <c r="A18" s="97"/>
      <c r="B18" s="8" t="s">
        <v>66</v>
      </c>
      <c r="C18" s="97"/>
      <c r="D18" s="99" t="s">
        <v>42</v>
      </c>
      <c r="E18" s="99"/>
      <c r="F18" s="99"/>
      <c r="G18" s="99"/>
    </row>
    <row r="19" spans="1:7" ht="15.75">
      <c r="A19" s="97" t="s">
        <v>8</v>
      </c>
      <c r="B19" s="7"/>
      <c r="C19" s="97"/>
      <c r="D19" s="98"/>
      <c r="E19" s="98"/>
      <c r="F19" s="98"/>
      <c r="G19" s="98"/>
    </row>
    <row r="20" spans="1:7" ht="15">
      <c r="A20" s="97"/>
      <c r="B20" s="8" t="s">
        <v>66</v>
      </c>
      <c r="C20" s="97"/>
      <c r="D20" s="96" t="s">
        <v>41</v>
      </c>
      <c r="E20" s="96"/>
      <c r="F20" s="96"/>
      <c r="G20" s="96"/>
    </row>
    <row r="21" spans="1:7" ht="15.75">
      <c r="A21" s="97" t="s">
        <v>9</v>
      </c>
      <c r="B21" s="7"/>
      <c r="C21" s="7"/>
      <c r="D21" s="100"/>
      <c r="E21" s="100"/>
      <c r="F21" s="100"/>
      <c r="G21" s="100"/>
    </row>
    <row r="22" spans="1:7" ht="15">
      <c r="A22" s="97"/>
      <c r="B22" s="9" t="s">
        <v>66</v>
      </c>
      <c r="C22" s="9" t="s">
        <v>10</v>
      </c>
      <c r="D22" s="99" t="s">
        <v>43</v>
      </c>
      <c r="E22" s="99"/>
      <c r="F22" s="99"/>
      <c r="G22" s="99"/>
    </row>
    <row r="23" spans="1:7" ht="42" customHeight="1">
      <c r="A23" s="3" t="s">
        <v>11</v>
      </c>
      <c r="B23" s="94" t="s">
        <v>12</v>
      </c>
      <c r="C23" s="94"/>
      <c r="D23" s="94"/>
      <c r="E23" s="94"/>
      <c r="F23" s="94"/>
      <c r="G23" s="94"/>
    </row>
    <row r="24" spans="1:7" ht="15.75">
      <c r="A24" s="3" t="s">
        <v>13</v>
      </c>
      <c r="B24" s="94" t="s">
        <v>14</v>
      </c>
      <c r="C24" s="94"/>
      <c r="D24" s="94"/>
      <c r="E24" s="94"/>
      <c r="F24" s="94"/>
      <c r="G24" s="94"/>
    </row>
    <row r="25" spans="1:7" ht="15.75">
      <c r="A25" s="3" t="s">
        <v>15</v>
      </c>
      <c r="B25" s="94" t="s">
        <v>67</v>
      </c>
      <c r="C25" s="94"/>
      <c r="D25" s="94"/>
      <c r="E25" s="94"/>
      <c r="F25" s="94"/>
      <c r="G25" s="94"/>
    </row>
    <row r="26" ht="15.75">
      <c r="A26" s="4"/>
    </row>
    <row r="27" spans="1:7" ht="15.75">
      <c r="A27" s="10" t="s">
        <v>17</v>
      </c>
      <c r="B27" s="92" t="s">
        <v>68</v>
      </c>
      <c r="C27" s="92"/>
      <c r="D27" s="92"/>
      <c r="E27" s="92"/>
      <c r="F27" s="92"/>
      <c r="G27" s="92"/>
    </row>
    <row r="28" spans="1:7" ht="15.75">
      <c r="A28" s="10"/>
      <c r="B28" s="92"/>
      <c r="C28" s="92"/>
      <c r="D28" s="92"/>
      <c r="E28" s="92"/>
      <c r="F28" s="92"/>
      <c r="G28" s="92"/>
    </row>
    <row r="29" spans="1:7" ht="15.75">
      <c r="A29" s="10"/>
      <c r="B29" s="92"/>
      <c r="C29" s="92"/>
      <c r="D29" s="92"/>
      <c r="E29" s="92"/>
      <c r="F29" s="92"/>
      <c r="G29" s="92"/>
    </row>
    <row r="30" spans="1:7" ht="15.75">
      <c r="A30" s="10"/>
      <c r="B30" s="92"/>
      <c r="C30" s="92"/>
      <c r="D30" s="92"/>
      <c r="E30" s="92"/>
      <c r="F30" s="92"/>
      <c r="G30" s="92"/>
    </row>
    <row r="31" ht="15.75">
      <c r="A31" s="4"/>
    </row>
    <row r="32" spans="1:2" ht="15.75">
      <c r="A32" s="22" t="s">
        <v>16</v>
      </c>
      <c r="B32" s="5" t="s">
        <v>69</v>
      </c>
    </row>
    <row r="33" spans="1:7" ht="15.75">
      <c r="A33" s="21" t="s">
        <v>19</v>
      </c>
      <c r="B33" s="94" t="s">
        <v>70</v>
      </c>
      <c r="C33" s="94"/>
      <c r="D33" s="94"/>
      <c r="E33" s="94"/>
      <c r="F33" s="94"/>
      <c r="G33" s="94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92" t="s">
        <v>18</v>
      </c>
      <c r="C35" s="92"/>
      <c r="D35" s="92"/>
      <c r="E35" s="92"/>
      <c r="F35" s="92"/>
      <c r="G35" s="92"/>
    </row>
    <row r="36" spans="1:7" ht="15.75">
      <c r="A36" s="19"/>
      <c r="B36" s="92"/>
      <c r="C36" s="92"/>
      <c r="D36" s="92"/>
      <c r="E36" s="92"/>
      <c r="F36" s="92"/>
      <c r="G36" s="92"/>
    </row>
    <row r="37" spans="1:7" ht="15.75">
      <c r="A37" s="19"/>
      <c r="B37" s="92"/>
      <c r="C37" s="92"/>
      <c r="D37" s="92"/>
      <c r="E37" s="92"/>
      <c r="F37" s="92"/>
      <c r="G37" s="92"/>
    </row>
    <row r="38" spans="1:7" ht="15.75">
      <c r="A38" s="19"/>
      <c r="B38" s="92"/>
      <c r="C38" s="92"/>
      <c r="D38" s="92"/>
      <c r="E38" s="92"/>
      <c r="F38" s="92"/>
      <c r="G38" s="92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92" t="s">
        <v>25</v>
      </c>
      <c r="B47" s="92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97" t="s">
        <v>29</v>
      </c>
      <c r="B50" s="94" t="s">
        <v>27</v>
      </c>
      <c r="C50" s="94"/>
      <c r="D50" s="94"/>
      <c r="E50" s="94"/>
      <c r="F50" s="94"/>
      <c r="G50" s="94"/>
    </row>
    <row r="51" spans="1:2" ht="15.75">
      <c r="A51" s="97"/>
      <c r="B51" s="1" t="s">
        <v>21</v>
      </c>
    </row>
    <row r="52" ht="15.75">
      <c r="A52" s="4"/>
    </row>
    <row r="53" ht="15.75">
      <c r="A53" s="4"/>
    </row>
    <row r="54" spans="1:5" ht="63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9"/>
      <c r="B56" s="11"/>
      <c r="C56" s="11"/>
      <c r="D56" s="11"/>
      <c r="E56" s="11"/>
    </row>
    <row r="57" spans="1:5" ht="15.75">
      <c r="A57" s="19"/>
      <c r="B57" s="11"/>
      <c r="C57" s="11"/>
      <c r="D57" s="11"/>
      <c r="E57" s="11"/>
    </row>
    <row r="58" spans="1:5" ht="15.75">
      <c r="A58" s="92" t="s">
        <v>25</v>
      </c>
      <c r="B58" s="92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94" t="s">
        <v>30</v>
      </c>
      <c r="C61" s="94"/>
      <c r="D61" s="94"/>
      <c r="E61" s="94"/>
      <c r="F61" s="94"/>
      <c r="G61" s="94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93" t="s">
        <v>73</v>
      </c>
      <c r="B76" s="93"/>
      <c r="C76" s="93"/>
      <c r="D76" s="1"/>
    </row>
    <row r="77" spans="1:7" ht="32.25" customHeight="1">
      <c r="A77" s="93"/>
      <c r="B77" s="93"/>
      <c r="C77" s="93"/>
      <c r="D77" s="13"/>
      <c r="E77" s="12"/>
      <c r="F77" s="95"/>
      <c r="G77" s="95"/>
    </row>
    <row r="78" spans="1:7" ht="15.75">
      <c r="A78" s="6"/>
      <c r="B78" s="3"/>
      <c r="D78" s="8" t="s">
        <v>38</v>
      </c>
      <c r="F78" s="96" t="s">
        <v>78</v>
      </c>
      <c r="G78" s="96"/>
    </row>
    <row r="79" spans="1:4" ht="15.75">
      <c r="A79" s="94" t="s">
        <v>40</v>
      </c>
      <c r="B79" s="94"/>
      <c r="C79" s="3"/>
      <c r="D79" s="3"/>
    </row>
    <row r="80" spans="1:4" ht="15.75">
      <c r="A80" s="23" t="s">
        <v>74</v>
      </c>
      <c r="B80" s="18"/>
      <c r="C80" s="21"/>
      <c r="D80" s="21"/>
    </row>
    <row r="81" spans="1:7" ht="45.75" customHeight="1">
      <c r="A81" s="94" t="s">
        <v>75</v>
      </c>
      <c r="B81" s="94"/>
      <c r="C81" s="94"/>
      <c r="D81" s="13"/>
      <c r="E81" s="12"/>
      <c r="F81" s="95"/>
      <c r="G81" s="95"/>
    </row>
    <row r="82" spans="1:7" ht="15.75">
      <c r="A82" s="1"/>
      <c r="B82" s="3"/>
      <c r="C82" s="3"/>
      <c r="D82" s="8" t="s">
        <v>38</v>
      </c>
      <c r="F82" s="96" t="s">
        <v>78</v>
      </c>
      <c r="G82" s="96"/>
    </row>
    <row r="83" ht="15">
      <c r="A83" s="24" t="s">
        <v>76</v>
      </c>
    </row>
    <row r="84" ht="15">
      <c r="A84" s="25" t="s">
        <v>77</v>
      </c>
    </row>
  </sheetData>
  <sheetProtection/>
  <mergeCells count="44">
    <mergeCell ref="A13:G13"/>
    <mergeCell ref="A14:G14"/>
    <mergeCell ref="D18:G18"/>
    <mergeCell ref="D17:G17"/>
    <mergeCell ref="F1:G3"/>
    <mergeCell ref="B28:G28"/>
    <mergeCell ref="B29:G29"/>
    <mergeCell ref="B30:G30"/>
    <mergeCell ref="B33:G33"/>
    <mergeCell ref="A17:A18"/>
    <mergeCell ref="C17:C18"/>
    <mergeCell ref="A19:A20"/>
    <mergeCell ref="C19:C20"/>
    <mergeCell ref="A21:A22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7:G37"/>
    <mergeCell ref="B38:G38"/>
    <mergeCell ref="A58:B58"/>
    <mergeCell ref="A76:C77"/>
    <mergeCell ref="A81:C81"/>
    <mergeCell ref="F77:G77"/>
    <mergeCell ref="F78:G78"/>
    <mergeCell ref="F81:G81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49"/>
  <sheetViews>
    <sheetView tabSelected="1" view="pageBreakPreview" zoomScale="110" zoomScaleSheetLayoutView="110" zoomScalePageLayoutView="110" workbookViewId="0" topLeftCell="A298">
      <selection activeCell="C310" sqref="A91:G1232"/>
    </sheetView>
  </sheetViews>
  <sheetFormatPr defaultColWidth="21.57421875" defaultRowHeight="15"/>
  <cols>
    <col min="1" max="1" width="5.421875" style="5" customWidth="1"/>
    <col min="2" max="2" width="35.8515625" style="5" customWidth="1"/>
    <col min="3" max="3" width="19.57421875" style="5" customWidth="1"/>
    <col min="4" max="5" width="21.57421875" style="5" customWidth="1"/>
    <col min="6" max="6" width="18.00390625" style="5" customWidth="1"/>
    <col min="7" max="7" width="19.28125" style="5" customWidth="1"/>
    <col min="8" max="8" width="13.7109375" style="5" customWidth="1"/>
    <col min="9" max="9" width="7.7109375" style="5" hidden="1" customWidth="1"/>
    <col min="10" max="16384" width="21.57421875" style="5" customWidth="1"/>
  </cols>
  <sheetData>
    <row r="1" spans="6:7" ht="15">
      <c r="F1" s="104" t="s">
        <v>98</v>
      </c>
      <c r="G1" s="105"/>
    </row>
    <row r="2" spans="6:7" ht="15">
      <c r="F2" s="105"/>
      <c r="G2" s="105"/>
    </row>
    <row r="3" spans="6:7" ht="32.25" customHeight="1">
      <c r="F3" s="105"/>
      <c r="G3" s="105"/>
    </row>
    <row r="4" spans="1:5" ht="15.75">
      <c r="A4" s="34"/>
      <c r="E4" s="34" t="s">
        <v>0</v>
      </c>
    </row>
    <row r="5" spans="1:7" ht="15.75">
      <c r="A5" s="34"/>
      <c r="E5" s="101" t="s">
        <v>1</v>
      </c>
      <c r="F5" s="101"/>
      <c r="G5" s="101"/>
    </row>
    <row r="6" spans="1:7" ht="15.75">
      <c r="A6" s="34"/>
      <c r="B6" s="34"/>
      <c r="E6" s="119" t="s">
        <v>551</v>
      </c>
      <c r="F6" s="119"/>
      <c r="G6" s="119"/>
    </row>
    <row r="7" spans="1:7" ht="15" customHeight="1">
      <c r="A7" s="34"/>
      <c r="E7" s="96" t="s">
        <v>2</v>
      </c>
      <c r="F7" s="96"/>
      <c r="G7" s="96"/>
    </row>
    <row r="8" spans="1:7" ht="15.75">
      <c r="A8" s="34"/>
      <c r="B8" s="34"/>
      <c r="E8" s="102"/>
      <c r="F8" s="102"/>
      <c r="G8" s="102"/>
    </row>
    <row r="9" spans="1:7" ht="15" customHeight="1">
      <c r="A9" s="34"/>
      <c r="E9" s="96"/>
      <c r="F9" s="96"/>
      <c r="G9" s="96"/>
    </row>
    <row r="10" spans="1:7" ht="15.75">
      <c r="A10" s="34"/>
      <c r="E10" s="94" t="s">
        <v>819</v>
      </c>
      <c r="F10" s="94"/>
      <c r="G10" s="94"/>
    </row>
    <row r="11" ht="15"/>
    <row r="12" ht="15"/>
    <row r="13" spans="1:7" ht="15.75">
      <c r="A13" s="103" t="s">
        <v>4</v>
      </c>
      <c r="B13" s="103"/>
      <c r="C13" s="103"/>
      <c r="D13" s="103"/>
      <c r="E13" s="103"/>
      <c r="F13" s="103"/>
      <c r="G13" s="103"/>
    </row>
    <row r="14" spans="1:7" ht="15.75">
      <c r="A14" s="103" t="s">
        <v>110</v>
      </c>
      <c r="B14" s="103"/>
      <c r="C14" s="103"/>
      <c r="D14" s="103"/>
      <c r="E14" s="103"/>
      <c r="F14" s="103"/>
      <c r="G14" s="103"/>
    </row>
    <row r="15" ht="15"/>
    <row r="16" ht="15"/>
    <row r="17" spans="1:7" ht="15" customHeight="1">
      <c r="A17" s="37" t="s">
        <v>100</v>
      </c>
      <c r="B17" s="37">
        <v>3100000</v>
      </c>
      <c r="C17" s="37"/>
      <c r="D17" s="120" t="s">
        <v>111</v>
      </c>
      <c r="E17" s="120"/>
      <c r="F17" s="120"/>
      <c r="G17" s="51">
        <v>31692820</v>
      </c>
    </row>
    <row r="18" spans="1:7" ht="28.5" customHeight="1">
      <c r="A18" s="118" t="s">
        <v>108</v>
      </c>
      <c r="B18" s="118"/>
      <c r="C18" s="118"/>
      <c r="D18" s="122" t="s">
        <v>2</v>
      </c>
      <c r="E18" s="122"/>
      <c r="F18" s="38"/>
      <c r="G18" s="49" t="s">
        <v>101</v>
      </c>
    </row>
    <row r="19" spans="1:7" ht="20.25" customHeight="1">
      <c r="A19" s="39" t="s">
        <v>102</v>
      </c>
      <c r="B19" s="39">
        <v>3110000</v>
      </c>
      <c r="C19" s="39"/>
      <c r="D19" s="121" t="s">
        <v>111</v>
      </c>
      <c r="E19" s="121"/>
      <c r="F19" s="121"/>
      <c r="G19" s="51">
        <v>31692820</v>
      </c>
    </row>
    <row r="20" spans="1:7" ht="23.25" customHeight="1">
      <c r="A20" s="118" t="s">
        <v>104</v>
      </c>
      <c r="B20" s="118"/>
      <c r="C20" s="118"/>
      <c r="D20" s="125" t="s">
        <v>41</v>
      </c>
      <c r="E20" s="125"/>
      <c r="F20" s="38"/>
      <c r="G20" s="45" t="s">
        <v>101</v>
      </c>
    </row>
    <row r="21" spans="1:7" ht="15">
      <c r="A21" s="40" t="s">
        <v>103</v>
      </c>
      <c r="B21" s="41">
        <v>3116030</v>
      </c>
      <c r="C21" s="44">
        <v>6030</v>
      </c>
      <c r="D21" s="69" t="s">
        <v>664</v>
      </c>
      <c r="E21" s="123" t="s">
        <v>112</v>
      </c>
      <c r="F21" s="123"/>
      <c r="G21" s="86" t="s">
        <v>861</v>
      </c>
    </row>
    <row r="22" spans="2:7" ht="56.25" customHeight="1">
      <c r="B22" s="42" t="s">
        <v>104</v>
      </c>
      <c r="C22" s="43" t="s">
        <v>105</v>
      </c>
      <c r="D22" s="38" t="s">
        <v>106</v>
      </c>
      <c r="E22" s="118" t="s">
        <v>109</v>
      </c>
      <c r="F22" s="118"/>
      <c r="G22" s="43" t="s">
        <v>107</v>
      </c>
    </row>
    <row r="23" spans="1:7" ht="42" customHeight="1">
      <c r="A23" s="33" t="s">
        <v>11</v>
      </c>
      <c r="B23" s="94" t="s">
        <v>862</v>
      </c>
      <c r="C23" s="94"/>
      <c r="D23" s="94"/>
      <c r="E23" s="94"/>
      <c r="F23" s="94"/>
      <c r="G23" s="94"/>
    </row>
    <row r="24" spans="1:7" ht="66.75" customHeight="1">
      <c r="A24" s="65" t="s">
        <v>13</v>
      </c>
      <c r="B24" s="94" t="s">
        <v>610</v>
      </c>
      <c r="C24" s="94"/>
      <c r="D24" s="94"/>
      <c r="E24" s="94"/>
      <c r="F24" s="94"/>
      <c r="G24" s="94"/>
    </row>
    <row r="25" spans="1:7" ht="144.75" customHeight="1">
      <c r="A25" s="65"/>
      <c r="B25" s="112" t="s">
        <v>896</v>
      </c>
      <c r="C25" s="113"/>
      <c r="D25" s="113"/>
      <c r="E25" s="113"/>
      <c r="F25" s="113"/>
      <c r="G25" s="113"/>
    </row>
    <row r="26" spans="1:7" ht="22.5" customHeight="1">
      <c r="A26" s="33" t="s">
        <v>15</v>
      </c>
      <c r="B26" s="94" t="s">
        <v>67</v>
      </c>
      <c r="C26" s="94"/>
      <c r="D26" s="94"/>
      <c r="E26" s="94"/>
      <c r="F26" s="94"/>
      <c r="G26" s="94"/>
    </row>
    <row r="27" ht="13.5" customHeight="1">
      <c r="A27" s="4"/>
    </row>
    <row r="28" spans="1:7" ht="25.5">
      <c r="A28" s="89" t="s">
        <v>17</v>
      </c>
      <c r="B28" s="92" t="s">
        <v>68</v>
      </c>
      <c r="C28" s="92"/>
      <c r="D28" s="92"/>
      <c r="E28" s="92"/>
      <c r="F28" s="92"/>
      <c r="G28" s="92"/>
    </row>
    <row r="29" spans="1:7" ht="24" customHeight="1">
      <c r="A29" s="31">
        <v>1</v>
      </c>
      <c r="B29" s="114" t="s">
        <v>113</v>
      </c>
      <c r="C29" s="115"/>
      <c r="D29" s="115"/>
      <c r="E29" s="115"/>
      <c r="F29" s="115"/>
      <c r="G29" s="116"/>
    </row>
    <row r="30" ht="11.25" customHeight="1">
      <c r="A30" s="4"/>
    </row>
    <row r="31" spans="1:3" ht="15.75">
      <c r="A31" s="22" t="s">
        <v>16</v>
      </c>
      <c r="B31" s="5" t="s">
        <v>114</v>
      </c>
      <c r="C31" s="5" t="s">
        <v>115</v>
      </c>
    </row>
    <row r="32" spans="1:7" ht="15.75">
      <c r="A32" s="33" t="s">
        <v>19</v>
      </c>
      <c r="B32" s="94" t="s">
        <v>70</v>
      </c>
      <c r="C32" s="94"/>
      <c r="D32" s="94"/>
      <c r="E32" s="94"/>
      <c r="F32" s="94"/>
      <c r="G32" s="94"/>
    </row>
    <row r="33" spans="1:7" ht="10.5" customHeight="1">
      <c r="A33" s="33"/>
      <c r="B33" s="32"/>
      <c r="C33" s="32"/>
      <c r="D33" s="32"/>
      <c r="E33" s="32"/>
      <c r="F33" s="32"/>
      <c r="G33" s="32"/>
    </row>
    <row r="34" spans="1:7" ht="25.5">
      <c r="A34" s="89" t="s">
        <v>17</v>
      </c>
      <c r="B34" s="92" t="s">
        <v>18</v>
      </c>
      <c r="C34" s="92"/>
      <c r="D34" s="92"/>
      <c r="E34" s="92"/>
      <c r="F34" s="92"/>
      <c r="G34" s="92"/>
    </row>
    <row r="35" spans="1:7" ht="15.75">
      <c r="A35" s="48">
        <v>1</v>
      </c>
      <c r="B35" s="114" t="s">
        <v>116</v>
      </c>
      <c r="C35" s="115"/>
      <c r="D35" s="115"/>
      <c r="E35" s="115"/>
      <c r="F35" s="115"/>
      <c r="G35" s="116"/>
    </row>
    <row r="36" spans="1:7" ht="15.75">
      <c r="A36" s="48">
        <v>2</v>
      </c>
      <c r="B36" s="114" t="s">
        <v>117</v>
      </c>
      <c r="C36" s="115"/>
      <c r="D36" s="115"/>
      <c r="E36" s="115"/>
      <c r="F36" s="115"/>
      <c r="G36" s="116"/>
    </row>
    <row r="37" spans="1:7" ht="15.75">
      <c r="A37" s="48">
        <v>3</v>
      </c>
      <c r="B37" s="114" t="s">
        <v>118</v>
      </c>
      <c r="C37" s="115"/>
      <c r="D37" s="115"/>
      <c r="E37" s="115"/>
      <c r="F37" s="115"/>
      <c r="G37" s="116"/>
    </row>
    <row r="38" spans="1:7" ht="15.75">
      <c r="A38" s="48">
        <v>4</v>
      </c>
      <c r="B38" s="114" t="s">
        <v>119</v>
      </c>
      <c r="C38" s="115"/>
      <c r="D38" s="115"/>
      <c r="E38" s="115"/>
      <c r="F38" s="115"/>
      <c r="G38" s="116"/>
    </row>
    <row r="39" spans="1:7" ht="15.75">
      <c r="A39" s="48">
        <v>5</v>
      </c>
      <c r="B39" s="114" t="s">
        <v>120</v>
      </c>
      <c r="C39" s="115"/>
      <c r="D39" s="115"/>
      <c r="E39" s="115"/>
      <c r="F39" s="115"/>
      <c r="G39" s="116"/>
    </row>
    <row r="40" spans="1:7" ht="15.75">
      <c r="A40" s="48">
        <v>6</v>
      </c>
      <c r="B40" s="114" t="s">
        <v>121</v>
      </c>
      <c r="C40" s="115"/>
      <c r="D40" s="115"/>
      <c r="E40" s="115"/>
      <c r="F40" s="115"/>
      <c r="G40" s="116"/>
    </row>
    <row r="41" spans="1:7" ht="15.75">
      <c r="A41" s="31">
        <v>7</v>
      </c>
      <c r="B41" s="114" t="s">
        <v>122</v>
      </c>
      <c r="C41" s="115"/>
      <c r="D41" s="115"/>
      <c r="E41" s="115"/>
      <c r="F41" s="115"/>
      <c r="G41" s="116"/>
    </row>
    <row r="42" spans="1:7" ht="15.75">
      <c r="A42" s="31">
        <v>8</v>
      </c>
      <c r="B42" s="114" t="s">
        <v>123</v>
      </c>
      <c r="C42" s="115"/>
      <c r="D42" s="115"/>
      <c r="E42" s="115"/>
      <c r="F42" s="115"/>
      <c r="G42" s="116"/>
    </row>
    <row r="43" spans="1:7" ht="15.75">
      <c r="A43" s="31">
        <v>9</v>
      </c>
      <c r="B43" s="114" t="s">
        <v>124</v>
      </c>
      <c r="C43" s="115"/>
      <c r="D43" s="115"/>
      <c r="E43" s="115"/>
      <c r="F43" s="115"/>
      <c r="G43" s="116"/>
    </row>
    <row r="44" spans="1:7" ht="9.75" customHeight="1">
      <c r="A44" s="33"/>
      <c r="B44" s="32"/>
      <c r="C44" s="32"/>
      <c r="D44" s="32"/>
      <c r="E44" s="32"/>
      <c r="F44" s="32"/>
      <c r="G44" s="32"/>
    </row>
    <row r="45" spans="1:7" ht="15.75">
      <c r="A45" s="33" t="s">
        <v>26</v>
      </c>
      <c r="B45" s="23" t="s">
        <v>22</v>
      </c>
      <c r="C45" s="32"/>
      <c r="D45" s="32"/>
      <c r="E45" s="32"/>
      <c r="F45" s="32"/>
      <c r="G45" s="32"/>
    </row>
    <row r="46" spans="1:5" ht="15.75">
      <c r="A46" s="4"/>
      <c r="E46" s="90" t="s">
        <v>71</v>
      </c>
    </row>
    <row r="47" spans="1:6" ht="31.5">
      <c r="A47" s="89" t="s">
        <v>17</v>
      </c>
      <c r="B47" s="92" t="s">
        <v>22</v>
      </c>
      <c r="C47" s="130"/>
      <c r="D47" s="31" t="s">
        <v>23</v>
      </c>
      <c r="E47" s="31" t="s">
        <v>24</v>
      </c>
      <c r="F47" s="31" t="s">
        <v>25</v>
      </c>
    </row>
    <row r="48" spans="1:6" ht="15.75">
      <c r="A48" s="31">
        <v>1</v>
      </c>
      <c r="B48" s="132">
        <v>2</v>
      </c>
      <c r="C48" s="128"/>
      <c r="D48" s="31">
        <v>3</v>
      </c>
      <c r="E48" s="31">
        <v>4</v>
      </c>
      <c r="F48" s="31">
        <v>5</v>
      </c>
    </row>
    <row r="49" spans="1:6" ht="30" customHeight="1">
      <c r="A49" s="60">
        <v>1</v>
      </c>
      <c r="B49" s="131" t="s">
        <v>125</v>
      </c>
      <c r="C49" s="130"/>
      <c r="D49" s="53">
        <v>11581714</v>
      </c>
      <c r="E49" s="48"/>
      <c r="F49" s="55">
        <f>D49+E49</f>
        <v>11581714</v>
      </c>
    </row>
    <row r="50" spans="1:6" ht="27.75" customHeight="1">
      <c r="A50" s="60">
        <v>2</v>
      </c>
      <c r="B50" s="134" t="s">
        <v>552</v>
      </c>
      <c r="C50" s="135"/>
      <c r="D50" s="128"/>
      <c r="E50" s="50"/>
      <c r="F50" s="55"/>
    </row>
    <row r="51" spans="1:6" ht="31.5" customHeight="1">
      <c r="A51" s="52"/>
      <c r="B51" s="110" t="s">
        <v>590</v>
      </c>
      <c r="C51" s="130"/>
      <c r="D51" s="53">
        <v>19951304</v>
      </c>
      <c r="E51" s="48"/>
      <c r="F51" s="55">
        <f>D51+E51</f>
        <v>19951304</v>
      </c>
    </row>
    <row r="52" spans="1:6" ht="15.75">
      <c r="A52" s="52"/>
      <c r="B52" s="110" t="s">
        <v>591</v>
      </c>
      <c r="C52" s="130"/>
      <c r="D52" s="53">
        <v>3331716</v>
      </c>
      <c r="E52" s="48"/>
      <c r="F52" s="55">
        <f>D52+E52</f>
        <v>3331716</v>
      </c>
    </row>
    <row r="53" spans="1:6" ht="25.5" customHeight="1">
      <c r="A53" s="60">
        <v>3</v>
      </c>
      <c r="B53" s="108" t="s">
        <v>553</v>
      </c>
      <c r="C53" s="109"/>
      <c r="E53" s="50"/>
      <c r="F53" s="55"/>
    </row>
    <row r="54" spans="1:6" ht="15.75">
      <c r="A54" s="60"/>
      <c r="B54" s="110" t="s">
        <v>592</v>
      </c>
      <c r="C54" s="130"/>
      <c r="D54" s="53">
        <v>956394</v>
      </c>
      <c r="E54" s="48"/>
      <c r="F54" s="55">
        <f>D54+E54</f>
        <v>956394</v>
      </c>
    </row>
    <row r="55" spans="1:6" ht="26.25" customHeight="1">
      <c r="A55" s="60">
        <v>4</v>
      </c>
      <c r="B55" s="108" t="s">
        <v>554</v>
      </c>
      <c r="C55" s="109"/>
      <c r="E55" s="50"/>
      <c r="F55" s="55"/>
    </row>
    <row r="56" spans="1:6" ht="33.75" customHeight="1">
      <c r="A56" s="52"/>
      <c r="B56" s="127" t="s">
        <v>593</v>
      </c>
      <c r="C56" s="128"/>
      <c r="D56" s="53">
        <v>2013918</v>
      </c>
      <c r="E56" s="48"/>
      <c r="F56" s="55">
        <f>D56+E56</f>
        <v>2013918</v>
      </c>
    </row>
    <row r="57" spans="1:6" ht="24" customHeight="1">
      <c r="A57" s="60">
        <v>5</v>
      </c>
      <c r="B57" s="106" t="s">
        <v>555</v>
      </c>
      <c r="C57" s="107"/>
      <c r="E57" s="50"/>
      <c r="F57" s="55"/>
    </row>
    <row r="58" spans="1:6" ht="15.75">
      <c r="A58" s="52"/>
      <c r="B58" s="127" t="s">
        <v>594</v>
      </c>
      <c r="C58" s="128"/>
      <c r="D58" s="53">
        <v>8879621</v>
      </c>
      <c r="E58" s="48"/>
      <c r="F58" s="55">
        <f>D58+E58</f>
        <v>8879621</v>
      </c>
    </row>
    <row r="59" spans="1:6" ht="24.75" customHeight="1">
      <c r="A59" s="60">
        <v>6</v>
      </c>
      <c r="B59" s="108" t="s">
        <v>556</v>
      </c>
      <c r="C59" s="109"/>
      <c r="E59" s="50"/>
      <c r="F59" s="55"/>
    </row>
    <row r="60" spans="1:6" ht="15.75">
      <c r="A60" s="52"/>
      <c r="B60" s="110" t="s">
        <v>595</v>
      </c>
      <c r="C60" s="111"/>
      <c r="D60" s="53">
        <v>1743987</v>
      </c>
      <c r="E60" s="48"/>
      <c r="F60" s="55">
        <f>D60+E60</f>
        <v>1743987</v>
      </c>
    </row>
    <row r="61" spans="1:6" ht="15.75">
      <c r="A61" s="52"/>
      <c r="B61" s="110" t="s">
        <v>596</v>
      </c>
      <c r="C61" s="111"/>
      <c r="D61" s="53">
        <v>9782122</v>
      </c>
      <c r="E61" s="48"/>
      <c r="F61" s="55">
        <f>D61+E61</f>
        <v>9782122</v>
      </c>
    </row>
    <row r="62" spans="1:6" ht="15.75">
      <c r="A62" s="52"/>
      <c r="B62" s="110" t="s">
        <v>597</v>
      </c>
      <c r="C62" s="111"/>
      <c r="D62" s="53">
        <v>556420</v>
      </c>
      <c r="E62" s="48"/>
      <c r="F62" s="55">
        <f>D62+E62</f>
        <v>556420</v>
      </c>
    </row>
    <row r="63" spans="1:6" ht="15.75">
      <c r="A63" s="52"/>
      <c r="B63" s="110" t="s">
        <v>598</v>
      </c>
      <c r="C63" s="111"/>
      <c r="D63" s="53">
        <v>190000</v>
      </c>
      <c r="E63" s="50"/>
      <c r="F63" s="55">
        <f>D63+E63</f>
        <v>190000</v>
      </c>
    </row>
    <row r="64" spans="1:6" ht="15.75">
      <c r="A64" s="52"/>
      <c r="B64" s="110" t="s">
        <v>599</v>
      </c>
      <c r="C64" s="111"/>
      <c r="D64" s="53">
        <v>150000</v>
      </c>
      <c r="E64" s="50"/>
      <c r="F64" s="55">
        <f>D64+E64</f>
        <v>150000</v>
      </c>
    </row>
    <row r="65" spans="1:6" ht="15.75">
      <c r="A65" s="52"/>
      <c r="B65" s="110" t="s">
        <v>600</v>
      </c>
      <c r="C65" s="111"/>
      <c r="D65" s="53">
        <v>110522</v>
      </c>
      <c r="E65" s="50"/>
      <c r="F65" s="55"/>
    </row>
    <row r="66" spans="1:6" ht="22.5" customHeight="1">
      <c r="A66" s="60">
        <v>7</v>
      </c>
      <c r="B66" s="108" t="s">
        <v>557</v>
      </c>
      <c r="C66" s="109"/>
      <c r="E66" s="50"/>
      <c r="F66" s="55"/>
    </row>
    <row r="67" spans="1:6" ht="29.25" customHeight="1">
      <c r="A67" s="52"/>
      <c r="B67" s="110" t="s">
        <v>601</v>
      </c>
      <c r="C67" s="111"/>
      <c r="D67" s="53">
        <v>398000</v>
      </c>
      <c r="E67" s="48"/>
      <c r="F67" s="55">
        <f>D67+E67</f>
        <v>398000</v>
      </c>
    </row>
    <row r="68" spans="1:6" ht="26.25" customHeight="1">
      <c r="A68" s="60">
        <v>8</v>
      </c>
      <c r="B68" s="108" t="s">
        <v>558</v>
      </c>
      <c r="C68" s="109"/>
      <c r="E68" s="50"/>
      <c r="F68" s="55"/>
    </row>
    <row r="69" spans="1:6" ht="33.75" customHeight="1">
      <c r="A69" s="52"/>
      <c r="B69" s="110" t="s">
        <v>602</v>
      </c>
      <c r="C69" s="111"/>
      <c r="D69" s="53">
        <v>80600</v>
      </c>
      <c r="E69" s="48"/>
      <c r="F69" s="55">
        <f>D69+E69</f>
        <v>80600</v>
      </c>
    </row>
    <row r="70" spans="1:6" ht="20.25" customHeight="1">
      <c r="A70" s="52"/>
      <c r="B70" s="110" t="s">
        <v>603</v>
      </c>
      <c r="C70" s="111"/>
      <c r="D70" s="53">
        <v>9400</v>
      </c>
      <c r="E70" s="48"/>
      <c r="F70" s="55">
        <f>D70+E70</f>
        <v>9400</v>
      </c>
    </row>
    <row r="71" spans="1:6" ht="27.75" customHeight="1">
      <c r="A71" s="60">
        <v>9</v>
      </c>
      <c r="B71" s="108" t="s">
        <v>317</v>
      </c>
      <c r="C71" s="109"/>
      <c r="E71" s="48"/>
      <c r="F71" s="55"/>
    </row>
    <row r="72" spans="1:6" ht="15.75" customHeight="1">
      <c r="A72" s="91"/>
      <c r="B72" s="110" t="s">
        <v>604</v>
      </c>
      <c r="C72" s="111"/>
      <c r="D72" s="48"/>
      <c r="E72" s="84">
        <f>F368+F377+F388+F399+F410+F419+F430+F441+F452+F461+F470+F481+F492+F503+F512+F521+F530+F541+F552+F563+F574+F583+F592+F601</f>
        <v>15313909.29</v>
      </c>
      <c r="F72" s="85">
        <f aca="true" t="shared" si="0" ref="F72:F79">D72+E72</f>
        <v>15313909.29</v>
      </c>
    </row>
    <row r="73" spans="1:7" ht="15.75" customHeight="1">
      <c r="A73" s="52"/>
      <c r="B73" s="110" t="s">
        <v>605</v>
      </c>
      <c r="C73" s="111"/>
      <c r="D73" s="48"/>
      <c r="E73" s="84">
        <f>F613+F624+F635+F644+F653+F662+F671+F680+F689+F698+F707+F716+F725+F734+F743+F754+F765</f>
        <v>9970607.43</v>
      </c>
      <c r="F73" s="55">
        <f t="shared" si="0"/>
        <v>9970607.43</v>
      </c>
      <c r="G73" s="73"/>
    </row>
    <row r="74" spans="1:6" ht="15.75" customHeight="1">
      <c r="A74" s="52"/>
      <c r="B74" s="110" t="s">
        <v>606</v>
      </c>
      <c r="C74" s="111"/>
      <c r="D74" s="48"/>
      <c r="E74" s="84">
        <f>F777+F788+F799+F810+F821+F832+F843+F854+F865+F876+F887+F898+F909+F920+F931+F942+F953+F964+F975+F986+F995+F1006+F1015+F1024+F1033+F1042+F1051+F1060+F1069</f>
        <v>14713715.530000001</v>
      </c>
      <c r="F74" s="85">
        <f t="shared" si="0"/>
        <v>14713715.530000001</v>
      </c>
    </row>
    <row r="75" spans="1:6" ht="21.75" customHeight="1">
      <c r="A75" s="52"/>
      <c r="B75" s="110" t="s">
        <v>609</v>
      </c>
      <c r="C75" s="111"/>
      <c r="D75" s="50"/>
      <c r="E75" s="84">
        <f>F1081+F1090+F1099</f>
        <v>473187</v>
      </c>
      <c r="F75" s="85">
        <f t="shared" si="0"/>
        <v>473187</v>
      </c>
    </row>
    <row r="76" spans="1:6" ht="27.75" customHeight="1">
      <c r="A76" s="52"/>
      <c r="B76" s="110" t="s">
        <v>608</v>
      </c>
      <c r="C76" s="111"/>
      <c r="D76" s="48"/>
      <c r="E76" s="71">
        <f>F1110+F1111+F1112+F1113+F1114+F1115+F1116+F1117+F1118+F1119+F1120+F1121+F1122+F1123+F1124+F1125+F1126+F1127+F1128+F1129+F1130+F1131+F1132+F1133+F1134+F1135</f>
        <v>2764563</v>
      </c>
      <c r="F76" s="55">
        <f t="shared" si="0"/>
        <v>2764563</v>
      </c>
    </row>
    <row r="77" spans="1:6" ht="15.75" customHeight="1">
      <c r="A77" s="52"/>
      <c r="B77" s="110" t="s">
        <v>607</v>
      </c>
      <c r="C77" s="111"/>
      <c r="D77" s="48"/>
      <c r="E77" s="54">
        <v>349963.23</v>
      </c>
      <c r="F77" s="55">
        <f t="shared" si="0"/>
        <v>349963.23</v>
      </c>
    </row>
    <row r="78" spans="1:6" ht="15.75" customHeight="1">
      <c r="A78" s="52"/>
      <c r="B78" s="110" t="s">
        <v>584</v>
      </c>
      <c r="C78" s="111"/>
      <c r="D78" s="48"/>
      <c r="E78" s="54">
        <f>F1168+F1179+F1188+F1197+F1208+F1217+F1226</f>
        <v>2230006</v>
      </c>
      <c r="F78" s="55">
        <f t="shared" si="0"/>
        <v>2230006</v>
      </c>
    </row>
    <row r="79" spans="1:7" ht="24.75" customHeight="1">
      <c r="A79" s="117" t="s">
        <v>25</v>
      </c>
      <c r="B79" s="117"/>
      <c r="C79" s="111"/>
      <c r="D79" s="56">
        <f>SUM(D49:D78)</f>
        <v>59735718</v>
      </c>
      <c r="E79" s="56">
        <f>SUM(E72:E78)</f>
        <v>45815951.48</v>
      </c>
      <c r="F79" s="56">
        <f t="shared" si="0"/>
        <v>105551669.47999999</v>
      </c>
      <c r="G79" s="73"/>
    </row>
    <row r="80" ht="15.75">
      <c r="A80" s="4"/>
    </row>
    <row r="81" spans="1:7" ht="15.75">
      <c r="A81" s="97" t="s">
        <v>29</v>
      </c>
      <c r="B81" s="94" t="s">
        <v>27</v>
      </c>
      <c r="C81" s="94"/>
      <c r="D81" s="94"/>
      <c r="E81" s="94"/>
      <c r="F81" s="94"/>
      <c r="G81" s="94"/>
    </row>
    <row r="82" ht="15">
      <c r="A82" s="97"/>
    </row>
    <row r="83" spans="1:5" ht="15.75">
      <c r="A83" s="4"/>
      <c r="E83" s="68" t="s">
        <v>21</v>
      </c>
    </row>
    <row r="84" spans="1:5" ht="31.5">
      <c r="A84" s="31" t="s">
        <v>17</v>
      </c>
      <c r="B84" s="31" t="s">
        <v>28</v>
      </c>
      <c r="C84" s="31" t="s">
        <v>23</v>
      </c>
      <c r="D84" s="31" t="s">
        <v>24</v>
      </c>
      <c r="E84" s="31" t="s">
        <v>25</v>
      </c>
    </row>
    <row r="85" spans="1:5" ht="15.75">
      <c r="A85" s="31">
        <v>1</v>
      </c>
      <c r="B85" s="31">
        <v>2</v>
      </c>
      <c r="C85" s="31">
        <v>3</v>
      </c>
      <c r="D85" s="31">
        <v>4</v>
      </c>
      <c r="E85" s="31">
        <v>5</v>
      </c>
    </row>
    <row r="86" spans="1:6" ht="47.25">
      <c r="A86" s="31">
        <v>1</v>
      </c>
      <c r="B86" s="11" t="s">
        <v>126</v>
      </c>
      <c r="C86" s="57">
        <v>51415718</v>
      </c>
      <c r="D86" s="11"/>
      <c r="E86" s="57">
        <f>C86+D86</f>
        <v>51415718</v>
      </c>
      <c r="F86" s="70"/>
    </row>
    <row r="87" spans="1:6" ht="15.75">
      <c r="A87" s="117" t="s">
        <v>25</v>
      </c>
      <c r="B87" s="117"/>
      <c r="C87" s="58">
        <f>SUM(C86)</f>
        <v>51415718</v>
      </c>
      <c r="D87" s="59"/>
      <c r="E87" s="58">
        <f>SUM(E86)</f>
        <v>51415718</v>
      </c>
      <c r="F87" s="70"/>
    </row>
    <row r="88" ht="15.75">
      <c r="A88" s="4"/>
    </row>
    <row r="89" spans="1:7" ht="15.75">
      <c r="A89" s="33" t="s">
        <v>72</v>
      </c>
      <c r="B89" s="94" t="s">
        <v>30</v>
      </c>
      <c r="C89" s="94"/>
      <c r="D89" s="94"/>
      <c r="E89" s="94"/>
      <c r="F89" s="94"/>
      <c r="G89" s="94"/>
    </row>
    <row r="90" ht="15.75">
      <c r="A90" s="4"/>
    </row>
    <row r="91" spans="1:7" ht="35.25" customHeight="1">
      <c r="A91" s="81" t="s">
        <v>17</v>
      </c>
      <c r="B91" s="81" t="s">
        <v>31</v>
      </c>
      <c r="C91" s="81" t="s">
        <v>32</v>
      </c>
      <c r="D91" s="81" t="s">
        <v>33</v>
      </c>
      <c r="E91" s="81" t="s">
        <v>23</v>
      </c>
      <c r="F91" s="81" t="s">
        <v>24</v>
      </c>
      <c r="G91" s="81" t="s">
        <v>25</v>
      </c>
    </row>
    <row r="92" spans="1:7" ht="15.75">
      <c r="A92" s="81">
        <v>1</v>
      </c>
      <c r="B92" s="81">
        <v>2</v>
      </c>
      <c r="C92" s="81">
        <v>3</v>
      </c>
      <c r="D92" s="81">
        <v>4</v>
      </c>
      <c r="E92" s="81">
        <v>5</v>
      </c>
      <c r="F92" s="81">
        <v>6</v>
      </c>
      <c r="G92" s="81">
        <v>7</v>
      </c>
    </row>
    <row r="93" spans="1:7" ht="35.25" customHeight="1">
      <c r="A93" s="147">
        <v>1</v>
      </c>
      <c r="B93" s="148" t="s">
        <v>559</v>
      </c>
      <c r="C93" s="149"/>
      <c r="D93" s="81"/>
      <c r="E93" s="81"/>
      <c r="F93" s="81"/>
      <c r="G93" s="81"/>
    </row>
    <row r="94" spans="1:7" ht="15.75">
      <c r="A94" s="150">
        <v>1</v>
      </c>
      <c r="B94" s="151" t="s">
        <v>34</v>
      </c>
      <c r="C94" s="81"/>
      <c r="D94" s="81"/>
      <c r="E94" s="81"/>
      <c r="F94" s="81"/>
      <c r="G94" s="81"/>
    </row>
    <row r="95" spans="1:7" ht="15.75">
      <c r="A95" s="81"/>
      <c r="B95" s="88" t="s">
        <v>127</v>
      </c>
      <c r="C95" s="80" t="s">
        <v>129</v>
      </c>
      <c r="D95" s="80" t="s">
        <v>130</v>
      </c>
      <c r="E95" s="152">
        <v>11581714</v>
      </c>
      <c r="F95" s="81"/>
      <c r="G95" s="79">
        <f>E95+F95</f>
        <v>11581714</v>
      </c>
    </row>
    <row r="96" spans="1:7" ht="15.75">
      <c r="A96" s="81"/>
      <c r="B96" s="88" t="s">
        <v>128</v>
      </c>
      <c r="C96" s="80" t="s">
        <v>131</v>
      </c>
      <c r="D96" s="80" t="s">
        <v>132</v>
      </c>
      <c r="E96" s="87">
        <v>30</v>
      </c>
      <c r="F96" s="81"/>
      <c r="G96" s="79">
        <f>E96+F96</f>
        <v>30</v>
      </c>
    </row>
    <row r="97" spans="1:7" ht="30">
      <c r="A97" s="81"/>
      <c r="B97" s="153" t="s">
        <v>133</v>
      </c>
      <c r="C97" s="154" t="s">
        <v>134</v>
      </c>
      <c r="D97" s="154" t="s">
        <v>135</v>
      </c>
      <c r="E97" s="79">
        <v>9013117</v>
      </c>
      <c r="F97" s="81"/>
      <c r="G97" s="79">
        <f aca="true" t="shared" si="1" ref="G97:G123">E97+F97</f>
        <v>9013117</v>
      </c>
    </row>
    <row r="98" spans="1:7" ht="45">
      <c r="A98" s="81"/>
      <c r="B98" s="153" t="s">
        <v>136</v>
      </c>
      <c r="C98" s="154" t="s">
        <v>134</v>
      </c>
      <c r="D98" s="154" t="s">
        <v>135</v>
      </c>
      <c r="E98" s="79">
        <v>396651</v>
      </c>
      <c r="F98" s="81"/>
      <c r="G98" s="79">
        <f t="shared" si="1"/>
        <v>396651</v>
      </c>
    </row>
    <row r="99" spans="1:7" ht="30">
      <c r="A99" s="81"/>
      <c r="B99" s="153" t="s">
        <v>137</v>
      </c>
      <c r="C99" s="154" t="s">
        <v>134</v>
      </c>
      <c r="D99" s="154" t="s">
        <v>135</v>
      </c>
      <c r="E99" s="79">
        <v>1388975</v>
      </c>
      <c r="F99" s="81"/>
      <c r="G99" s="79">
        <f t="shared" si="1"/>
        <v>1388975</v>
      </c>
    </row>
    <row r="100" spans="1:7" ht="30">
      <c r="A100" s="81"/>
      <c r="B100" s="153" t="s">
        <v>138</v>
      </c>
      <c r="C100" s="154" t="s">
        <v>134</v>
      </c>
      <c r="D100" s="154" t="s">
        <v>135</v>
      </c>
      <c r="E100" s="79">
        <v>782971</v>
      </c>
      <c r="F100" s="81"/>
      <c r="G100" s="79">
        <f t="shared" si="1"/>
        <v>782971</v>
      </c>
    </row>
    <row r="101" spans="1:7" ht="15.75">
      <c r="A101" s="150">
        <v>2</v>
      </c>
      <c r="B101" s="151" t="s">
        <v>35</v>
      </c>
      <c r="C101" s="80" t="s">
        <v>139</v>
      </c>
      <c r="D101" s="80" t="s">
        <v>139</v>
      </c>
      <c r="E101" s="81"/>
      <c r="F101" s="81"/>
      <c r="G101" s="81"/>
    </row>
    <row r="102" spans="1:7" ht="25.5">
      <c r="A102" s="81"/>
      <c r="B102" s="153" t="s">
        <v>140</v>
      </c>
      <c r="C102" s="155" t="s">
        <v>141</v>
      </c>
      <c r="D102" s="155" t="s">
        <v>142</v>
      </c>
      <c r="E102" s="87">
        <v>165</v>
      </c>
      <c r="F102" s="81"/>
      <c r="G102" s="79">
        <f t="shared" si="1"/>
        <v>165</v>
      </c>
    </row>
    <row r="103" spans="1:7" ht="30">
      <c r="A103" s="81"/>
      <c r="B103" s="153" t="s">
        <v>143</v>
      </c>
      <c r="C103" s="155" t="s">
        <v>131</v>
      </c>
      <c r="D103" s="155" t="s">
        <v>142</v>
      </c>
      <c r="E103" s="87">
        <v>1160</v>
      </c>
      <c r="F103" s="81"/>
      <c r="G103" s="79">
        <f t="shared" si="1"/>
        <v>1160</v>
      </c>
    </row>
    <row r="104" spans="1:7" ht="30">
      <c r="A104" s="81"/>
      <c r="B104" s="153" t="s">
        <v>144</v>
      </c>
      <c r="C104" s="155" t="s">
        <v>145</v>
      </c>
      <c r="D104" s="155" t="s">
        <v>142</v>
      </c>
      <c r="E104" s="87">
        <v>18795</v>
      </c>
      <c r="F104" s="81"/>
      <c r="G104" s="79">
        <f t="shared" si="1"/>
        <v>18795</v>
      </c>
    </row>
    <row r="105" spans="1:7" ht="30">
      <c r="A105" s="81"/>
      <c r="B105" s="153" t="s">
        <v>146</v>
      </c>
      <c r="C105" s="155" t="s">
        <v>147</v>
      </c>
      <c r="D105" s="155" t="s">
        <v>148</v>
      </c>
      <c r="E105" s="156">
        <v>7336</v>
      </c>
      <c r="F105" s="81"/>
      <c r="G105" s="79">
        <f t="shared" si="1"/>
        <v>7336</v>
      </c>
    </row>
    <row r="106" spans="1:7" ht="45">
      <c r="A106" s="81"/>
      <c r="B106" s="153" t="s">
        <v>149</v>
      </c>
      <c r="C106" s="155" t="s">
        <v>150</v>
      </c>
      <c r="D106" s="155" t="s">
        <v>130</v>
      </c>
      <c r="E106" s="81">
        <v>1</v>
      </c>
      <c r="F106" s="81"/>
      <c r="G106" s="79">
        <f t="shared" si="1"/>
        <v>1</v>
      </c>
    </row>
    <row r="107" spans="1:7" ht="60">
      <c r="A107" s="81"/>
      <c r="B107" s="153" t="s">
        <v>151</v>
      </c>
      <c r="C107" s="155" t="s">
        <v>152</v>
      </c>
      <c r="D107" s="155" t="s">
        <v>153</v>
      </c>
      <c r="E107" s="152">
        <v>5391</v>
      </c>
      <c r="F107" s="81"/>
      <c r="G107" s="79">
        <f t="shared" si="1"/>
        <v>5391</v>
      </c>
    </row>
    <row r="108" spans="1:7" ht="90">
      <c r="A108" s="81"/>
      <c r="B108" s="153" t="s">
        <v>154</v>
      </c>
      <c r="C108" s="155" t="s">
        <v>155</v>
      </c>
      <c r="D108" s="155" t="s">
        <v>153</v>
      </c>
      <c r="E108" s="152">
        <v>40897</v>
      </c>
      <c r="F108" s="81"/>
      <c r="G108" s="79">
        <f t="shared" si="1"/>
        <v>40897</v>
      </c>
    </row>
    <row r="109" spans="1:7" ht="45">
      <c r="A109" s="81"/>
      <c r="B109" s="153" t="s">
        <v>156</v>
      </c>
      <c r="C109" s="155" t="s">
        <v>157</v>
      </c>
      <c r="D109" s="155" t="s">
        <v>153</v>
      </c>
      <c r="E109" s="152">
        <v>836</v>
      </c>
      <c r="F109" s="81"/>
      <c r="G109" s="79">
        <f t="shared" si="1"/>
        <v>836</v>
      </c>
    </row>
    <row r="110" spans="1:7" ht="60">
      <c r="A110" s="81"/>
      <c r="B110" s="153" t="s">
        <v>158</v>
      </c>
      <c r="C110" s="155" t="s">
        <v>159</v>
      </c>
      <c r="D110" s="155" t="s">
        <v>153</v>
      </c>
      <c r="E110" s="152">
        <v>2290</v>
      </c>
      <c r="F110" s="81"/>
      <c r="G110" s="79">
        <f t="shared" si="1"/>
        <v>2290</v>
      </c>
    </row>
    <row r="111" spans="1:7" ht="45">
      <c r="A111" s="81"/>
      <c r="B111" s="153" t="s">
        <v>160</v>
      </c>
      <c r="C111" s="155" t="s">
        <v>161</v>
      </c>
      <c r="D111" s="155" t="s">
        <v>153</v>
      </c>
      <c r="E111" s="152">
        <v>5980</v>
      </c>
      <c r="F111" s="81"/>
      <c r="G111" s="79">
        <f t="shared" si="1"/>
        <v>5980</v>
      </c>
    </row>
    <row r="112" spans="1:7" ht="15.75">
      <c r="A112" s="150">
        <v>3</v>
      </c>
      <c r="B112" s="151" t="s">
        <v>36</v>
      </c>
      <c r="C112" s="81"/>
      <c r="D112" s="81"/>
      <c r="E112" s="81"/>
      <c r="F112" s="81"/>
      <c r="G112" s="81"/>
    </row>
    <row r="113" spans="1:7" ht="27">
      <c r="A113" s="81"/>
      <c r="B113" s="157" t="s">
        <v>162</v>
      </c>
      <c r="C113" s="155" t="s">
        <v>134</v>
      </c>
      <c r="D113" s="155" t="s">
        <v>148</v>
      </c>
      <c r="E113" s="158">
        <v>606</v>
      </c>
      <c r="F113" s="81"/>
      <c r="G113" s="159">
        <f t="shared" si="1"/>
        <v>606</v>
      </c>
    </row>
    <row r="114" spans="1:7" ht="27">
      <c r="A114" s="81"/>
      <c r="B114" s="157" t="s">
        <v>163</v>
      </c>
      <c r="C114" s="155" t="s">
        <v>134</v>
      </c>
      <c r="D114" s="155" t="s">
        <v>148</v>
      </c>
      <c r="E114" s="158">
        <f>E100/E105</f>
        <v>106.72996183206106</v>
      </c>
      <c r="F114" s="81"/>
      <c r="G114" s="159">
        <f t="shared" si="1"/>
        <v>106.72996183206106</v>
      </c>
    </row>
    <row r="115" spans="1:7" ht="27">
      <c r="A115" s="81"/>
      <c r="B115" s="157" t="s">
        <v>164</v>
      </c>
      <c r="C115" s="155" t="s">
        <v>134</v>
      </c>
      <c r="D115" s="155" t="s">
        <v>165</v>
      </c>
      <c r="E115" s="158">
        <v>108.03</v>
      </c>
      <c r="F115" s="81"/>
      <c r="G115" s="159">
        <f t="shared" si="1"/>
        <v>108.03</v>
      </c>
    </row>
    <row r="116" spans="1:7" ht="28.5">
      <c r="A116" s="81"/>
      <c r="B116" s="157" t="s">
        <v>166</v>
      </c>
      <c r="C116" s="155" t="s">
        <v>134</v>
      </c>
      <c r="D116" s="155" t="s">
        <v>165</v>
      </c>
      <c r="E116" s="158">
        <v>139.33</v>
      </c>
      <c r="F116" s="81"/>
      <c r="G116" s="159">
        <f t="shared" si="1"/>
        <v>139.33</v>
      </c>
    </row>
    <row r="117" spans="1:7" ht="27">
      <c r="A117" s="81"/>
      <c r="B117" s="157" t="s">
        <v>167</v>
      </c>
      <c r="C117" s="155" t="s">
        <v>134</v>
      </c>
      <c r="D117" s="155" t="s">
        <v>165</v>
      </c>
      <c r="E117" s="158">
        <v>83</v>
      </c>
      <c r="F117" s="81"/>
      <c r="G117" s="159">
        <f t="shared" si="1"/>
        <v>83</v>
      </c>
    </row>
    <row r="118" spans="1:7" ht="27">
      <c r="A118" s="81"/>
      <c r="B118" s="157" t="s">
        <v>168</v>
      </c>
      <c r="C118" s="155" t="s">
        <v>134</v>
      </c>
      <c r="D118" s="155" t="s">
        <v>165</v>
      </c>
      <c r="E118" s="158">
        <v>182</v>
      </c>
      <c r="F118" s="81"/>
      <c r="G118" s="159">
        <f t="shared" si="1"/>
        <v>182</v>
      </c>
    </row>
    <row r="119" spans="1:7" ht="40.5">
      <c r="A119" s="81"/>
      <c r="B119" s="157" t="s">
        <v>169</v>
      </c>
      <c r="C119" s="155" t="s">
        <v>134</v>
      </c>
      <c r="D119" s="155" t="s">
        <v>165</v>
      </c>
      <c r="E119" s="158">
        <v>175</v>
      </c>
      <c r="F119" s="81"/>
      <c r="G119" s="159">
        <f t="shared" si="1"/>
        <v>175</v>
      </c>
    </row>
    <row r="120" spans="1:7" ht="42.75">
      <c r="A120" s="81"/>
      <c r="B120" s="157" t="s">
        <v>170</v>
      </c>
      <c r="C120" s="155" t="s">
        <v>134</v>
      </c>
      <c r="D120" s="155" t="s">
        <v>165</v>
      </c>
      <c r="E120" s="158">
        <v>233</v>
      </c>
      <c r="F120" s="81"/>
      <c r="G120" s="159">
        <f t="shared" si="1"/>
        <v>233</v>
      </c>
    </row>
    <row r="121" spans="1:7" ht="15.75">
      <c r="A121" s="150">
        <v>4</v>
      </c>
      <c r="B121" s="151" t="s">
        <v>37</v>
      </c>
      <c r="C121" s="80" t="s">
        <v>139</v>
      </c>
      <c r="D121" s="80" t="s">
        <v>139</v>
      </c>
      <c r="E121" s="81"/>
      <c r="F121" s="81"/>
      <c r="G121" s="81"/>
    </row>
    <row r="122" spans="1:7" ht="30">
      <c r="A122" s="81"/>
      <c r="B122" s="88" t="s">
        <v>171</v>
      </c>
      <c r="C122" s="80" t="s">
        <v>172</v>
      </c>
      <c r="D122" s="80" t="s">
        <v>165</v>
      </c>
      <c r="E122" s="81">
        <v>100</v>
      </c>
      <c r="F122" s="81"/>
      <c r="G122" s="79">
        <f t="shared" si="1"/>
        <v>100</v>
      </c>
    </row>
    <row r="123" spans="1:7" ht="30">
      <c r="A123" s="81"/>
      <c r="B123" s="153" t="s">
        <v>173</v>
      </c>
      <c r="C123" s="155" t="s">
        <v>172</v>
      </c>
      <c r="D123" s="155" t="s">
        <v>148</v>
      </c>
      <c r="E123" s="81">
        <v>35</v>
      </c>
      <c r="F123" s="81"/>
      <c r="G123" s="79">
        <f t="shared" si="1"/>
        <v>35</v>
      </c>
    </row>
    <row r="124" spans="1:7" ht="24.75" customHeight="1">
      <c r="A124" s="147">
        <v>2</v>
      </c>
      <c r="B124" s="160" t="s">
        <v>552</v>
      </c>
      <c r="C124" s="160"/>
      <c r="D124" s="155"/>
      <c r="E124" s="81"/>
      <c r="F124" s="81"/>
      <c r="G124" s="79"/>
    </row>
    <row r="125" spans="1:7" ht="36.75" customHeight="1">
      <c r="A125" s="161"/>
      <c r="B125" s="148" t="s">
        <v>560</v>
      </c>
      <c r="C125" s="149"/>
      <c r="D125" s="155"/>
      <c r="E125" s="81"/>
      <c r="F125" s="81"/>
      <c r="G125" s="81"/>
    </row>
    <row r="126" spans="1:7" ht="15.75">
      <c r="A126" s="162">
        <v>1</v>
      </c>
      <c r="B126" s="151" t="s">
        <v>34</v>
      </c>
      <c r="C126" s="155"/>
      <c r="D126" s="155"/>
      <c r="E126" s="81"/>
      <c r="F126" s="81"/>
      <c r="G126" s="81"/>
    </row>
    <row r="127" spans="1:7" ht="45">
      <c r="A127" s="80"/>
      <c r="B127" s="88" t="s">
        <v>174</v>
      </c>
      <c r="C127" s="155" t="s">
        <v>129</v>
      </c>
      <c r="D127" s="155" t="s">
        <v>175</v>
      </c>
      <c r="E127" s="79">
        <v>19951304</v>
      </c>
      <c r="F127" s="81"/>
      <c r="G127" s="79">
        <f aca="true" t="shared" si="2" ref="G127:G148">E127+F127</f>
        <v>19951304</v>
      </c>
    </row>
    <row r="128" spans="1:7" ht="36.75" customHeight="1">
      <c r="A128" s="80"/>
      <c r="B128" s="153" t="s">
        <v>176</v>
      </c>
      <c r="C128" s="154" t="s">
        <v>177</v>
      </c>
      <c r="D128" s="163" t="s">
        <v>178</v>
      </c>
      <c r="E128" s="81">
        <f>'[1]після 24.09.2019'!$K$214</f>
        <v>123.3</v>
      </c>
      <c r="F128" s="81"/>
      <c r="G128" s="164">
        <f t="shared" si="2"/>
        <v>123.3</v>
      </c>
    </row>
    <row r="129" spans="1:7" ht="33.75" customHeight="1">
      <c r="A129" s="81"/>
      <c r="B129" s="88" t="s">
        <v>179</v>
      </c>
      <c r="C129" s="155" t="s">
        <v>180</v>
      </c>
      <c r="D129" s="155" t="s">
        <v>178</v>
      </c>
      <c r="E129" s="87">
        <v>1826.1</v>
      </c>
      <c r="F129" s="81"/>
      <c r="G129" s="164">
        <f t="shared" si="2"/>
        <v>1826.1</v>
      </c>
    </row>
    <row r="130" spans="1:7" ht="45">
      <c r="A130" s="81"/>
      <c r="B130" s="153" t="s">
        <v>181</v>
      </c>
      <c r="C130" s="154" t="s">
        <v>177</v>
      </c>
      <c r="D130" s="163" t="s">
        <v>178</v>
      </c>
      <c r="E130" s="165">
        <v>77.7</v>
      </c>
      <c r="F130" s="81"/>
      <c r="G130" s="164">
        <f t="shared" si="2"/>
        <v>77.7</v>
      </c>
    </row>
    <row r="131" spans="1:7" ht="15.75">
      <c r="A131" s="150">
        <v>2</v>
      </c>
      <c r="B131" s="151" t="s">
        <v>35</v>
      </c>
      <c r="C131" s="81"/>
      <c r="D131" s="81"/>
      <c r="E131" s="81"/>
      <c r="F131" s="81"/>
      <c r="G131" s="81"/>
    </row>
    <row r="132" spans="1:7" ht="45">
      <c r="A132" s="81"/>
      <c r="B132" s="153" t="s">
        <v>182</v>
      </c>
      <c r="C132" s="154" t="s">
        <v>183</v>
      </c>
      <c r="D132" s="154" t="s">
        <v>153</v>
      </c>
      <c r="E132" s="152">
        <v>16000</v>
      </c>
      <c r="F132" s="81"/>
      <c r="G132" s="79">
        <f t="shared" si="2"/>
        <v>16000</v>
      </c>
    </row>
    <row r="133" spans="1:7" ht="75">
      <c r="A133" s="81"/>
      <c r="B133" s="153" t="s">
        <v>184</v>
      </c>
      <c r="C133" s="154" t="s">
        <v>183</v>
      </c>
      <c r="D133" s="154" t="s">
        <v>153</v>
      </c>
      <c r="E133" s="152">
        <v>40000</v>
      </c>
      <c r="F133" s="81"/>
      <c r="G133" s="79">
        <f t="shared" si="2"/>
        <v>40000</v>
      </c>
    </row>
    <row r="134" spans="1:7" ht="45">
      <c r="A134" s="81"/>
      <c r="B134" s="153" t="s">
        <v>863</v>
      </c>
      <c r="C134" s="154" t="s">
        <v>183</v>
      </c>
      <c r="D134" s="154" t="s">
        <v>153</v>
      </c>
      <c r="E134" s="152">
        <v>1353</v>
      </c>
      <c r="F134" s="81"/>
      <c r="G134" s="79">
        <f t="shared" si="2"/>
        <v>1353</v>
      </c>
    </row>
    <row r="135" spans="1:7" ht="75">
      <c r="A135" s="81"/>
      <c r="B135" s="153" t="s">
        <v>185</v>
      </c>
      <c r="C135" s="154" t="s">
        <v>183</v>
      </c>
      <c r="D135" s="154" t="s">
        <v>130</v>
      </c>
      <c r="E135" s="152">
        <v>12000</v>
      </c>
      <c r="F135" s="81"/>
      <c r="G135" s="79">
        <f t="shared" si="2"/>
        <v>12000</v>
      </c>
    </row>
    <row r="136" spans="1:7" ht="60">
      <c r="A136" s="81"/>
      <c r="B136" s="153" t="s">
        <v>186</v>
      </c>
      <c r="C136" s="154" t="s">
        <v>183</v>
      </c>
      <c r="D136" s="154" t="s">
        <v>130</v>
      </c>
      <c r="E136" s="152">
        <v>16300</v>
      </c>
      <c r="F136" s="81"/>
      <c r="G136" s="79">
        <f t="shared" si="2"/>
        <v>16300</v>
      </c>
    </row>
    <row r="137" spans="1:7" ht="30">
      <c r="A137" s="81"/>
      <c r="B137" s="88" t="s">
        <v>188</v>
      </c>
      <c r="C137" s="154" t="s">
        <v>145</v>
      </c>
      <c r="D137" s="154" t="s">
        <v>153</v>
      </c>
      <c r="E137" s="87">
        <v>46</v>
      </c>
      <c r="F137" s="81"/>
      <c r="G137" s="79">
        <f t="shared" si="2"/>
        <v>46</v>
      </c>
    </row>
    <row r="138" spans="1:7" ht="30">
      <c r="A138" s="81"/>
      <c r="B138" s="153" t="s">
        <v>189</v>
      </c>
      <c r="C138" s="154" t="s">
        <v>190</v>
      </c>
      <c r="D138" s="154" t="s">
        <v>130</v>
      </c>
      <c r="E138" s="87">
        <v>348</v>
      </c>
      <c r="F138" s="81"/>
      <c r="G138" s="79">
        <f t="shared" si="2"/>
        <v>348</v>
      </c>
    </row>
    <row r="139" spans="1:7" ht="15.75">
      <c r="A139" s="150">
        <v>3</v>
      </c>
      <c r="B139" s="151" t="s">
        <v>36</v>
      </c>
      <c r="C139" s="154"/>
      <c r="D139" s="154"/>
      <c r="E139" s="81"/>
      <c r="F139" s="81"/>
      <c r="G139" s="79"/>
    </row>
    <row r="140" spans="1:7" ht="30">
      <c r="A140" s="81"/>
      <c r="B140" s="153" t="s">
        <v>191</v>
      </c>
      <c r="C140" s="154" t="s">
        <v>129</v>
      </c>
      <c r="D140" s="154" t="s">
        <v>165</v>
      </c>
      <c r="E140" s="87">
        <v>100</v>
      </c>
      <c r="F140" s="81"/>
      <c r="G140" s="159">
        <f t="shared" si="2"/>
        <v>100</v>
      </c>
    </row>
    <row r="141" spans="1:7" ht="60">
      <c r="A141" s="81"/>
      <c r="B141" s="153" t="s">
        <v>192</v>
      </c>
      <c r="C141" s="154" t="s">
        <v>129</v>
      </c>
      <c r="D141" s="154" t="s">
        <v>165</v>
      </c>
      <c r="E141" s="156">
        <v>22</v>
      </c>
      <c r="F141" s="81"/>
      <c r="G141" s="159">
        <f t="shared" si="2"/>
        <v>22</v>
      </c>
    </row>
    <row r="142" spans="1:7" ht="30">
      <c r="A142" s="81"/>
      <c r="B142" s="153" t="s">
        <v>894</v>
      </c>
      <c r="C142" s="154" t="s">
        <v>129</v>
      </c>
      <c r="D142" s="154" t="s">
        <v>165</v>
      </c>
      <c r="E142" s="156">
        <v>611</v>
      </c>
      <c r="F142" s="81"/>
      <c r="G142" s="159">
        <f t="shared" si="2"/>
        <v>611</v>
      </c>
    </row>
    <row r="143" spans="1:7" ht="75">
      <c r="A143" s="81"/>
      <c r="B143" s="153" t="s">
        <v>193</v>
      </c>
      <c r="C143" s="154" t="s">
        <v>134</v>
      </c>
      <c r="D143" s="154" t="s">
        <v>148</v>
      </c>
      <c r="E143" s="156">
        <v>256.52</v>
      </c>
      <c r="F143" s="81"/>
      <c r="G143" s="159">
        <f t="shared" si="2"/>
        <v>256.52</v>
      </c>
    </row>
    <row r="144" spans="1:7" ht="45">
      <c r="A144" s="81"/>
      <c r="B144" s="153" t="s">
        <v>194</v>
      </c>
      <c r="C144" s="154" t="s">
        <v>129</v>
      </c>
      <c r="D144" s="154" t="s">
        <v>148</v>
      </c>
      <c r="E144" s="156">
        <v>778</v>
      </c>
      <c r="F144" s="81"/>
      <c r="G144" s="159">
        <f t="shared" si="2"/>
        <v>778</v>
      </c>
    </row>
    <row r="145" spans="1:7" ht="45">
      <c r="A145" s="81"/>
      <c r="B145" s="88" t="s">
        <v>864</v>
      </c>
      <c r="C145" s="154" t="s">
        <v>129</v>
      </c>
      <c r="D145" s="154" t="s">
        <v>165</v>
      </c>
      <c r="E145" s="152">
        <v>8370</v>
      </c>
      <c r="F145" s="81"/>
      <c r="G145" s="79">
        <f>E145+F145</f>
        <v>8370</v>
      </c>
    </row>
    <row r="146" spans="1:7" ht="30">
      <c r="A146" s="81"/>
      <c r="B146" s="153" t="s">
        <v>195</v>
      </c>
      <c r="C146" s="154" t="s">
        <v>129</v>
      </c>
      <c r="D146" s="154" t="s">
        <v>148</v>
      </c>
      <c r="E146" s="156">
        <v>1436.78</v>
      </c>
      <c r="F146" s="81"/>
      <c r="G146" s="159">
        <f>E146+F146</f>
        <v>1436.78</v>
      </c>
    </row>
    <row r="147" spans="1:7" ht="15.75">
      <c r="A147" s="150">
        <v>4</v>
      </c>
      <c r="B147" s="151" t="s">
        <v>37</v>
      </c>
      <c r="C147" s="154"/>
      <c r="D147" s="154"/>
      <c r="E147" s="87"/>
      <c r="F147" s="81"/>
      <c r="G147" s="79"/>
    </row>
    <row r="148" spans="1:7" ht="30">
      <c r="A148" s="81"/>
      <c r="B148" s="153" t="s">
        <v>196</v>
      </c>
      <c r="C148" s="154" t="s">
        <v>172</v>
      </c>
      <c r="D148" s="154" t="s">
        <v>148</v>
      </c>
      <c r="E148" s="158">
        <f>(E132+E133+E135+E136)/E129/1000*100</f>
        <v>4.616395597174307</v>
      </c>
      <c r="F148" s="81"/>
      <c r="G148" s="159">
        <f t="shared" si="2"/>
        <v>4.616395597174307</v>
      </c>
    </row>
    <row r="149" spans="1:7" ht="27" customHeight="1">
      <c r="A149" s="147"/>
      <c r="B149" s="166" t="s">
        <v>561</v>
      </c>
      <c r="C149" s="167"/>
      <c r="D149" s="81"/>
      <c r="E149" s="81"/>
      <c r="F149" s="81"/>
      <c r="G149" s="81"/>
    </row>
    <row r="150" spans="1:7" ht="15.75">
      <c r="A150" s="81">
        <v>1</v>
      </c>
      <c r="B150" s="151" t="s">
        <v>34</v>
      </c>
      <c r="C150" s="154"/>
      <c r="D150" s="154"/>
      <c r="E150" s="81"/>
      <c r="F150" s="81"/>
      <c r="G150" s="81"/>
    </row>
    <row r="151" spans="1:7" ht="30">
      <c r="A151" s="81"/>
      <c r="B151" s="153" t="s">
        <v>197</v>
      </c>
      <c r="C151" s="154" t="s">
        <v>145</v>
      </c>
      <c r="D151" s="154" t="s">
        <v>178</v>
      </c>
      <c r="E151" s="152">
        <v>14</v>
      </c>
      <c r="F151" s="81"/>
      <c r="G151" s="79">
        <f aca="true" t="shared" si="3" ref="G151:G181">E151+F151</f>
        <v>14</v>
      </c>
    </row>
    <row r="152" spans="1:7" ht="45">
      <c r="A152" s="81"/>
      <c r="B152" s="153" t="s">
        <v>198</v>
      </c>
      <c r="C152" s="154" t="s">
        <v>134</v>
      </c>
      <c r="D152" s="154" t="s">
        <v>135</v>
      </c>
      <c r="E152" s="152">
        <f>E153+E154+E155+E156+E157+1.15</f>
        <v>3331716.3019999997</v>
      </c>
      <c r="F152" s="81"/>
      <c r="G152" s="79">
        <f t="shared" si="3"/>
        <v>3331716.3019999997</v>
      </c>
    </row>
    <row r="153" spans="1:7" ht="30">
      <c r="A153" s="81"/>
      <c r="B153" s="153" t="s">
        <v>199</v>
      </c>
      <c r="C153" s="154" t="s">
        <v>134</v>
      </c>
      <c r="D153" s="154" t="s">
        <v>135</v>
      </c>
      <c r="E153" s="152">
        <f>E161*E171+37</f>
        <v>799935.6699999999</v>
      </c>
      <c r="F153" s="81"/>
      <c r="G153" s="79">
        <f t="shared" si="3"/>
        <v>799935.6699999999</v>
      </c>
    </row>
    <row r="154" spans="1:7" ht="30">
      <c r="A154" s="81"/>
      <c r="B154" s="153" t="s">
        <v>200</v>
      </c>
      <c r="C154" s="154" t="s">
        <v>134</v>
      </c>
      <c r="D154" s="154" t="s">
        <v>135</v>
      </c>
      <c r="E154" s="152">
        <f>E162*E172+E163*E173-6</f>
        <v>499999.80000000005</v>
      </c>
      <c r="F154" s="81"/>
      <c r="G154" s="79">
        <f t="shared" si="3"/>
        <v>499999.80000000005</v>
      </c>
    </row>
    <row r="155" spans="1:7" ht="30">
      <c r="A155" s="81"/>
      <c r="B155" s="153" t="s">
        <v>201</v>
      </c>
      <c r="C155" s="154" t="s">
        <v>134</v>
      </c>
      <c r="D155" s="154" t="s">
        <v>135</v>
      </c>
      <c r="E155" s="152">
        <f>E164*E174+E165*E175+E166*E176+E167*E177+43+25</f>
        <v>508424.68200000003</v>
      </c>
      <c r="F155" s="81"/>
      <c r="G155" s="79">
        <f t="shared" si="3"/>
        <v>508424.68200000003</v>
      </c>
    </row>
    <row r="156" spans="1:7" ht="30">
      <c r="A156" s="81"/>
      <c r="B156" s="153" t="s">
        <v>202</v>
      </c>
      <c r="C156" s="154" t="s">
        <v>134</v>
      </c>
      <c r="D156" s="154" t="s">
        <v>135</v>
      </c>
      <c r="E156" s="152">
        <f>E160*E170*12-8</f>
        <v>589000</v>
      </c>
      <c r="F156" s="81"/>
      <c r="G156" s="79">
        <f t="shared" si="3"/>
        <v>589000</v>
      </c>
    </row>
    <row r="157" spans="1:7" ht="15.75">
      <c r="A157" s="81"/>
      <c r="B157" s="153" t="s">
        <v>203</v>
      </c>
      <c r="C157" s="154" t="s">
        <v>134</v>
      </c>
      <c r="D157" s="154" t="s">
        <v>135</v>
      </c>
      <c r="E157" s="152">
        <f>E159*E169</f>
        <v>934355</v>
      </c>
      <c r="F157" s="81"/>
      <c r="G157" s="79">
        <f t="shared" si="3"/>
        <v>934355</v>
      </c>
    </row>
    <row r="158" spans="1:7" ht="15.75">
      <c r="A158" s="81">
        <v>2</v>
      </c>
      <c r="B158" s="151" t="s">
        <v>35</v>
      </c>
      <c r="C158" s="154"/>
      <c r="D158" s="154"/>
      <c r="E158" s="81"/>
      <c r="F158" s="81"/>
      <c r="G158" s="81"/>
    </row>
    <row r="159" spans="1:7" ht="45">
      <c r="A159" s="81"/>
      <c r="B159" s="88" t="s">
        <v>204</v>
      </c>
      <c r="C159" s="154" t="s">
        <v>145</v>
      </c>
      <c r="D159" s="154" t="s">
        <v>153</v>
      </c>
      <c r="E159" s="87">
        <v>5</v>
      </c>
      <c r="F159" s="81"/>
      <c r="G159" s="79">
        <f t="shared" si="3"/>
        <v>5</v>
      </c>
    </row>
    <row r="160" spans="1:7" ht="60">
      <c r="A160" s="81"/>
      <c r="B160" s="88" t="s">
        <v>205</v>
      </c>
      <c r="C160" s="154" t="s">
        <v>145</v>
      </c>
      <c r="D160" s="154" t="s">
        <v>153</v>
      </c>
      <c r="E160" s="87">
        <v>14</v>
      </c>
      <c r="F160" s="81"/>
      <c r="G160" s="79">
        <f t="shared" si="3"/>
        <v>14</v>
      </c>
    </row>
    <row r="161" spans="1:7" ht="30">
      <c r="A161" s="81"/>
      <c r="B161" s="88" t="s">
        <v>206</v>
      </c>
      <c r="C161" s="154" t="s">
        <v>183</v>
      </c>
      <c r="D161" s="154" t="s">
        <v>153</v>
      </c>
      <c r="E161" s="152">
        <v>3909</v>
      </c>
      <c r="F161" s="81"/>
      <c r="G161" s="79">
        <f t="shared" si="3"/>
        <v>3909</v>
      </c>
    </row>
    <row r="162" spans="1:7" ht="30">
      <c r="A162" s="81"/>
      <c r="B162" s="88" t="s">
        <v>207</v>
      </c>
      <c r="C162" s="154" t="s">
        <v>145</v>
      </c>
      <c r="D162" s="154" t="s">
        <v>153</v>
      </c>
      <c r="E162" s="87">
        <v>126</v>
      </c>
      <c r="F162" s="81"/>
      <c r="G162" s="79">
        <f t="shared" si="3"/>
        <v>126</v>
      </c>
    </row>
    <row r="163" spans="1:7" ht="30">
      <c r="A163" s="81"/>
      <c r="B163" s="88" t="s">
        <v>208</v>
      </c>
      <c r="C163" s="154" t="s">
        <v>145</v>
      </c>
      <c r="D163" s="154" t="s">
        <v>153</v>
      </c>
      <c r="E163" s="87">
        <v>45</v>
      </c>
      <c r="F163" s="81"/>
      <c r="G163" s="79">
        <f t="shared" si="3"/>
        <v>45</v>
      </c>
    </row>
    <row r="164" spans="1:7" ht="30">
      <c r="A164" s="81"/>
      <c r="B164" s="88" t="s">
        <v>869</v>
      </c>
      <c r="C164" s="154" t="s">
        <v>190</v>
      </c>
      <c r="D164" s="154" t="s">
        <v>153</v>
      </c>
      <c r="E164" s="87">
        <v>37.8</v>
      </c>
      <c r="F164" s="81"/>
      <c r="G164" s="164">
        <f t="shared" si="3"/>
        <v>37.8</v>
      </c>
    </row>
    <row r="165" spans="1:7" ht="30">
      <c r="A165" s="81"/>
      <c r="B165" s="88" t="s">
        <v>866</v>
      </c>
      <c r="C165" s="154" t="s">
        <v>150</v>
      </c>
      <c r="D165" s="154" t="s">
        <v>153</v>
      </c>
      <c r="E165" s="87">
        <v>160</v>
      </c>
      <c r="F165" s="81"/>
      <c r="G165" s="79">
        <f t="shared" si="3"/>
        <v>160</v>
      </c>
    </row>
    <row r="166" spans="1:7" ht="45">
      <c r="A166" s="81"/>
      <c r="B166" s="88" t="s">
        <v>867</v>
      </c>
      <c r="C166" s="154" t="s">
        <v>187</v>
      </c>
      <c r="D166" s="154" t="s">
        <v>130</v>
      </c>
      <c r="E166" s="87">
        <v>62</v>
      </c>
      <c r="F166" s="81"/>
      <c r="G166" s="79">
        <f t="shared" si="3"/>
        <v>62</v>
      </c>
    </row>
    <row r="167" spans="1:7" ht="30">
      <c r="A167" s="81"/>
      <c r="B167" s="88" t="s">
        <v>209</v>
      </c>
      <c r="C167" s="154" t="s">
        <v>190</v>
      </c>
      <c r="D167" s="154" t="s">
        <v>153</v>
      </c>
      <c r="E167" s="87">
        <v>397</v>
      </c>
      <c r="F167" s="81"/>
      <c r="G167" s="79">
        <f t="shared" si="3"/>
        <v>397</v>
      </c>
    </row>
    <row r="168" spans="1:7" ht="15.75">
      <c r="A168" s="81">
        <v>3</v>
      </c>
      <c r="B168" s="151" t="s">
        <v>36</v>
      </c>
      <c r="C168" s="154"/>
      <c r="D168" s="154"/>
      <c r="E168" s="81"/>
      <c r="F168" s="81"/>
      <c r="G168" s="81"/>
    </row>
    <row r="169" spans="1:7" ht="30">
      <c r="A169" s="81"/>
      <c r="B169" s="88" t="s">
        <v>210</v>
      </c>
      <c r="C169" s="154" t="s">
        <v>129</v>
      </c>
      <c r="D169" s="154" t="s">
        <v>165</v>
      </c>
      <c r="E169" s="152">
        <v>186871</v>
      </c>
      <c r="F169" s="81"/>
      <c r="G169" s="79">
        <f t="shared" si="3"/>
        <v>186871</v>
      </c>
    </row>
    <row r="170" spans="1:7" ht="60">
      <c r="A170" s="81"/>
      <c r="B170" s="88" t="s">
        <v>211</v>
      </c>
      <c r="C170" s="154" t="s">
        <v>129</v>
      </c>
      <c r="D170" s="154" t="s">
        <v>165</v>
      </c>
      <c r="E170" s="152">
        <v>3506</v>
      </c>
      <c r="F170" s="81"/>
      <c r="G170" s="79">
        <f t="shared" si="3"/>
        <v>3506</v>
      </c>
    </row>
    <row r="171" spans="1:7" ht="30">
      <c r="A171" s="81"/>
      <c r="B171" s="88" t="s">
        <v>212</v>
      </c>
      <c r="C171" s="154" t="s">
        <v>129</v>
      </c>
      <c r="D171" s="154" t="s">
        <v>165</v>
      </c>
      <c r="E171" s="156">
        <v>204.63</v>
      </c>
      <c r="F171" s="81"/>
      <c r="G171" s="159">
        <f t="shared" si="3"/>
        <v>204.63</v>
      </c>
    </row>
    <row r="172" spans="1:7" ht="45">
      <c r="A172" s="81"/>
      <c r="B172" s="88" t="s">
        <v>213</v>
      </c>
      <c r="C172" s="154" t="s">
        <v>129</v>
      </c>
      <c r="D172" s="154" t="s">
        <v>165</v>
      </c>
      <c r="E172" s="156">
        <v>3677.3</v>
      </c>
      <c r="F172" s="81"/>
      <c r="G172" s="159">
        <f t="shared" si="3"/>
        <v>3677.3</v>
      </c>
    </row>
    <row r="173" spans="1:7" ht="30">
      <c r="A173" s="81"/>
      <c r="B173" s="88" t="s">
        <v>214</v>
      </c>
      <c r="C173" s="154" t="s">
        <v>129</v>
      </c>
      <c r="D173" s="154" t="s">
        <v>165</v>
      </c>
      <c r="E173" s="156">
        <v>814.8</v>
      </c>
      <c r="F173" s="81"/>
      <c r="G173" s="159">
        <f t="shared" si="3"/>
        <v>814.8</v>
      </c>
    </row>
    <row r="174" spans="1:7" ht="30">
      <c r="A174" s="81"/>
      <c r="B174" s="88" t="s">
        <v>870</v>
      </c>
      <c r="C174" s="154" t="s">
        <v>129</v>
      </c>
      <c r="D174" s="154" t="s">
        <v>165</v>
      </c>
      <c r="E174" s="156">
        <v>1413.34</v>
      </c>
      <c r="F174" s="81"/>
      <c r="G174" s="159">
        <f t="shared" si="3"/>
        <v>1413.34</v>
      </c>
    </row>
    <row r="175" spans="1:7" ht="30">
      <c r="A175" s="81"/>
      <c r="B175" s="88" t="s">
        <v>865</v>
      </c>
      <c r="C175" s="154" t="s">
        <v>129</v>
      </c>
      <c r="D175" s="154" t="s">
        <v>165</v>
      </c>
      <c r="E175" s="87">
        <v>726.5</v>
      </c>
      <c r="F175" s="81"/>
      <c r="G175" s="159">
        <f>E175+F175</f>
        <v>726.5</v>
      </c>
    </row>
    <row r="176" spans="1:7" ht="45">
      <c r="A176" s="81"/>
      <c r="B176" s="88" t="s">
        <v>868</v>
      </c>
      <c r="C176" s="154" t="s">
        <v>129</v>
      </c>
      <c r="D176" s="154" t="s">
        <v>165</v>
      </c>
      <c r="E176" s="87">
        <v>1506.42</v>
      </c>
      <c r="F176" s="81"/>
      <c r="G176" s="159">
        <f>E176+F176</f>
        <v>1506.42</v>
      </c>
    </row>
    <row r="177" spans="1:7" ht="30">
      <c r="A177" s="81"/>
      <c r="B177" s="88" t="s">
        <v>215</v>
      </c>
      <c r="C177" s="154" t="s">
        <v>129</v>
      </c>
      <c r="D177" s="154" t="s">
        <v>165</v>
      </c>
      <c r="E177" s="87">
        <v>617.87</v>
      </c>
      <c r="F177" s="81"/>
      <c r="G177" s="159">
        <f t="shared" si="3"/>
        <v>617.87</v>
      </c>
    </row>
    <row r="178" spans="1:7" ht="15.75">
      <c r="A178" s="81">
        <v>4</v>
      </c>
      <c r="B178" s="151" t="s">
        <v>37</v>
      </c>
      <c r="C178" s="154"/>
      <c r="D178" s="154"/>
      <c r="E178" s="81"/>
      <c r="F178" s="81"/>
      <c r="G178" s="81"/>
    </row>
    <row r="179" spans="1:7" ht="45">
      <c r="A179" s="81"/>
      <c r="B179" s="153" t="s">
        <v>216</v>
      </c>
      <c r="C179" s="80" t="s">
        <v>172</v>
      </c>
      <c r="D179" s="168" t="s">
        <v>148</v>
      </c>
      <c r="E179" s="87">
        <v>100</v>
      </c>
      <c r="F179" s="81"/>
      <c r="G179" s="159">
        <f t="shared" si="3"/>
        <v>100</v>
      </c>
    </row>
    <row r="180" spans="1:7" ht="45">
      <c r="A180" s="81"/>
      <c r="B180" s="153" t="s">
        <v>217</v>
      </c>
      <c r="C180" s="80" t="s">
        <v>172</v>
      </c>
      <c r="D180" s="168" t="s">
        <v>148</v>
      </c>
      <c r="E180" s="87">
        <v>21.4</v>
      </c>
      <c r="F180" s="81"/>
      <c r="G180" s="159">
        <f t="shared" si="3"/>
        <v>21.4</v>
      </c>
    </row>
    <row r="181" spans="1:7" ht="60">
      <c r="A181" s="81"/>
      <c r="B181" s="153" t="s">
        <v>218</v>
      </c>
      <c r="C181" s="80" t="s">
        <v>172</v>
      </c>
      <c r="D181" s="168" t="s">
        <v>148</v>
      </c>
      <c r="E181" s="158">
        <f>'[1]після 24.09.2019'!$K$294</f>
        <v>43.18181818181819</v>
      </c>
      <c r="F181" s="81"/>
      <c r="G181" s="159">
        <f t="shared" si="3"/>
        <v>43.18181818181819</v>
      </c>
    </row>
    <row r="182" spans="1:7" ht="30" customHeight="1">
      <c r="A182" s="147">
        <v>3</v>
      </c>
      <c r="B182" s="148" t="s">
        <v>553</v>
      </c>
      <c r="C182" s="148"/>
      <c r="D182" s="168"/>
      <c r="E182" s="158"/>
      <c r="F182" s="81"/>
      <c r="G182" s="159"/>
    </row>
    <row r="183" spans="1:7" ht="23.25" customHeight="1">
      <c r="A183" s="147"/>
      <c r="B183" s="166" t="s">
        <v>562</v>
      </c>
      <c r="C183" s="169"/>
      <c r="D183" s="81"/>
      <c r="E183" s="81"/>
      <c r="F183" s="81"/>
      <c r="G183" s="81"/>
    </row>
    <row r="184" spans="1:7" ht="15.75">
      <c r="A184" s="81">
        <v>1</v>
      </c>
      <c r="B184" s="170" t="s">
        <v>34</v>
      </c>
      <c r="C184" s="80"/>
      <c r="D184" s="168"/>
      <c r="E184" s="81"/>
      <c r="F184" s="81"/>
      <c r="G184" s="81"/>
    </row>
    <row r="185" spans="1:7" ht="30">
      <c r="A185" s="81"/>
      <c r="B185" s="153" t="s">
        <v>219</v>
      </c>
      <c r="C185" s="80" t="s">
        <v>871</v>
      </c>
      <c r="D185" s="168" t="s">
        <v>130</v>
      </c>
      <c r="E185" s="152">
        <v>956394</v>
      </c>
      <c r="F185" s="81"/>
      <c r="G185" s="79">
        <f>E185+F185</f>
        <v>956394</v>
      </c>
    </row>
    <row r="186" spans="1:7" ht="15.75">
      <c r="A186" s="81">
        <v>2</v>
      </c>
      <c r="B186" s="170" t="s">
        <v>35</v>
      </c>
      <c r="C186" s="80"/>
      <c r="D186" s="168"/>
      <c r="E186" s="87"/>
      <c r="F186" s="81"/>
      <c r="G186" s="81"/>
    </row>
    <row r="187" spans="1:7" ht="45">
      <c r="A187" s="81"/>
      <c r="B187" s="153" t="s">
        <v>220</v>
      </c>
      <c r="C187" s="80" t="s">
        <v>131</v>
      </c>
      <c r="D187" s="168" t="s">
        <v>130</v>
      </c>
      <c r="E187" s="87">
        <v>180</v>
      </c>
      <c r="F187" s="81"/>
      <c r="G187" s="79">
        <f>E187+F187</f>
        <v>180</v>
      </c>
    </row>
    <row r="188" spans="1:7" ht="45">
      <c r="A188" s="81"/>
      <c r="B188" s="153" t="s">
        <v>221</v>
      </c>
      <c r="C188" s="80" t="s">
        <v>131</v>
      </c>
      <c r="D188" s="168" t="s">
        <v>130</v>
      </c>
      <c r="E188" s="87">
        <v>350</v>
      </c>
      <c r="F188" s="81"/>
      <c r="G188" s="79">
        <f>E188+F188</f>
        <v>350</v>
      </c>
    </row>
    <row r="189" spans="1:7" ht="45">
      <c r="A189" s="81"/>
      <c r="B189" s="153" t="s">
        <v>897</v>
      </c>
      <c r="C189" s="80" t="s">
        <v>131</v>
      </c>
      <c r="D189" s="168" t="s">
        <v>130</v>
      </c>
      <c r="E189" s="87">
        <v>350</v>
      </c>
      <c r="F189" s="81"/>
      <c r="G189" s="79">
        <f>E189+F189</f>
        <v>350</v>
      </c>
    </row>
    <row r="190" spans="1:7" ht="15.75">
      <c r="A190" s="81">
        <v>3</v>
      </c>
      <c r="B190" s="170" t="s">
        <v>36</v>
      </c>
      <c r="C190" s="80"/>
      <c r="D190" s="168"/>
      <c r="E190" s="87"/>
      <c r="F190" s="81"/>
      <c r="G190" s="81"/>
    </row>
    <row r="191" spans="1:7" ht="45">
      <c r="A191" s="81"/>
      <c r="B191" s="153" t="s">
        <v>222</v>
      </c>
      <c r="C191" s="80" t="s">
        <v>129</v>
      </c>
      <c r="D191" s="168" t="s">
        <v>223</v>
      </c>
      <c r="E191" s="87">
        <v>2279.97</v>
      </c>
      <c r="F191" s="81"/>
      <c r="G191" s="79">
        <f>E191+F191</f>
        <v>2279.97</v>
      </c>
    </row>
    <row r="192" spans="1:10" ht="30">
      <c r="A192" s="81"/>
      <c r="B192" s="153" t="s">
        <v>224</v>
      </c>
      <c r="C192" s="80" t="s">
        <v>129</v>
      </c>
      <c r="D192" s="168" t="s">
        <v>223</v>
      </c>
      <c r="E192" s="87">
        <v>600</v>
      </c>
      <c r="F192" s="81"/>
      <c r="G192" s="79">
        <f>E192+F192</f>
        <v>600</v>
      </c>
      <c r="J192" s="70"/>
    </row>
    <row r="193" spans="1:7" ht="45">
      <c r="A193" s="81"/>
      <c r="B193" s="153" t="s">
        <v>898</v>
      </c>
      <c r="C193" s="80" t="s">
        <v>129</v>
      </c>
      <c r="D193" s="168" t="s">
        <v>223</v>
      </c>
      <c r="E193" s="87">
        <v>960</v>
      </c>
      <c r="F193" s="81"/>
      <c r="G193" s="79">
        <f>E193+F193</f>
        <v>960</v>
      </c>
    </row>
    <row r="194" spans="1:7" ht="15.75">
      <c r="A194" s="81">
        <v>4</v>
      </c>
      <c r="B194" s="170" t="s">
        <v>37</v>
      </c>
      <c r="C194" s="81"/>
      <c r="D194" s="81"/>
      <c r="E194" s="81"/>
      <c r="F194" s="81"/>
      <c r="G194" s="81"/>
    </row>
    <row r="195" spans="1:7" ht="45">
      <c r="A195" s="81"/>
      <c r="B195" s="153" t="s">
        <v>225</v>
      </c>
      <c r="C195" s="80" t="s">
        <v>172</v>
      </c>
      <c r="D195" s="168" t="s">
        <v>148</v>
      </c>
      <c r="E195" s="171">
        <f>E189/340*100-100</f>
        <v>2.941176470588232</v>
      </c>
      <c r="F195" s="81"/>
      <c r="G195" s="159">
        <f>E195+F195</f>
        <v>2.941176470588232</v>
      </c>
    </row>
    <row r="196" spans="1:7" ht="30" customHeight="1">
      <c r="A196" s="147">
        <v>4</v>
      </c>
      <c r="B196" s="148" t="s">
        <v>554</v>
      </c>
      <c r="C196" s="148"/>
      <c r="D196" s="168"/>
      <c r="E196" s="81"/>
      <c r="F196" s="81"/>
      <c r="G196" s="159"/>
    </row>
    <row r="197" spans="1:7" ht="39" customHeight="1">
      <c r="A197" s="147"/>
      <c r="B197" s="172" t="s">
        <v>563</v>
      </c>
      <c r="C197" s="173"/>
      <c r="D197" s="81"/>
      <c r="E197" s="81"/>
      <c r="F197" s="81"/>
      <c r="G197" s="81"/>
    </row>
    <row r="198" spans="1:7" ht="15.75">
      <c r="A198" s="81">
        <v>1</v>
      </c>
      <c r="B198" s="170" t="s">
        <v>34</v>
      </c>
      <c r="C198" s="80"/>
      <c r="D198" s="168"/>
      <c r="E198" s="81"/>
      <c r="F198" s="81"/>
      <c r="G198" s="81"/>
    </row>
    <row r="199" spans="1:7" ht="30">
      <c r="A199" s="81"/>
      <c r="B199" s="153" t="s">
        <v>226</v>
      </c>
      <c r="C199" s="80" t="s">
        <v>129</v>
      </c>
      <c r="D199" s="168" t="s">
        <v>130</v>
      </c>
      <c r="E199" s="152">
        <f>E202*E204*12+1.14</f>
        <v>2013917.7</v>
      </c>
      <c r="F199" s="81"/>
      <c r="G199" s="79">
        <f>E199+F199</f>
        <v>2013917.7</v>
      </c>
    </row>
    <row r="200" spans="1:7" ht="15.75">
      <c r="A200" s="81"/>
      <c r="B200" s="153" t="s">
        <v>227</v>
      </c>
      <c r="C200" s="80" t="s">
        <v>228</v>
      </c>
      <c r="D200" s="168" t="s">
        <v>229</v>
      </c>
      <c r="E200" s="87">
        <v>53</v>
      </c>
      <c r="F200" s="81"/>
      <c r="G200" s="79">
        <f>E200+F200</f>
        <v>53</v>
      </c>
    </row>
    <row r="201" spans="1:7" ht="15.75">
      <c r="A201" s="81">
        <v>2</v>
      </c>
      <c r="B201" s="170" t="s">
        <v>35</v>
      </c>
      <c r="C201" s="80"/>
      <c r="D201" s="168"/>
      <c r="E201" s="81"/>
      <c r="F201" s="81"/>
      <c r="G201" s="81"/>
    </row>
    <row r="202" spans="1:7" ht="45">
      <c r="A202" s="81"/>
      <c r="B202" s="153" t="s">
        <v>230</v>
      </c>
      <c r="C202" s="80" t="s">
        <v>228</v>
      </c>
      <c r="D202" s="168" t="s">
        <v>130</v>
      </c>
      <c r="E202" s="81">
        <v>34</v>
      </c>
      <c r="F202" s="81"/>
      <c r="G202" s="79">
        <f>E202+F202</f>
        <v>34</v>
      </c>
    </row>
    <row r="203" spans="1:7" ht="15.75">
      <c r="A203" s="81">
        <v>3</v>
      </c>
      <c r="B203" s="170" t="s">
        <v>36</v>
      </c>
      <c r="C203" s="81"/>
      <c r="D203" s="81"/>
      <c r="E203" s="81"/>
      <c r="F203" s="81"/>
      <c r="G203" s="81"/>
    </row>
    <row r="204" spans="1:7" ht="30">
      <c r="A204" s="81"/>
      <c r="B204" s="153" t="s">
        <v>231</v>
      </c>
      <c r="C204" s="80" t="s">
        <v>129</v>
      </c>
      <c r="D204" s="168" t="s">
        <v>148</v>
      </c>
      <c r="E204" s="87">
        <v>4936.07</v>
      </c>
      <c r="F204" s="81"/>
      <c r="G204" s="159">
        <f>E204+F204</f>
        <v>4936.07</v>
      </c>
    </row>
    <row r="205" spans="1:7" ht="15.75">
      <c r="A205" s="81">
        <v>4</v>
      </c>
      <c r="B205" s="170" t="s">
        <v>37</v>
      </c>
      <c r="C205" s="80"/>
      <c r="D205" s="168"/>
      <c r="E205" s="81"/>
      <c r="F205" s="81"/>
      <c r="G205" s="81"/>
    </row>
    <row r="206" spans="1:7" ht="60">
      <c r="A206" s="81"/>
      <c r="B206" s="153" t="s">
        <v>232</v>
      </c>
      <c r="C206" s="80" t="s">
        <v>172</v>
      </c>
      <c r="D206" s="168" t="s">
        <v>165</v>
      </c>
      <c r="E206" s="174">
        <v>64</v>
      </c>
      <c r="F206" s="81"/>
      <c r="G206" s="79">
        <f>E206+F206</f>
        <v>64</v>
      </c>
    </row>
    <row r="207" spans="1:7" ht="28.5" customHeight="1">
      <c r="A207" s="147">
        <v>5</v>
      </c>
      <c r="B207" s="175" t="s">
        <v>555</v>
      </c>
      <c r="C207" s="176"/>
      <c r="D207" s="168"/>
      <c r="E207" s="174"/>
      <c r="F207" s="81"/>
      <c r="G207" s="159"/>
    </row>
    <row r="208" spans="1:7" ht="21.75" customHeight="1">
      <c r="A208" s="147"/>
      <c r="B208" s="170" t="s">
        <v>564</v>
      </c>
      <c r="C208" s="80"/>
      <c r="D208" s="168"/>
      <c r="E208" s="81"/>
      <c r="F208" s="81"/>
      <c r="G208" s="81"/>
    </row>
    <row r="209" spans="1:7" ht="15.75">
      <c r="A209" s="81">
        <v>1</v>
      </c>
      <c r="B209" s="170" t="s">
        <v>34</v>
      </c>
      <c r="C209" s="80"/>
      <c r="D209" s="168"/>
      <c r="E209" s="81"/>
      <c r="F209" s="81"/>
      <c r="G209" s="81"/>
    </row>
    <row r="210" spans="1:7" ht="18.75" customHeight="1">
      <c r="A210" s="81"/>
      <c r="B210" s="153" t="s">
        <v>127</v>
      </c>
      <c r="C210" s="80" t="s">
        <v>129</v>
      </c>
      <c r="D210" s="168" t="s">
        <v>130</v>
      </c>
      <c r="E210" s="152">
        <v>8879621</v>
      </c>
      <c r="F210" s="81"/>
      <c r="G210" s="79">
        <f>E210+F210</f>
        <v>8879621</v>
      </c>
    </row>
    <row r="211" spans="1:7" ht="15.75">
      <c r="A211" s="81">
        <v>2</v>
      </c>
      <c r="B211" s="170" t="s">
        <v>35</v>
      </c>
      <c r="C211" s="81"/>
      <c r="D211" s="81"/>
      <c r="E211" s="81"/>
      <c r="F211" s="81"/>
      <c r="G211" s="81"/>
    </row>
    <row r="212" spans="1:7" ht="75">
      <c r="A212" s="81"/>
      <c r="B212" s="153" t="s">
        <v>239</v>
      </c>
      <c r="C212" s="80" t="s">
        <v>183</v>
      </c>
      <c r="D212" s="168" t="s">
        <v>130</v>
      </c>
      <c r="E212" s="81">
        <v>6200</v>
      </c>
      <c r="F212" s="81"/>
      <c r="G212" s="79">
        <f aca="true" t="shared" si="4" ref="G212:G237">E212+F212</f>
        <v>6200</v>
      </c>
    </row>
    <row r="213" spans="1:7" ht="75">
      <c r="A213" s="81"/>
      <c r="B213" s="153" t="s">
        <v>875</v>
      </c>
      <c r="C213" s="80" t="s">
        <v>145</v>
      </c>
      <c r="D213" s="168" t="s">
        <v>130</v>
      </c>
      <c r="E213" s="177">
        <v>1173</v>
      </c>
      <c r="F213" s="81"/>
      <c r="G213" s="79">
        <f t="shared" si="4"/>
        <v>1173</v>
      </c>
    </row>
    <row r="214" spans="1:7" ht="45">
      <c r="A214" s="81"/>
      <c r="B214" s="153" t="s">
        <v>876</v>
      </c>
      <c r="C214" s="80" t="s">
        <v>147</v>
      </c>
      <c r="D214" s="168" t="s">
        <v>130</v>
      </c>
      <c r="E214" s="79">
        <v>390</v>
      </c>
      <c r="F214" s="81"/>
      <c r="G214" s="79">
        <f t="shared" si="4"/>
        <v>390</v>
      </c>
    </row>
    <row r="215" spans="1:7" ht="30">
      <c r="A215" s="81"/>
      <c r="B215" s="153" t="s">
        <v>233</v>
      </c>
      <c r="C215" s="80" t="s">
        <v>234</v>
      </c>
      <c r="D215" s="168" t="s">
        <v>130</v>
      </c>
      <c r="E215" s="177">
        <v>9000</v>
      </c>
      <c r="F215" s="81"/>
      <c r="G215" s="79">
        <f t="shared" si="4"/>
        <v>9000</v>
      </c>
    </row>
    <row r="216" spans="1:7" ht="30">
      <c r="A216" s="81"/>
      <c r="B216" s="153" t="s">
        <v>880</v>
      </c>
      <c r="C216" s="80" t="s">
        <v>234</v>
      </c>
      <c r="D216" s="168" t="s">
        <v>130</v>
      </c>
      <c r="E216" s="177">
        <v>367500</v>
      </c>
      <c r="F216" s="81"/>
      <c r="G216" s="79">
        <f t="shared" si="4"/>
        <v>367500</v>
      </c>
    </row>
    <row r="217" spans="1:7" ht="34.5" customHeight="1">
      <c r="A217" s="81"/>
      <c r="B217" s="153" t="s">
        <v>235</v>
      </c>
      <c r="C217" s="80" t="s">
        <v>234</v>
      </c>
      <c r="D217" s="168" t="s">
        <v>130</v>
      </c>
      <c r="E217" s="177">
        <v>500</v>
      </c>
      <c r="F217" s="81"/>
      <c r="G217" s="79">
        <f t="shared" si="4"/>
        <v>500</v>
      </c>
    </row>
    <row r="218" spans="1:7" ht="30">
      <c r="A218" s="81"/>
      <c r="B218" s="153" t="s">
        <v>236</v>
      </c>
      <c r="C218" s="80" t="s">
        <v>234</v>
      </c>
      <c r="D218" s="168" t="s">
        <v>130</v>
      </c>
      <c r="E218" s="177">
        <v>2000</v>
      </c>
      <c r="F218" s="81"/>
      <c r="G218" s="79">
        <f t="shared" si="4"/>
        <v>2000</v>
      </c>
    </row>
    <row r="219" spans="1:7" ht="45">
      <c r="A219" s="81"/>
      <c r="B219" s="153" t="s">
        <v>237</v>
      </c>
      <c r="C219" s="80" t="s">
        <v>234</v>
      </c>
      <c r="D219" s="168" t="s">
        <v>130</v>
      </c>
      <c r="E219" s="177">
        <v>61000</v>
      </c>
      <c r="F219" s="81"/>
      <c r="G219" s="79">
        <f t="shared" si="4"/>
        <v>61000</v>
      </c>
    </row>
    <row r="220" spans="1:7" ht="30">
      <c r="A220" s="81"/>
      <c r="B220" s="153" t="s">
        <v>238</v>
      </c>
      <c r="C220" s="80" t="s">
        <v>145</v>
      </c>
      <c r="D220" s="168" t="s">
        <v>130</v>
      </c>
      <c r="E220" s="177">
        <v>200</v>
      </c>
      <c r="F220" s="81"/>
      <c r="G220" s="79">
        <f t="shared" si="4"/>
        <v>200</v>
      </c>
    </row>
    <row r="221" spans="1:7" ht="45">
      <c r="A221" s="81"/>
      <c r="B221" s="153" t="s">
        <v>873</v>
      </c>
      <c r="C221" s="80" t="s">
        <v>145</v>
      </c>
      <c r="D221" s="168" t="s">
        <v>130</v>
      </c>
      <c r="E221" s="177">
        <v>6</v>
      </c>
      <c r="F221" s="81"/>
      <c r="G221" s="79">
        <f t="shared" si="4"/>
        <v>6</v>
      </c>
    </row>
    <row r="222" spans="1:7" ht="60">
      <c r="A222" s="81"/>
      <c r="B222" s="153" t="s">
        <v>878</v>
      </c>
      <c r="C222" s="80" t="s">
        <v>150</v>
      </c>
      <c r="D222" s="168" t="s">
        <v>130</v>
      </c>
      <c r="E222" s="177">
        <v>25</v>
      </c>
      <c r="F222" s="81"/>
      <c r="G222" s="79">
        <f t="shared" si="4"/>
        <v>25</v>
      </c>
    </row>
    <row r="223" spans="1:7" ht="60">
      <c r="A223" s="81"/>
      <c r="B223" s="153" t="s">
        <v>240</v>
      </c>
      <c r="C223" s="80" t="s">
        <v>150</v>
      </c>
      <c r="D223" s="168" t="s">
        <v>130</v>
      </c>
      <c r="E223" s="177">
        <v>100</v>
      </c>
      <c r="F223" s="81"/>
      <c r="G223" s="79">
        <f t="shared" si="4"/>
        <v>100</v>
      </c>
    </row>
    <row r="224" spans="1:7" ht="30">
      <c r="A224" s="81"/>
      <c r="B224" s="153" t="s">
        <v>241</v>
      </c>
      <c r="C224" s="80" t="s">
        <v>183</v>
      </c>
      <c r="D224" s="168" t="s">
        <v>130</v>
      </c>
      <c r="E224" s="177">
        <v>6000</v>
      </c>
      <c r="F224" s="81"/>
      <c r="G224" s="79">
        <f t="shared" si="4"/>
        <v>6000</v>
      </c>
    </row>
    <row r="225" spans="1:7" ht="30">
      <c r="A225" s="81"/>
      <c r="B225" s="153" t="s">
        <v>872</v>
      </c>
      <c r="C225" s="80" t="s">
        <v>147</v>
      </c>
      <c r="D225" s="168" t="s">
        <v>130</v>
      </c>
      <c r="E225" s="177">
        <v>1300</v>
      </c>
      <c r="F225" s="81"/>
      <c r="G225" s="79">
        <f t="shared" si="4"/>
        <v>1300</v>
      </c>
    </row>
    <row r="226" spans="1:7" ht="15.75">
      <c r="A226" s="81">
        <v>3</v>
      </c>
      <c r="B226" s="170" t="s">
        <v>36</v>
      </c>
      <c r="C226" s="81"/>
      <c r="D226" s="81"/>
      <c r="E226" s="81"/>
      <c r="F226" s="81"/>
      <c r="G226" s="159"/>
    </row>
    <row r="227" spans="1:7" ht="45">
      <c r="A227" s="81"/>
      <c r="B227" s="153" t="s">
        <v>248</v>
      </c>
      <c r="C227" s="80" t="s">
        <v>129</v>
      </c>
      <c r="D227" s="168" t="s">
        <v>148</v>
      </c>
      <c r="E227" s="178">
        <v>15.4</v>
      </c>
      <c r="F227" s="81"/>
      <c r="G227" s="159">
        <f>E227+F227</f>
        <v>15.4</v>
      </c>
    </row>
    <row r="228" spans="1:7" ht="30">
      <c r="A228" s="81"/>
      <c r="B228" s="153" t="s">
        <v>242</v>
      </c>
      <c r="C228" s="80" t="s">
        <v>134</v>
      </c>
      <c r="D228" s="168" t="s">
        <v>165</v>
      </c>
      <c r="E228" s="178">
        <v>862</v>
      </c>
      <c r="F228" s="81"/>
      <c r="G228" s="159">
        <f t="shared" si="4"/>
        <v>862</v>
      </c>
    </row>
    <row r="229" spans="1:7" ht="45">
      <c r="A229" s="81"/>
      <c r="B229" s="153" t="s">
        <v>877</v>
      </c>
      <c r="C229" s="80" t="s">
        <v>134</v>
      </c>
      <c r="D229" s="168" t="s">
        <v>165</v>
      </c>
      <c r="E229" s="178">
        <v>1611</v>
      </c>
      <c r="F229" s="81"/>
      <c r="G229" s="159">
        <f>E229+F229</f>
        <v>1611</v>
      </c>
    </row>
    <row r="230" spans="1:7" ht="30">
      <c r="A230" s="81"/>
      <c r="B230" s="153" t="s">
        <v>244</v>
      </c>
      <c r="C230" s="80" t="s">
        <v>134</v>
      </c>
      <c r="D230" s="168" t="s">
        <v>165</v>
      </c>
      <c r="E230" s="178">
        <v>183</v>
      </c>
      <c r="F230" s="81"/>
      <c r="G230" s="159">
        <f aca="true" t="shared" si="5" ref="G230:G236">E230+F230</f>
        <v>183</v>
      </c>
    </row>
    <row r="231" spans="1:7" ht="30">
      <c r="A231" s="81"/>
      <c r="B231" s="153" t="s">
        <v>879</v>
      </c>
      <c r="C231" s="80" t="s">
        <v>134</v>
      </c>
      <c r="D231" s="168" t="s">
        <v>165</v>
      </c>
      <c r="E231" s="178">
        <v>8.46</v>
      </c>
      <c r="F231" s="81"/>
      <c r="G231" s="159">
        <f t="shared" si="5"/>
        <v>8.46</v>
      </c>
    </row>
    <row r="232" spans="1:7" ht="30">
      <c r="A232" s="81"/>
      <c r="B232" s="153" t="s">
        <v>245</v>
      </c>
      <c r="C232" s="80" t="s">
        <v>134</v>
      </c>
      <c r="D232" s="168" t="s">
        <v>165</v>
      </c>
      <c r="E232" s="178">
        <v>234</v>
      </c>
      <c r="F232" s="81"/>
      <c r="G232" s="159">
        <f t="shared" si="5"/>
        <v>234</v>
      </c>
    </row>
    <row r="233" spans="1:7" ht="45">
      <c r="A233" s="81"/>
      <c r="B233" s="153" t="s">
        <v>246</v>
      </c>
      <c r="C233" s="80" t="s">
        <v>134</v>
      </c>
      <c r="D233" s="168" t="s">
        <v>165</v>
      </c>
      <c r="E233" s="178">
        <v>486</v>
      </c>
      <c r="F233" s="81"/>
      <c r="G233" s="159">
        <f t="shared" si="5"/>
        <v>486</v>
      </c>
    </row>
    <row r="234" spans="1:7" ht="30">
      <c r="A234" s="81"/>
      <c r="B234" s="153" t="s">
        <v>247</v>
      </c>
      <c r="C234" s="80" t="s">
        <v>134</v>
      </c>
      <c r="D234" s="168" t="s">
        <v>165</v>
      </c>
      <c r="E234" s="178">
        <v>9.72</v>
      </c>
      <c r="F234" s="81"/>
      <c r="G234" s="159">
        <f t="shared" si="5"/>
        <v>9.72</v>
      </c>
    </row>
    <row r="235" spans="1:7" ht="30">
      <c r="A235" s="81"/>
      <c r="B235" s="153" t="s">
        <v>249</v>
      </c>
      <c r="C235" s="80" t="s">
        <v>129</v>
      </c>
      <c r="D235" s="168" t="s">
        <v>148</v>
      </c>
      <c r="E235" s="178">
        <v>495</v>
      </c>
      <c r="F235" s="81"/>
      <c r="G235" s="159">
        <f t="shared" si="5"/>
        <v>495</v>
      </c>
    </row>
    <row r="236" spans="1:7" ht="45">
      <c r="A236" s="81"/>
      <c r="B236" s="153" t="s">
        <v>874</v>
      </c>
      <c r="C236" s="80" t="s">
        <v>129</v>
      </c>
      <c r="D236" s="168" t="s">
        <v>148</v>
      </c>
      <c r="E236" s="179">
        <v>18692</v>
      </c>
      <c r="F236" s="81"/>
      <c r="G236" s="159">
        <f t="shared" si="5"/>
        <v>18692</v>
      </c>
    </row>
    <row r="237" spans="1:7" ht="30">
      <c r="A237" s="81"/>
      <c r="B237" s="180" t="s">
        <v>243</v>
      </c>
      <c r="C237" s="80" t="s">
        <v>134</v>
      </c>
      <c r="D237" s="168" t="s">
        <v>165</v>
      </c>
      <c r="E237" s="179">
        <v>2194</v>
      </c>
      <c r="F237" s="81"/>
      <c r="G237" s="159">
        <f t="shared" si="4"/>
        <v>2194</v>
      </c>
    </row>
    <row r="238" spans="1:7" ht="30">
      <c r="A238" s="81"/>
      <c r="B238" s="153" t="s">
        <v>881</v>
      </c>
      <c r="C238" s="80" t="s">
        <v>129</v>
      </c>
      <c r="D238" s="168" t="s">
        <v>148</v>
      </c>
      <c r="E238" s="179">
        <v>2663</v>
      </c>
      <c r="F238" s="81"/>
      <c r="G238" s="159">
        <f>E238+F238</f>
        <v>2663</v>
      </c>
    </row>
    <row r="239" spans="1:7" ht="45">
      <c r="A239" s="81"/>
      <c r="B239" s="153" t="s">
        <v>250</v>
      </c>
      <c r="C239" s="80" t="s">
        <v>129</v>
      </c>
      <c r="D239" s="168" t="s">
        <v>148</v>
      </c>
      <c r="E239" s="178">
        <v>6</v>
      </c>
      <c r="F239" s="81"/>
      <c r="G239" s="159">
        <f>E239+F239</f>
        <v>6</v>
      </c>
    </row>
    <row r="240" spans="1:7" ht="45">
      <c r="A240" s="81"/>
      <c r="B240" s="153" t="s">
        <v>251</v>
      </c>
      <c r="C240" s="80" t="s">
        <v>129</v>
      </c>
      <c r="D240" s="168" t="s">
        <v>148</v>
      </c>
      <c r="E240" s="178">
        <v>106.73</v>
      </c>
      <c r="F240" s="81"/>
      <c r="G240" s="159">
        <f>E240+F240</f>
        <v>106.73</v>
      </c>
    </row>
    <row r="241" spans="1:7" ht="15.75">
      <c r="A241" s="81">
        <v>4</v>
      </c>
      <c r="B241" s="170" t="s">
        <v>37</v>
      </c>
      <c r="C241" s="80"/>
      <c r="D241" s="168"/>
      <c r="E241" s="81"/>
      <c r="F241" s="81"/>
      <c r="G241" s="81"/>
    </row>
    <row r="242" spans="1:7" ht="45">
      <c r="A242" s="81"/>
      <c r="B242" s="153" t="s">
        <v>252</v>
      </c>
      <c r="C242" s="80" t="s">
        <v>172</v>
      </c>
      <c r="D242" s="168" t="s">
        <v>148</v>
      </c>
      <c r="E242" s="159">
        <f>E210/7879320.6*100-100</f>
        <v>12.69526207627598</v>
      </c>
      <c r="F242" s="81"/>
      <c r="G242" s="159">
        <f>E242+F242</f>
        <v>12.69526207627598</v>
      </c>
    </row>
    <row r="243" spans="1:7" ht="30" customHeight="1">
      <c r="A243" s="147">
        <v>6</v>
      </c>
      <c r="B243" s="175" t="s">
        <v>556</v>
      </c>
      <c r="C243" s="176"/>
      <c r="D243" s="168"/>
      <c r="E243" s="81"/>
      <c r="F243" s="81"/>
      <c r="G243" s="159"/>
    </row>
    <row r="244" spans="1:7" ht="29.25" customHeight="1">
      <c r="A244" s="81"/>
      <c r="B244" s="148" t="s">
        <v>565</v>
      </c>
      <c r="C244" s="149"/>
      <c r="D244" s="81"/>
      <c r="E244" s="81"/>
      <c r="F244" s="81"/>
      <c r="G244" s="81"/>
    </row>
    <row r="245" spans="1:7" ht="15.75">
      <c r="A245" s="81">
        <v>1</v>
      </c>
      <c r="B245" s="170" t="s">
        <v>34</v>
      </c>
      <c r="C245" s="81"/>
      <c r="D245" s="81"/>
      <c r="E245" s="81"/>
      <c r="F245" s="81"/>
      <c r="G245" s="81"/>
    </row>
    <row r="246" spans="1:7" ht="15.75">
      <c r="A246" s="81"/>
      <c r="B246" s="153" t="s">
        <v>253</v>
      </c>
      <c r="C246" s="80" t="s">
        <v>134</v>
      </c>
      <c r="D246" s="168" t="s">
        <v>130</v>
      </c>
      <c r="E246" s="159">
        <v>1743987</v>
      </c>
      <c r="F246" s="81"/>
      <c r="G246" s="159">
        <f>E246+F246</f>
        <v>1743987</v>
      </c>
    </row>
    <row r="247" spans="1:7" ht="15.75">
      <c r="A247" s="81">
        <v>2</v>
      </c>
      <c r="B247" s="170" t="s">
        <v>35</v>
      </c>
      <c r="C247" s="80"/>
      <c r="D247" s="168"/>
      <c r="E247" s="81"/>
      <c r="F247" s="81"/>
      <c r="G247" s="81"/>
    </row>
    <row r="248" spans="1:7" ht="60">
      <c r="A248" s="81"/>
      <c r="B248" s="153" t="s">
        <v>254</v>
      </c>
      <c r="C248" s="80" t="s">
        <v>183</v>
      </c>
      <c r="D248" s="168" t="s">
        <v>255</v>
      </c>
      <c r="E248" s="152">
        <v>1826100</v>
      </c>
      <c r="F248" s="81"/>
      <c r="G248" s="79">
        <f>E248+F248</f>
        <v>1826100</v>
      </c>
    </row>
    <row r="249" spans="1:7" ht="45">
      <c r="A249" s="81"/>
      <c r="B249" s="153" t="s">
        <v>256</v>
      </c>
      <c r="C249" s="80" t="s">
        <v>131</v>
      </c>
      <c r="D249" s="168" t="s">
        <v>255</v>
      </c>
      <c r="E249" s="87">
        <v>120</v>
      </c>
      <c r="F249" s="81"/>
      <c r="G249" s="79">
        <f>E249+F249</f>
        <v>120</v>
      </c>
    </row>
    <row r="250" spans="1:7" ht="75">
      <c r="A250" s="81"/>
      <c r="B250" s="153" t="s">
        <v>257</v>
      </c>
      <c r="C250" s="80" t="s">
        <v>882</v>
      </c>
      <c r="D250" s="168" t="s">
        <v>258</v>
      </c>
      <c r="E250" s="152"/>
      <c r="F250" s="81"/>
      <c r="G250" s="81"/>
    </row>
    <row r="251" spans="1:7" ht="15.75">
      <c r="A251" s="81"/>
      <c r="B251" s="153" t="s">
        <v>259</v>
      </c>
      <c r="C251" s="80" t="s">
        <v>882</v>
      </c>
      <c r="D251" s="168"/>
      <c r="E251" s="87">
        <v>2</v>
      </c>
      <c r="F251" s="81"/>
      <c r="G251" s="79">
        <f>E251+F251</f>
        <v>2</v>
      </c>
    </row>
    <row r="252" spans="1:7" ht="15.75">
      <c r="A252" s="81"/>
      <c r="B252" s="153" t="s">
        <v>260</v>
      </c>
      <c r="C252" s="80" t="s">
        <v>882</v>
      </c>
      <c r="D252" s="168"/>
      <c r="E252" s="87">
        <v>3</v>
      </c>
      <c r="F252" s="81"/>
      <c r="G252" s="79">
        <f>E252+F252</f>
        <v>3</v>
      </c>
    </row>
    <row r="253" spans="1:7" ht="15.75">
      <c r="A253" s="81"/>
      <c r="B253" s="153" t="s">
        <v>261</v>
      </c>
      <c r="C253" s="80" t="s">
        <v>882</v>
      </c>
      <c r="D253" s="168"/>
      <c r="E253" s="87">
        <v>1</v>
      </c>
      <c r="F253" s="81"/>
      <c r="G253" s="79">
        <f>E253+F253</f>
        <v>1</v>
      </c>
    </row>
    <row r="254" spans="1:7" ht="45">
      <c r="A254" s="81"/>
      <c r="B254" s="153" t="s">
        <v>262</v>
      </c>
      <c r="C254" s="80" t="s">
        <v>183</v>
      </c>
      <c r="D254" s="168" t="s">
        <v>263</v>
      </c>
      <c r="E254" s="152">
        <v>176200</v>
      </c>
      <c r="F254" s="81"/>
      <c r="G254" s="79">
        <f>E254+F254</f>
        <v>176200</v>
      </c>
    </row>
    <row r="255" spans="1:7" ht="15.75">
      <c r="A255" s="81">
        <v>3</v>
      </c>
      <c r="B255" s="170" t="s">
        <v>36</v>
      </c>
      <c r="C255" s="80"/>
      <c r="D255" s="168"/>
      <c r="E255" s="81"/>
      <c r="F255" s="81"/>
      <c r="G255" s="81"/>
    </row>
    <row r="256" spans="1:7" ht="90">
      <c r="A256" s="81"/>
      <c r="B256" s="153" t="s">
        <v>264</v>
      </c>
      <c r="C256" s="80" t="s">
        <v>134</v>
      </c>
      <c r="D256" s="168" t="s">
        <v>165</v>
      </c>
      <c r="E256" s="165">
        <v>124</v>
      </c>
      <c r="F256" s="81"/>
      <c r="G256" s="159">
        <f aca="true" t="shared" si="6" ref="G256:G269">E256+F256</f>
        <v>124</v>
      </c>
    </row>
    <row r="257" spans="1:7" ht="75">
      <c r="A257" s="81"/>
      <c r="B257" s="153" t="s">
        <v>265</v>
      </c>
      <c r="C257" s="80" t="s">
        <v>134</v>
      </c>
      <c r="D257" s="168" t="s">
        <v>165</v>
      </c>
      <c r="E257" s="165">
        <v>65</v>
      </c>
      <c r="F257" s="81"/>
      <c r="G257" s="159">
        <f t="shared" si="6"/>
        <v>65</v>
      </c>
    </row>
    <row r="258" spans="1:7" ht="75">
      <c r="A258" s="81"/>
      <c r="B258" s="153" t="s">
        <v>266</v>
      </c>
      <c r="C258" s="80" t="s">
        <v>134</v>
      </c>
      <c r="D258" s="168" t="s">
        <v>165</v>
      </c>
      <c r="E258" s="165">
        <v>125</v>
      </c>
      <c r="F258" s="81"/>
      <c r="G258" s="159">
        <f t="shared" si="6"/>
        <v>125</v>
      </c>
    </row>
    <row r="259" spans="1:7" ht="75">
      <c r="A259" s="81"/>
      <c r="B259" s="153" t="s">
        <v>267</v>
      </c>
      <c r="C259" s="80" t="s">
        <v>134</v>
      </c>
      <c r="D259" s="168" t="s">
        <v>165</v>
      </c>
      <c r="E259" s="165">
        <v>85</v>
      </c>
      <c r="F259" s="81"/>
      <c r="G259" s="159">
        <f t="shared" si="6"/>
        <v>85</v>
      </c>
    </row>
    <row r="260" spans="1:7" ht="75">
      <c r="A260" s="81"/>
      <c r="B260" s="153" t="s">
        <v>268</v>
      </c>
      <c r="C260" s="80" t="s">
        <v>134</v>
      </c>
      <c r="D260" s="168" t="s">
        <v>165</v>
      </c>
      <c r="E260" s="181">
        <v>205</v>
      </c>
      <c r="F260" s="81"/>
      <c r="G260" s="159">
        <f t="shared" si="6"/>
        <v>205</v>
      </c>
    </row>
    <row r="261" spans="1:7" ht="90">
      <c r="A261" s="81"/>
      <c r="B261" s="153" t="s">
        <v>269</v>
      </c>
      <c r="C261" s="80" t="s">
        <v>134</v>
      </c>
      <c r="D261" s="168" t="s">
        <v>165</v>
      </c>
      <c r="E261" s="165">
        <v>186</v>
      </c>
      <c r="F261" s="81"/>
      <c r="G261" s="159">
        <f t="shared" si="6"/>
        <v>186</v>
      </c>
    </row>
    <row r="262" spans="1:7" ht="30">
      <c r="A262" s="81"/>
      <c r="B262" s="153" t="s">
        <v>883</v>
      </c>
      <c r="C262" s="80"/>
      <c r="D262" s="168"/>
      <c r="E262" s="165"/>
      <c r="F262" s="81"/>
      <c r="G262" s="159"/>
    </row>
    <row r="263" spans="1:7" ht="15.75">
      <c r="A263" s="81"/>
      <c r="B263" s="153" t="s">
        <v>270</v>
      </c>
      <c r="C263" s="80" t="s">
        <v>134</v>
      </c>
      <c r="D263" s="168" t="s">
        <v>165</v>
      </c>
      <c r="E263" s="165">
        <v>95250</v>
      </c>
      <c r="F263" s="81"/>
      <c r="G263" s="159">
        <f t="shared" si="6"/>
        <v>95250</v>
      </c>
    </row>
    <row r="264" spans="1:7" ht="15.75">
      <c r="A264" s="81"/>
      <c r="B264" s="153" t="s">
        <v>271</v>
      </c>
      <c r="C264" s="80" t="s">
        <v>134</v>
      </c>
      <c r="D264" s="168" t="s">
        <v>165</v>
      </c>
      <c r="E264" s="165">
        <v>115000</v>
      </c>
      <c r="F264" s="81"/>
      <c r="G264" s="159">
        <f t="shared" si="6"/>
        <v>115000</v>
      </c>
    </row>
    <row r="265" spans="1:7" ht="15.75">
      <c r="A265" s="81"/>
      <c r="B265" s="153" t="s">
        <v>272</v>
      </c>
      <c r="C265" s="80" t="s">
        <v>134</v>
      </c>
      <c r="D265" s="168" t="s">
        <v>165</v>
      </c>
      <c r="E265" s="165">
        <v>141020</v>
      </c>
      <c r="F265" s="81"/>
      <c r="G265" s="159">
        <f t="shared" si="6"/>
        <v>141020</v>
      </c>
    </row>
    <row r="266" spans="1:7" ht="45">
      <c r="A266" s="81"/>
      <c r="B266" s="153" t="s">
        <v>884</v>
      </c>
      <c r="C266" s="80" t="s">
        <v>134</v>
      </c>
      <c r="D266" s="168" t="s">
        <v>165</v>
      </c>
      <c r="E266" s="165">
        <v>2000</v>
      </c>
      <c r="F266" s="81"/>
      <c r="G266" s="159">
        <f t="shared" si="6"/>
        <v>2000</v>
      </c>
    </row>
    <row r="267" spans="1:7" ht="60">
      <c r="A267" s="81"/>
      <c r="B267" s="153" t="s">
        <v>273</v>
      </c>
      <c r="C267" s="80" t="s">
        <v>134</v>
      </c>
      <c r="D267" s="168" t="s">
        <v>165</v>
      </c>
      <c r="E267" s="165">
        <v>70</v>
      </c>
      <c r="F267" s="81"/>
      <c r="G267" s="159">
        <f t="shared" si="6"/>
        <v>70</v>
      </c>
    </row>
    <row r="268" spans="1:7" ht="30">
      <c r="A268" s="81"/>
      <c r="B268" s="153" t="s">
        <v>885</v>
      </c>
      <c r="C268" s="80" t="s">
        <v>134</v>
      </c>
      <c r="D268" s="168" t="s">
        <v>165</v>
      </c>
      <c r="E268" s="165">
        <v>50</v>
      </c>
      <c r="F268" s="81"/>
      <c r="G268" s="159">
        <f t="shared" si="6"/>
        <v>50</v>
      </c>
    </row>
    <row r="269" spans="1:7" ht="45">
      <c r="A269" s="81"/>
      <c r="B269" s="153" t="s">
        <v>274</v>
      </c>
      <c r="C269" s="80" t="s">
        <v>134</v>
      </c>
      <c r="D269" s="168" t="s">
        <v>165</v>
      </c>
      <c r="E269" s="87">
        <v>114</v>
      </c>
      <c r="F269" s="81"/>
      <c r="G269" s="159">
        <f t="shared" si="6"/>
        <v>114</v>
      </c>
    </row>
    <row r="270" spans="1:7" ht="15.75">
      <c r="A270" s="81">
        <v>4</v>
      </c>
      <c r="B270" s="170" t="s">
        <v>37</v>
      </c>
      <c r="C270" s="80"/>
      <c r="D270" s="168"/>
      <c r="E270" s="87"/>
      <c r="F270" s="81"/>
      <c r="G270" s="81"/>
    </row>
    <row r="271" spans="1:7" ht="45">
      <c r="A271" s="81"/>
      <c r="B271" s="153" t="s">
        <v>886</v>
      </c>
      <c r="C271" s="80" t="s">
        <v>172</v>
      </c>
      <c r="D271" s="168" t="s">
        <v>275</v>
      </c>
      <c r="E271" s="87">
        <v>100</v>
      </c>
      <c r="F271" s="81"/>
      <c r="G271" s="79">
        <f>E271+F271</f>
        <v>100</v>
      </c>
    </row>
    <row r="272" spans="1:7" ht="42.75">
      <c r="A272" s="81"/>
      <c r="B272" s="170" t="s">
        <v>566</v>
      </c>
      <c r="C272" s="81"/>
      <c r="D272" s="81"/>
      <c r="E272" s="182">
        <f>E275+E276+E277</f>
        <v>9782122</v>
      </c>
      <c r="F272" s="147"/>
      <c r="G272" s="183">
        <f>E272+F272</f>
        <v>9782122</v>
      </c>
    </row>
    <row r="273" spans="1:7" ht="15.75">
      <c r="A273" s="81">
        <v>1</v>
      </c>
      <c r="B273" s="170" t="s">
        <v>34</v>
      </c>
      <c r="C273" s="81"/>
      <c r="D273" s="81"/>
      <c r="E273" s="81"/>
      <c r="F273" s="81"/>
      <c r="G273" s="81"/>
    </row>
    <row r="274" spans="1:7" ht="24">
      <c r="A274" s="81"/>
      <c r="B274" s="153" t="s">
        <v>276</v>
      </c>
      <c r="C274" s="80" t="s">
        <v>131</v>
      </c>
      <c r="D274" s="168" t="s">
        <v>142</v>
      </c>
      <c r="E274" s="184">
        <v>4628</v>
      </c>
      <c r="F274" s="81"/>
      <c r="G274" s="79">
        <f>E274+F274</f>
        <v>4628</v>
      </c>
    </row>
    <row r="275" spans="1:7" ht="15.75">
      <c r="A275" s="81"/>
      <c r="B275" s="153" t="s">
        <v>277</v>
      </c>
      <c r="C275" s="80" t="s">
        <v>134</v>
      </c>
      <c r="D275" s="168" t="s">
        <v>153</v>
      </c>
      <c r="E275" s="152">
        <v>5984022</v>
      </c>
      <c r="F275" s="81"/>
      <c r="G275" s="79">
        <f>E275+F275</f>
        <v>5984022</v>
      </c>
    </row>
    <row r="276" spans="1:7" ht="30">
      <c r="A276" s="81"/>
      <c r="B276" s="153" t="s">
        <v>278</v>
      </c>
      <c r="C276" s="80" t="s">
        <v>134</v>
      </c>
      <c r="D276" s="168" t="s">
        <v>153</v>
      </c>
      <c r="E276" s="152">
        <v>3708100</v>
      </c>
      <c r="F276" s="81"/>
      <c r="G276" s="79">
        <f>E276+F276</f>
        <v>3708100</v>
      </c>
    </row>
    <row r="277" spans="1:7" ht="30">
      <c r="A277" s="81"/>
      <c r="B277" s="153" t="s">
        <v>279</v>
      </c>
      <c r="C277" s="80" t="s">
        <v>134</v>
      </c>
      <c r="D277" s="168" t="s">
        <v>153</v>
      </c>
      <c r="E277" s="152">
        <v>90000</v>
      </c>
      <c r="F277" s="81"/>
      <c r="G277" s="79">
        <f>E277+F277</f>
        <v>90000</v>
      </c>
    </row>
    <row r="278" spans="1:7" ht="15.75">
      <c r="A278" s="81">
        <v>2</v>
      </c>
      <c r="B278" s="170" t="s">
        <v>35</v>
      </c>
      <c r="C278" s="81"/>
      <c r="D278" s="81"/>
      <c r="E278" s="81"/>
      <c r="F278" s="81"/>
      <c r="G278" s="81"/>
    </row>
    <row r="279" spans="1:7" ht="45">
      <c r="A279" s="81"/>
      <c r="B279" s="180" t="s">
        <v>280</v>
      </c>
      <c r="C279" s="80" t="s">
        <v>131</v>
      </c>
      <c r="D279" s="168" t="s">
        <v>130</v>
      </c>
      <c r="E279" s="178">
        <v>38</v>
      </c>
      <c r="F279" s="81"/>
      <c r="G279" s="159">
        <f>E279+F279</f>
        <v>38</v>
      </c>
    </row>
    <row r="280" spans="1:7" ht="25.5">
      <c r="A280" s="81"/>
      <c r="B280" s="185" t="s">
        <v>281</v>
      </c>
      <c r="C280" s="186" t="s">
        <v>282</v>
      </c>
      <c r="D280" s="154" t="s">
        <v>142</v>
      </c>
      <c r="E280" s="187">
        <v>123</v>
      </c>
      <c r="F280" s="81"/>
      <c r="G280" s="159">
        <f>E280+F280</f>
        <v>123</v>
      </c>
    </row>
    <row r="281" spans="1:7" ht="15.75">
      <c r="A281" s="81">
        <v>3</v>
      </c>
      <c r="B281" s="170" t="s">
        <v>36</v>
      </c>
      <c r="C281" s="81"/>
      <c r="D281" s="81"/>
      <c r="E281" s="81"/>
      <c r="F281" s="81"/>
      <c r="G281" s="81"/>
    </row>
    <row r="282" spans="1:7" ht="45">
      <c r="A282" s="81"/>
      <c r="B282" s="153" t="s">
        <v>283</v>
      </c>
      <c r="C282" s="80" t="s">
        <v>134</v>
      </c>
      <c r="D282" s="168" t="s">
        <v>165</v>
      </c>
      <c r="E282" s="156">
        <f>E277/E279</f>
        <v>2368.4210526315787</v>
      </c>
      <c r="F282" s="81"/>
      <c r="G282" s="159">
        <f>E282+F282</f>
        <v>2368.4210526315787</v>
      </c>
    </row>
    <row r="283" spans="1:7" ht="45">
      <c r="A283" s="81"/>
      <c r="B283" s="188" t="s">
        <v>284</v>
      </c>
      <c r="C283" s="186" t="s">
        <v>134</v>
      </c>
      <c r="D283" s="154" t="s">
        <v>285</v>
      </c>
      <c r="E283" s="189">
        <f>E275/E280</f>
        <v>48650.58536585366</v>
      </c>
      <c r="F283" s="81"/>
      <c r="G283" s="159">
        <f>E283+F283</f>
        <v>48650.58536585366</v>
      </c>
    </row>
    <row r="284" spans="1:7" ht="15.75">
      <c r="A284" s="81">
        <v>4</v>
      </c>
      <c r="B284" s="170" t="s">
        <v>37</v>
      </c>
      <c r="C284" s="81"/>
      <c r="D284" s="81"/>
      <c r="E284" s="81"/>
      <c r="F284" s="81"/>
      <c r="G284" s="81"/>
    </row>
    <row r="285" spans="1:7" ht="30">
      <c r="A285" s="81"/>
      <c r="B285" s="153" t="s">
        <v>286</v>
      </c>
      <c r="C285" s="80" t="s">
        <v>172</v>
      </c>
      <c r="D285" s="168" t="s">
        <v>148</v>
      </c>
      <c r="E285" s="81">
        <v>100</v>
      </c>
      <c r="F285" s="81"/>
      <c r="G285" s="159">
        <f>E285+F285</f>
        <v>100</v>
      </c>
    </row>
    <row r="286" spans="1:7" ht="28.5" customHeight="1">
      <c r="A286" s="81"/>
      <c r="B286" s="175" t="s">
        <v>567</v>
      </c>
      <c r="C286" s="190"/>
      <c r="D286" s="168"/>
      <c r="E286" s="81"/>
      <c r="F286" s="81"/>
      <c r="G286" s="81"/>
    </row>
    <row r="287" spans="1:7" ht="15.75">
      <c r="A287" s="81">
        <v>1</v>
      </c>
      <c r="B287" s="170" t="s">
        <v>34</v>
      </c>
      <c r="C287" s="80"/>
      <c r="D287" s="168"/>
      <c r="E287" s="81"/>
      <c r="F287" s="81"/>
      <c r="G287" s="81"/>
    </row>
    <row r="288" spans="1:7" ht="15.75">
      <c r="A288" s="81"/>
      <c r="B288" s="153" t="s">
        <v>127</v>
      </c>
      <c r="C288" s="80" t="s">
        <v>134</v>
      </c>
      <c r="D288" s="168" t="s">
        <v>130</v>
      </c>
      <c r="E288" s="156">
        <v>556420</v>
      </c>
      <c r="F288" s="81"/>
      <c r="G288" s="159">
        <f>E288+F288</f>
        <v>556420</v>
      </c>
    </row>
    <row r="289" spans="1:7" ht="15.75">
      <c r="A289" s="81">
        <v>2</v>
      </c>
      <c r="B289" s="170" t="s">
        <v>35</v>
      </c>
      <c r="C289" s="80"/>
      <c r="D289" s="168"/>
      <c r="E289" s="87"/>
      <c r="F289" s="81"/>
      <c r="G289" s="81"/>
    </row>
    <row r="290" spans="1:7" ht="40.5">
      <c r="A290" s="81"/>
      <c r="B290" s="157" t="s">
        <v>900</v>
      </c>
      <c r="C290" s="80" t="s">
        <v>145</v>
      </c>
      <c r="D290" s="168" t="s">
        <v>130</v>
      </c>
      <c r="E290" s="87">
        <v>10</v>
      </c>
      <c r="F290" s="81"/>
      <c r="G290" s="79">
        <f aca="true" t="shared" si="7" ref="G290:G304">E290+F290</f>
        <v>10</v>
      </c>
    </row>
    <row r="291" spans="1:7" ht="45">
      <c r="A291" s="81"/>
      <c r="B291" s="153" t="s">
        <v>287</v>
      </c>
      <c r="C291" s="80" t="s">
        <v>145</v>
      </c>
      <c r="D291" s="168" t="s">
        <v>130</v>
      </c>
      <c r="E291" s="87">
        <v>1</v>
      </c>
      <c r="F291" s="81"/>
      <c r="G291" s="79">
        <f t="shared" si="7"/>
        <v>1</v>
      </c>
    </row>
    <row r="292" spans="1:7" ht="30">
      <c r="A292" s="81"/>
      <c r="B292" s="153" t="s">
        <v>288</v>
      </c>
      <c r="C292" s="80" t="s">
        <v>145</v>
      </c>
      <c r="D292" s="168" t="s">
        <v>130</v>
      </c>
      <c r="E292" s="87">
        <v>22</v>
      </c>
      <c r="F292" s="81"/>
      <c r="G292" s="79">
        <f t="shared" si="7"/>
        <v>22</v>
      </c>
    </row>
    <row r="293" spans="1:7" ht="45">
      <c r="A293" s="81"/>
      <c r="B293" s="153" t="s">
        <v>289</v>
      </c>
      <c r="C293" s="80" t="s">
        <v>145</v>
      </c>
      <c r="D293" s="168" t="s">
        <v>130</v>
      </c>
      <c r="E293" s="87">
        <v>1</v>
      </c>
      <c r="F293" s="81"/>
      <c r="G293" s="79">
        <f t="shared" si="7"/>
        <v>1</v>
      </c>
    </row>
    <row r="294" spans="1:7" ht="45">
      <c r="A294" s="81"/>
      <c r="B294" s="153" t="s">
        <v>895</v>
      </c>
      <c r="C294" s="80" t="s">
        <v>145</v>
      </c>
      <c r="D294" s="168" t="s">
        <v>130</v>
      </c>
      <c r="E294" s="87">
        <v>71</v>
      </c>
      <c r="F294" s="81"/>
      <c r="G294" s="79">
        <f t="shared" si="7"/>
        <v>71</v>
      </c>
    </row>
    <row r="295" spans="1:7" ht="45">
      <c r="A295" s="81"/>
      <c r="B295" s="153" t="s">
        <v>888</v>
      </c>
      <c r="C295" s="80" t="s">
        <v>177</v>
      </c>
      <c r="D295" s="168" t="s">
        <v>130</v>
      </c>
      <c r="E295" s="87">
        <v>13</v>
      </c>
      <c r="F295" s="81"/>
      <c r="G295" s="79">
        <f t="shared" si="7"/>
        <v>13</v>
      </c>
    </row>
    <row r="296" spans="1:7" ht="15.75">
      <c r="A296" s="81">
        <v>3</v>
      </c>
      <c r="B296" s="170" t="s">
        <v>36</v>
      </c>
      <c r="C296" s="80"/>
      <c r="D296" s="168"/>
      <c r="E296" s="81"/>
      <c r="F296" s="81"/>
      <c r="G296" s="81"/>
    </row>
    <row r="297" spans="1:7" ht="45">
      <c r="A297" s="81"/>
      <c r="B297" s="153" t="s">
        <v>899</v>
      </c>
      <c r="C297" s="80" t="s">
        <v>134</v>
      </c>
      <c r="D297" s="168" t="s">
        <v>148</v>
      </c>
      <c r="E297" s="152">
        <v>11522</v>
      </c>
      <c r="F297" s="81"/>
      <c r="G297" s="79">
        <f t="shared" si="7"/>
        <v>11522</v>
      </c>
    </row>
    <row r="298" spans="1:7" ht="30">
      <c r="A298" s="81"/>
      <c r="B298" s="153" t="s">
        <v>290</v>
      </c>
      <c r="C298" s="80" t="s">
        <v>134</v>
      </c>
      <c r="D298" s="168" t="s">
        <v>148</v>
      </c>
      <c r="E298" s="152">
        <v>95329</v>
      </c>
      <c r="F298" s="81"/>
      <c r="G298" s="79">
        <f t="shared" si="7"/>
        <v>95329</v>
      </c>
    </row>
    <row r="299" spans="1:7" ht="30">
      <c r="A299" s="81"/>
      <c r="B299" s="153" t="s">
        <v>291</v>
      </c>
      <c r="C299" s="80" t="s">
        <v>129</v>
      </c>
      <c r="D299" s="168" t="s">
        <v>148</v>
      </c>
      <c r="E299" s="156">
        <v>1948.68</v>
      </c>
      <c r="F299" s="81"/>
      <c r="G299" s="79">
        <f t="shared" si="7"/>
        <v>1948.68</v>
      </c>
    </row>
    <row r="300" spans="1:7" ht="45">
      <c r="A300" s="81"/>
      <c r="B300" s="153" t="s">
        <v>292</v>
      </c>
      <c r="C300" s="80" t="s">
        <v>129</v>
      </c>
      <c r="D300" s="168" t="s">
        <v>148</v>
      </c>
      <c r="E300" s="152">
        <v>49000</v>
      </c>
      <c r="F300" s="81"/>
      <c r="G300" s="79">
        <f t="shared" si="7"/>
        <v>49000</v>
      </c>
    </row>
    <row r="301" spans="1:7" ht="45">
      <c r="A301" s="81"/>
      <c r="B301" s="153" t="s">
        <v>887</v>
      </c>
      <c r="C301" s="80" t="s">
        <v>129</v>
      </c>
      <c r="D301" s="168" t="s">
        <v>148</v>
      </c>
      <c r="E301" s="152">
        <v>1212</v>
      </c>
      <c r="F301" s="81"/>
      <c r="G301" s="79">
        <f t="shared" si="7"/>
        <v>1212</v>
      </c>
    </row>
    <row r="302" spans="1:7" ht="45">
      <c r="A302" s="81"/>
      <c r="B302" s="153" t="s">
        <v>889</v>
      </c>
      <c r="C302" s="80" t="s">
        <v>129</v>
      </c>
      <c r="D302" s="168" t="s">
        <v>148</v>
      </c>
      <c r="E302" s="152">
        <v>5500</v>
      </c>
      <c r="F302" s="81"/>
      <c r="G302" s="79">
        <f t="shared" si="7"/>
        <v>5500</v>
      </c>
    </row>
    <row r="303" spans="1:7" ht="15.75">
      <c r="A303" s="81">
        <v>4</v>
      </c>
      <c r="B303" s="170" t="s">
        <v>37</v>
      </c>
      <c r="C303" s="80"/>
      <c r="D303" s="168"/>
      <c r="E303" s="87"/>
      <c r="F303" s="81"/>
      <c r="G303" s="81"/>
    </row>
    <row r="304" spans="1:7" ht="15.75">
      <c r="A304" s="81"/>
      <c r="B304" s="153" t="s">
        <v>293</v>
      </c>
      <c r="C304" s="80" t="s">
        <v>172</v>
      </c>
      <c r="D304" s="168" t="s">
        <v>294</v>
      </c>
      <c r="E304" s="87">
        <v>100</v>
      </c>
      <c r="F304" s="81"/>
      <c r="G304" s="79">
        <f t="shared" si="7"/>
        <v>100</v>
      </c>
    </row>
    <row r="305" spans="1:7" ht="25.5" customHeight="1">
      <c r="A305" s="81"/>
      <c r="B305" s="175" t="s">
        <v>568</v>
      </c>
      <c r="C305" s="190"/>
      <c r="D305" s="168"/>
      <c r="E305" s="87"/>
      <c r="F305" s="81"/>
      <c r="G305" s="81"/>
    </row>
    <row r="306" spans="1:7" ht="15.75">
      <c r="A306" s="81">
        <v>1</v>
      </c>
      <c r="B306" s="170" t="s">
        <v>34</v>
      </c>
      <c r="C306" s="80"/>
      <c r="D306" s="168"/>
      <c r="E306" s="87"/>
      <c r="F306" s="81"/>
      <c r="G306" s="81"/>
    </row>
    <row r="307" spans="1:7" ht="15.75">
      <c r="A307" s="81"/>
      <c r="B307" s="153" t="s">
        <v>127</v>
      </c>
      <c r="C307" s="80" t="s">
        <v>134</v>
      </c>
      <c r="D307" s="168" t="s">
        <v>304</v>
      </c>
      <c r="E307" s="152">
        <v>190000</v>
      </c>
      <c r="F307" s="81"/>
      <c r="G307" s="79">
        <f>E307+F307</f>
        <v>190000</v>
      </c>
    </row>
    <row r="308" spans="1:7" ht="15.75">
      <c r="A308" s="81">
        <v>2</v>
      </c>
      <c r="B308" s="170" t="s">
        <v>35</v>
      </c>
      <c r="C308" s="80"/>
      <c r="D308" s="168"/>
      <c r="E308" s="87"/>
      <c r="F308" s="81"/>
      <c r="G308" s="81"/>
    </row>
    <row r="309" spans="1:7" ht="30">
      <c r="A309" s="81"/>
      <c r="B309" s="153" t="s">
        <v>308</v>
      </c>
      <c r="C309" s="80" t="s">
        <v>134</v>
      </c>
      <c r="D309" s="168" t="s">
        <v>130</v>
      </c>
      <c r="E309" s="87">
        <v>1</v>
      </c>
      <c r="F309" s="81"/>
      <c r="G309" s="79">
        <f>E309+F309</f>
        <v>1</v>
      </c>
    </row>
    <row r="310" spans="1:7" ht="45">
      <c r="A310" s="81"/>
      <c r="B310" s="153" t="s">
        <v>309</v>
      </c>
      <c r="C310" s="80" t="s">
        <v>310</v>
      </c>
      <c r="D310" s="168" t="s">
        <v>153</v>
      </c>
      <c r="E310" s="87">
        <v>8</v>
      </c>
      <c r="F310" s="81"/>
      <c r="G310" s="79">
        <f>E310+F310</f>
        <v>8</v>
      </c>
    </row>
    <row r="311" spans="1:7" ht="15.75">
      <c r="A311" s="81">
        <v>3</v>
      </c>
      <c r="B311" s="170" t="s">
        <v>36</v>
      </c>
      <c r="C311" s="80"/>
      <c r="D311" s="168"/>
      <c r="E311" s="87"/>
      <c r="F311" s="81"/>
      <c r="G311" s="81"/>
    </row>
    <row r="312" spans="1:7" ht="30">
      <c r="A312" s="81"/>
      <c r="B312" s="153" t="s">
        <v>311</v>
      </c>
      <c r="C312" s="80" t="s">
        <v>129</v>
      </c>
      <c r="D312" s="168" t="s">
        <v>148</v>
      </c>
      <c r="E312" s="152">
        <v>23750</v>
      </c>
      <c r="F312" s="81"/>
      <c r="G312" s="79">
        <f>E312+F312</f>
        <v>23750</v>
      </c>
    </row>
    <row r="313" spans="1:7" ht="15.75">
      <c r="A313" s="81">
        <v>4</v>
      </c>
      <c r="B313" s="170" t="s">
        <v>37</v>
      </c>
      <c r="C313" s="80"/>
      <c r="D313" s="168"/>
      <c r="E313" s="156"/>
      <c r="F313" s="81"/>
      <c r="G313" s="81"/>
    </row>
    <row r="314" spans="1:7" ht="30">
      <c r="A314" s="81"/>
      <c r="B314" s="153" t="s">
        <v>312</v>
      </c>
      <c r="C314" s="80" t="s">
        <v>172</v>
      </c>
      <c r="D314" s="168" t="s">
        <v>148</v>
      </c>
      <c r="E314" s="152">
        <v>100</v>
      </c>
      <c r="F314" s="81"/>
      <c r="G314" s="79">
        <f>E314+F314</f>
        <v>100</v>
      </c>
    </row>
    <row r="315" spans="1:7" ht="27" customHeight="1">
      <c r="A315" s="81"/>
      <c r="B315" s="175" t="s">
        <v>569</v>
      </c>
      <c r="C315" s="190"/>
      <c r="D315" s="168"/>
      <c r="E315" s="81"/>
      <c r="F315" s="81"/>
      <c r="G315" s="81"/>
    </row>
    <row r="316" spans="1:7" ht="15.75">
      <c r="A316" s="81">
        <v>1</v>
      </c>
      <c r="B316" s="170" t="s">
        <v>34</v>
      </c>
      <c r="C316" s="80"/>
      <c r="D316" s="168"/>
      <c r="E316" s="81"/>
      <c r="F316" s="81"/>
      <c r="G316" s="81"/>
    </row>
    <row r="317" spans="1:7" ht="15.75">
      <c r="A317" s="81"/>
      <c r="B317" s="153" t="s">
        <v>127</v>
      </c>
      <c r="C317" s="80" t="s">
        <v>134</v>
      </c>
      <c r="D317" s="168" t="s">
        <v>304</v>
      </c>
      <c r="E317" s="152">
        <v>150000</v>
      </c>
      <c r="F317" s="81"/>
      <c r="G317" s="79">
        <f>E317+F317</f>
        <v>150000</v>
      </c>
    </row>
    <row r="318" spans="1:7" ht="15.75">
      <c r="A318" s="81">
        <v>2</v>
      </c>
      <c r="B318" s="170" t="s">
        <v>35</v>
      </c>
      <c r="C318" s="80"/>
      <c r="D318" s="168"/>
      <c r="E318" s="87"/>
      <c r="F318" s="81"/>
      <c r="G318" s="81"/>
    </row>
    <row r="319" spans="1:7" ht="45">
      <c r="A319" s="81"/>
      <c r="B319" s="153" t="s">
        <v>313</v>
      </c>
      <c r="C319" s="80" t="s">
        <v>131</v>
      </c>
      <c r="D319" s="168" t="s">
        <v>130</v>
      </c>
      <c r="E319" s="87">
        <v>5</v>
      </c>
      <c r="F319" s="81"/>
      <c r="G319" s="79">
        <f>E319+F319</f>
        <v>5</v>
      </c>
    </row>
    <row r="320" spans="1:7" ht="15.75">
      <c r="A320" s="81">
        <v>3</v>
      </c>
      <c r="B320" s="170" t="s">
        <v>36</v>
      </c>
      <c r="C320" s="80"/>
      <c r="D320" s="168"/>
      <c r="E320" s="87"/>
      <c r="F320" s="81"/>
      <c r="G320" s="81"/>
    </row>
    <row r="321" spans="1:7" ht="30">
      <c r="A321" s="81"/>
      <c r="B321" s="153" t="s">
        <v>314</v>
      </c>
      <c r="C321" s="80" t="s">
        <v>129</v>
      </c>
      <c r="D321" s="168" t="s">
        <v>148</v>
      </c>
      <c r="E321" s="152">
        <f>E317/E319</f>
        <v>30000</v>
      </c>
      <c r="F321" s="81"/>
      <c r="G321" s="79">
        <f>E321+F321</f>
        <v>30000</v>
      </c>
    </row>
    <row r="322" spans="1:7" ht="15.75">
      <c r="A322" s="81">
        <v>4</v>
      </c>
      <c r="B322" s="170" t="s">
        <v>37</v>
      </c>
      <c r="C322" s="80"/>
      <c r="D322" s="168"/>
      <c r="E322" s="87"/>
      <c r="F322" s="81"/>
      <c r="G322" s="81"/>
    </row>
    <row r="323" spans="1:7" ht="15.75">
      <c r="A323" s="81"/>
      <c r="B323" s="153" t="s">
        <v>293</v>
      </c>
      <c r="C323" s="80" t="s">
        <v>172</v>
      </c>
      <c r="D323" s="168" t="s">
        <v>148</v>
      </c>
      <c r="E323" s="87">
        <v>100</v>
      </c>
      <c r="F323" s="81"/>
      <c r="G323" s="79">
        <f>E323+F323</f>
        <v>100</v>
      </c>
    </row>
    <row r="324" spans="1:7" ht="22.5" customHeight="1">
      <c r="A324" s="81"/>
      <c r="B324" s="170" t="s">
        <v>570</v>
      </c>
      <c r="C324" s="80"/>
      <c r="D324" s="168"/>
      <c r="E324" s="87"/>
      <c r="F324" s="81"/>
      <c r="G324" s="81"/>
    </row>
    <row r="325" spans="1:7" ht="15.75">
      <c r="A325" s="81">
        <v>1</v>
      </c>
      <c r="B325" s="170" t="s">
        <v>34</v>
      </c>
      <c r="C325" s="80"/>
      <c r="D325" s="168"/>
      <c r="E325" s="87"/>
      <c r="F325" s="81"/>
      <c r="G325" s="81"/>
    </row>
    <row r="326" spans="1:7" ht="15.75">
      <c r="A326" s="81"/>
      <c r="B326" s="153" t="s">
        <v>127</v>
      </c>
      <c r="C326" s="80" t="s">
        <v>134</v>
      </c>
      <c r="D326" s="168" t="s">
        <v>304</v>
      </c>
      <c r="E326" s="152">
        <v>110522</v>
      </c>
      <c r="F326" s="81"/>
      <c r="G326" s="79">
        <f>E326+F326</f>
        <v>110522</v>
      </c>
    </row>
    <row r="327" spans="1:7" ht="15.75">
      <c r="A327" s="81">
        <v>2</v>
      </c>
      <c r="B327" s="170" t="s">
        <v>35</v>
      </c>
      <c r="C327" s="80"/>
      <c r="D327" s="168"/>
      <c r="E327" s="87"/>
      <c r="F327" s="81"/>
      <c r="G327" s="81"/>
    </row>
    <row r="328" spans="1:7" ht="45">
      <c r="A328" s="81"/>
      <c r="B328" s="153" t="s">
        <v>315</v>
      </c>
      <c r="C328" s="80" t="s">
        <v>131</v>
      </c>
      <c r="D328" s="168" t="s">
        <v>130</v>
      </c>
      <c r="E328" s="87">
        <v>1</v>
      </c>
      <c r="F328" s="81"/>
      <c r="G328" s="79">
        <f>E328+F328</f>
        <v>1</v>
      </c>
    </row>
    <row r="329" spans="1:7" ht="15.75">
      <c r="A329" s="81">
        <v>3</v>
      </c>
      <c r="B329" s="170" t="s">
        <v>36</v>
      </c>
      <c r="C329" s="80"/>
      <c r="D329" s="168"/>
      <c r="E329" s="87"/>
      <c r="F329" s="81"/>
      <c r="G329" s="81"/>
    </row>
    <row r="330" spans="1:7" ht="45">
      <c r="A330" s="81"/>
      <c r="B330" s="153" t="s">
        <v>316</v>
      </c>
      <c r="C330" s="80" t="s">
        <v>129</v>
      </c>
      <c r="D330" s="168" t="s">
        <v>148</v>
      </c>
      <c r="E330" s="152">
        <f>E326</f>
        <v>110522</v>
      </c>
      <c r="F330" s="81"/>
      <c r="G330" s="79">
        <f>E330+F330</f>
        <v>110522</v>
      </c>
    </row>
    <row r="331" spans="1:7" ht="15.75">
      <c r="A331" s="81">
        <v>4</v>
      </c>
      <c r="B331" s="170" t="s">
        <v>37</v>
      </c>
      <c r="C331" s="80"/>
      <c r="D331" s="168"/>
      <c r="E331" s="87"/>
      <c r="F331" s="81"/>
      <c r="G331" s="81"/>
    </row>
    <row r="332" spans="1:7" ht="15.75">
      <c r="A332" s="81"/>
      <c r="B332" s="153" t="s">
        <v>293</v>
      </c>
      <c r="C332" s="80" t="s">
        <v>172</v>
      </c>
      <c r="D332" s="168" t="s">
        <v>148</v>
      </c>
      <c r="E332" s="152">
        <v>100</v>
      </c>
      <c r="F332" s="81"/>
      <c r="G332" s="79">
        <f>E332+F332</f>
        <v>100</v>
      </c>
    </row>
    <row r="333" spans="1:7" ht="25.5" customHeight="1">
      <c r="A333" s="147">
        <v>7</v>
      </c>
      <c r="B333" s="175" t="s">
        <v>557</v>
      </c>
      <c r="C333" s="176"/>
      <c r="D333" s="168"/>
      <c r="E333" s="87"/>
      <c r="F333" s="81"/>
      <c r="G333" s="159"/>
    </row>
    <row r="334" spans="1:7" ht="43.5" customHeight="1">
      <c r="A334" s="191"/>
      <c r="B334" s="148" t="s">
        <v>571</v>
      </c>
      <c r="C334" s="149"/>
      <c r="D334" s="168"/>
      <c r="E334" s="81"/>
      <c r="F334" s="81"/>
      <c r="G334" s="81"/>
    </row>
    <row r="335" spans="1:7" ht="15.75">
      <c r="A335" s="80">
        <v>1</v>
      </c>
      <c r="B335" s="170" t="s">
        <v>34</v>
      </c>
      <c r="C335" s="80"/>
      <c r="D335" s="168"/>
      <c r="E335" s="81"/>
      <c r="F335" s="81"/>
      <c r="G335" s="81"/>
    </row>
    <row r="336" spans="1:7" ht="15.75">
      <c r="A336" s="80"/>
      <c r="B336" s="153" t="s">
        <v>127</v>
      </c>
      <c r="C336" s="80" t="s">
        <v>134</v>
      </c>
      <c r="D336" s="168" t="s">
        <v>130</v>
      </c>
      <c r="E336" s="87">
        <v>398000</v>
      </c>
      <c r="F336" s="81"/>
      <c r="G336" s="79">
        <f>E336+F336</f>
        <v>398000</v>
      </c>
    </row>
    <row r="337" spans="1:7" ht="15.75">
      <c r="A337" s="80">
        <v>2</v>
      </c>
      <c r="B337" s="170" t="s">
        <v>35</v>
      </c>
      <c r="C337" s="80"/>
      <c r="D337" s="168"/>
      <c r="E337" s="87"/>
      <c r="F337" s="81"/>
      <c r="G337" s="81"/>
    </row>
    <row r="338" spans="1:7" ht="30">
      <c r="A338" s="80"/>
      <c r="B338" s="153" t="s">
        <v>295</v>
      </c>
      <c r="C338" s="80" t="s">
        <v>131</v>
      </c>
      <c r="D338" s="168" t="s">
        <v>130</v>
      </c>
      <c r="E338" s="87">
        <v>1</v>
      </c>
      <c r="F338" s="81"/>
      <c r="G338" s="79">
        <f>E338+F338</f>
        <v>1</v>
      </c>
    </row>
    <row r="339" spans="1:7" ht="30">
      <c r="A339" s="80"/>
      <c r="B339" s="153" t="s">
        <v>296</v>
      </c>
      <c r="C339" s="80" t="s">
        <v>131</v>
      </c>
      <c r="D339" s="168" t="s">
        <v>130</v>
      </c>
      <c r="E339" s="87">
        <v>1</v>
      </c>
      <c r="F339" s="81"/>
      <c r="G339" s="79">
        <f>E339+F339</f>
        <v>1</v>
      </c>
    </row>
    <row r="340" spans="1:7" ht="15.75">
      <c r="A340" s="80">
        <v>3</v>
      </c>
      <c r="B340" s="170" t="s">
        <v>36</v>
      </c>
      <c r="C340" s="80"/>
      <c r="D340" s="168"/>
      <c r="E340" s="87"/>
      <c r="F340" s="81"/>
      <c r="G340" s="81"/>
    </row>
    <row r="341" spans="1:7" ht="45">
      <c r="A341" s="80"/>
      <c r="B341" s="153" t="s">
        <v>297</v>
      </c>
      <c r="C341" s="80" t="s">
        <v>134</v>
      </c>
      <c r="D341" s="168" t="s">
        <v>165</v>
      </c>
      <c r="E341" s="87">
        <v>199000</v>
      </c>
      <c r="F341" s="81"/>
      <c r="G341" s="79">
        <f>E341+F341</f>
        <v>199000</v>
      </c>
    </row>
    <row r="342" spans="1:7" ht="30">
      <c r="A342" s="80"/>
      <c r="B342" s="153" t="s">
        <v>298</v>
      </c>
      <c r="C342" s="80" t="s">
        <v>129</v>
      </c>
      <c r="D342" s="168" t="s">
        <v>165</v>
      </c>
      <c r="E342" s="87">
        <v>199000</v>
      </c>
      <c r="F342" s="81"/>
      <c r="G342" s="79">
        <f>E342+F342</f>
        <v>199000</v>
      </c>
    </row>
    <row r="343" spans="1:7" ht="15.75">
      <c r="A343" s="80">
        <v>4</v>
      </c>
      <c r="B343" s="170" t="s">
        <v>37</v>
      </c>
      <c r="C343" s="80"/>
      <c r="D343" s="168"/>
      <c r="E343" s="87"/>
      <c r="F343" s="81"/>
      <c r="G343" s="81"/>
    </row>
    <row r="344" spans="1:7" ht="30">
      <c r="A344" s="80"/>
      <c r="B344" s="153" t="s">
        <v>299</v>
      </c>
      <c r="C344" s="80" t="s">
        <v>131</v>
      </c>
      <c r="D344" s="168" t="s">
        <v>300</v>
      </c>
      <c r="E344" s="87">
        <v>15</v>
      </c>
      <c r="F344" s="81"/>
      <c r="G344" s="79">
        <f>E344+F344</f>
        <v>15</v>
      </c>
    </row>
    <row r="345" spans="1:7" ht="24" customHeight="1">
      <c r="A345" s="191">
        <v>8</v>
      </c>
      <c r="B345" s="160" t="s">
        <v>558</v>
      </c>
      <c r="C345" s="160"/>
      <c r="D345" s="168"/>
      <c r="E345" s="87"/>
      <c r="F345" s="81"/>
      <c r="G345" s="159"/>
    </row>
    <row r="346" spans="1:7" ht="47.25" customHeight="1">
      <c r="A346" s="81"/>
      <c r="B346" s="148" t="s">
        <v>572</v>
      </c>
      <c r="C346" s="149"/>
      <c r="D346" s="81"/>
      <c r="E346" s="81"/>
      <c r="F346" s="81"/>
      <c r="G346" s="81"/>
    </row>
    <row r="347" spans="1:7" ht="15.75">
      <c r="A347" s="81">
        <v>1</v>
      </c>
      <c r="B347" s="170" t="s">
        <v>34</v>
      </c>
      <c r="C347" s="81"/>
      <c r="D347" s="81"/>
      <c r="E347" s="81"/>
      <c r="F347" s="81"/>
      <c r="G347" s="81"/>
    </row>
    <row r="348" spans="1:7" ht="15.75">
      <c r="A348" s="81"/>
      <c r="B348" s="153" t="s">
        <v>127</v>
      </c>
      <c r="C348" s="80" t="s">
        <v>134</v>
      </c>
      <c r="D348" s="168" t="s">
        <v>135</v>
      </c>
      <c r="E348" s="152">
        <v>80600</v>
      </c>
      <c r="F348" s="81"/>
      <c r="G348" s="79">
        <f>E348+F348</f>
        <v>80600</v>
      </c>
    </row>
    <row r="349" spans="1:7" ht="15.75">
      <c r="A349" s="81">
        <v>2</v>
      </c>
      <c r="B349" s="170" t="s">
        <v>35</v>
      </c>
      <c r="C349" s="80"/>
      <c r="D349" s="168"/>
      <c r="E349" s="87"/>
      <c r="F349" s="81"/>
      <c r="G349" s="81"/>
    </row>
    <row r="350" spans="1:7" ht="60">
      <c r="A350" s="81"/>
      <c r="B350" s="153" t="s">
        <v>301</v>
      </c>
      <c r="C350" s="80" t="s">
        <v>145</v>
      </c>
      <c r="D350" s="168" t="s">
        <v>153</v>
      </c>
      <c r="E350" s="152">
        <v>8</v>
      </c>
      <c r="F350" s="81"/>
      <c r="G350" s="79">
        <f>E350+F350</f>
        <v>8</v>
      </c>
    </row>
    <row r="351" spans="1:7" ht="15.75">
      <c r="A351" s="81">
        <v>3</v>
      </c>
      <c r="B351" s="170" t="s">
        <v>36</v>
      </c>
      <c r="C351" s="80"/>
      <c r="D351" s="168"/>
      <c r="E351" s="87"/>
      <c r="F351" s="81"/>
      <c r="G351" s="81"/>
    </row>
    <row r="352" spans="1:7" ht="45">
      <c r="A352" s="81"/>
      <c r="B352" s="153" t="s">
        <v>302</v>
      </c>
      <c r="C352" s="80" t="s">
        <v>129</v>
      </c>
      <c r="D352" s="168" t="s">
        <v>148</v>
      </c>
      <c r="E352" s="152">
        <v>10075</v>
      </c>
      <c r="F352" s="81"/>
      <c r="G352" s="79">
        <f>E352+F352</f>
        <v>10075</v>
      </c>
    </row>
    <row r="353" spans="1:7" ht="15.75">
      <c r="A353" s="81">
        <v>4</v>
      </c>
      <c r="B353" s="170" t="s">
        <v>37</v>
      </c>
      <c r="C353" s="80"/>
      <c r="D353" s="168"/>
      <c r="E353" s="87"/>
      <c r="F353" s="81"/>
      <c r="G353" s="81"/>
    </row>
    <row r="354" spans="1:7" ht="60">
      <c r="A354" s="81"/>
      <c r="B354" s="153" t="s">
        <v>303</v>
      </c>
      <c r="C354" s="80" t="s">
        <v>172</v>
      </c>
      <c r="D354" s="168" t="s">
        <v>148</v>
      </c>
      <c r="E354" s="152">
        <v>10</v>
      </c>
      <c r="F354" s="81"/>
      <c r="G354" s="79">
        <f>E354+F354</f>
        <v>10</v>
      </c>
    </row>
    <row r="355" spans="1:7" ht="21.75" customHeight="1">
      <c r="A355" s="81"/>
      <c r="B355" s="170" t="s">
        <v>573</v>
      </c>
      <c r="C355" s="80"/>
      <c r="D355" s="168"/>
      <c r="E355" s="81"/>
      <c r="F355" s="81"/>
      <c r="G355" s="81"/>
    </row>
    <row r="356" spans="1:7" ht="15.75">
      <c r="A356" s="81">
        <v>1</v>
      </c>
      <c r="B356" s="170" t="s">
        <v>34</v>
      </c>
      <c r="C356" s="80"/>
      <c r="D356" s="168"/>
      <c r="E356" s="81"/>
      <c r="F356" s="81"/>
      <c r="G356" s="81"/>
    </row>
    <row r="357" spans="1:7" ht="15.75">
      <c r="A357" s="81"/>
      <c r="B357" s="153" t="s">
        <v>127</v>
      </c>
      <c r="C357" s="80" t="s">
        <v>134</v>
      </c>
      <c r="D357" s="168" t="s">
        <v>304</v>
      </c>
      <c r="E357" s="152">
        <v>9400</v>
      </c>
      <c r="F357" s="81"/>
      <c r="G357" s="79">
        <f>E357+F357</f>
        <v>9400</v>
      </c>
    </row>
    <row r="358" spans="1:7" ht="15.75">
      <c r="A358" s="81">
        <v>2</v>
      </c>
      <c r="B358" s="170" t="s">
        <v>35</v>
      </c>
      <c r="C358" s="80"/>
      <c r="D358" s="168"/>
      <c r="E358" s="87"/>
      <c r="F358" s="81"/>
      <c r="G358" s="81"/>
    </row>
    <row r="359" spans="1:7" ht="30">
      <c r="A359" s="81"/>
      <c r="B359" s="153" t="s">
        <v>305</v>
      </c>
      <c r="C359" s="80" t="s">
        <v>131</v>
      </c>
      <c r="D359" s="168" t="s">
        <v>130</v>
      </c>
      <c r="E359" s="152">
        <v>4</v>
      </c>
      <c r="F359" s="81"/>
      <c r="G359" s="79">
        <f>E359+F359</f>
        <v>4</v>
      </c>
    </row>
    <row r="360" spans="1:7" ht="15.75">
      <c r="A360" s="81">
        <v>3</v>
      </c>
      <c r="B360" s="170" t="s">
        <v>36</v>
      </c>
      <c r="C360" s="80"/>
      <c r="D360" s="168"/>
      <c r="E360" s="87"/>
      <c r="F360" s="81"/>
      <c r="G360" s="81"/>
    </row>
    <row r="361" spans="1:7" ht="45">
      <c r="A361" s="81"/>
      <c r="B361" s="153" t="s">
        <v>306</v>
      </c>
      <c r="C361" s="80" t="s">
        <v>134</v>
      </c>
      <c r="D361" s="168" t="s">
        <v>148</v>
      </c>
      <c r="E361" s="152">
        <v>2650</v>
      </c>
      <c r="F361" s="81"/>
      <c r="G361" s="79">
        <f>E361+F361</f>
        <v>2650</v>
      </c>
    </row>
    <row r="362" spans="1:7" ht="15.75">
      <c r="A362" s="81">
        <v>4</v>
      </c>
      <c r="B362" s="170" t="s">
        <v>37</v>
      </c>
      <c r="C362" s="80"/>
      <c r="D362" s="168"/>
      <c r="E362" s="87"/>
      <c r="F362" s="81"/>
      <c r="G362" s="79"/>
    </row>
    <row r="363" spans="1:7" ht="30">
      <c r="A363" s="81"/>
      <c r="B363" s="153" t="s">
        <v>307</v>
      </c>
      <c r="C363" s="80" t="s">
        <v>172</v>
      </c>
      <c r="D363" s="168" t="s">
        <v>148</v>
      </c>
      <c r="E363" s="152">
        <v>100</v>
      </c>
      <c r="F363" s="81"/>
      <c r="G363" s="79">
        <f>E363+F363</f>
        <v>100</v>
      </c>
    </row>
    <row r="364" spans="1:7" s="72" customFormat="1" ht="15.75">
      <c r="A364" s="81">
        <v>9</v>
      </c>
      <c r="B364" s="192" t="s">
        <v>317</v>
      </c>
      <c r="C364" s="81"/>
      <c r="D364" s="81"/>
      <c r="E364" s="81"/>
      <c r="F364" s="81"/>
      <c r="G364" s="81"/>
    </row>
    <row r="365" spans="1:7" ht="15.75">
      <c r="A365" s="81"/>
      <c r="B365" s="192" t="s">
        <v>574</v>
      </c>
      <c r="C365" s="81"/>
      <c r="D365" s="81"/>
      <c r="E365" s="81"/>
      <c r="F365" s="81"/>
      <c r="G365" s="81"/>
    </row>
    <row r="366" spans="1:7" ht="30.75" customHeight="1">
      <c r="A366" s="81"/>
      <c r="B366" s="193" t="s">
        <v>575</v>
      </c>
      <c r="C366" s="194"/>
      <c r="D366" s="195"/>
      <c r="E366" s="81"/>
      <c r="F366" s="81"/>
      <c r="G366" s="81"/>
    </row>
    <row r="367" spans="1:7" ht="15.75">
      <c r="A367" s="81">
        <v>1</v>
      </c>
      <c r="B367" s="196" t="s">
        <v>34</v>
      </c>
      <c r="C367" s="80"/>
      <c r="D367" s="80"/>
      <c r="E367" s="81"/>
      <c r="F367" s="81"/>
      <c r="G367" s="81"/>
    </row>
    <row r="368" spans="1:7" ht="15.75">
      <c r="A368" s="81"/>
      <c r="B368" s="185" t="s">
        <v>318</v>
      </c>
      <c r="C368" s="155" t="s">
        <v>129</v>
      </c>
      <c r="D368" s="155" t="s">
        <v>319</v>
      </c>
      <c r="E368" s="81"/>
      <c r="F368" s="79">
        <v>1000000</v>
      </c>
      <c r="G368" s="79">
        <f>E368+F368</f>
        <v>1000000</v>
      </c>
    </row>
    <row r="369" spans="1:7" ht="15.75">
      <c r="A369" s="81">
        <v>2</v>
      </c>
      <c r="B369" s="196" t="s">
        <v>35</v>
      </c>
      <c r="C369" s="80"/>
      <c r="D369" s="80"/>
      <c r="E369" s="81"/>
      <c r="F369" s="81"/>
      <c r="G369" s="81"/>
    </row>
    <row r="370" spans="1:7" ht="38.25">
      <c r="A370" s="81"/>
      <c r="B370" s="197" t="s">
        <v>320</v>
      </c>
      <c r="C370" s="155" t="s">
        <v>321</v>
      </c>
      <c r="D370" s="155" t="s">
        <v>153</v>
      </c>
      <c r="E370" s="81"/>
      <c r="F370" s="81">
        <v>500</v>
      </c>
      <c r="G370" s="79">
        <f>E370+F370</f>
        <v>500</v>
      </c>
    </row>
    <row r="371" spans="1:7" ht="15.75">
      <c r="A371" s="81">
        <v>3</v>
      </c>
      <c r="B371" s="196" t="s">
        <v>36</v>
      </c>
      <c r="C371" s="80"/>
      <c r="D371" s="80"/>
      <c r="E371" s="81"/>
      <c r="F371" s="81"/>
      <c r="G371" s="81"/>
    </row>
    <row r="372" spans="1:7" ht="47.25">
      <c r="A372" s="81"/>
      <c r="B372" s="197" t="s">
        <v>322</v>
      </c>
      <c r="C372" s="155" t="s">
        <v>134</v>
      </c>
      <c r="D372" s="155" t="s">
        <v>148</v>
      </c>
      <c r="E372" s="81"/>
      <c r="F372" s="79">
        <v>2000</v>
      </c>
      <c r="G372" s="79">
        <f>E372+F372</f>
        <v>2000</v>
      </c>
    </row>
    <row r="373" spans="1:7" ht="15.75">
      <c r="A373" s="81">
        <v>4</v>
      </c>
      <c r="B373" s="196" t="s">
        <v>37</v>
      </c>
      <c r="C373" s="80"/>
      <c r="D373" s="80"/>
      <c r="E373" s="81"/>
      <c r="F373" s="81"/>
      <c r="G373" s="81"/>
    </row>
    <row r="374" spans="1:7" ht="38.25">
      <c r="A374" s="81"/>
      <c r="B374" s="197" t="s">
        <v>323</v>
      </c>
      <c r="C374" s="155" t="s">
        <v>172</v>
      </c>
      <c r="D374" s="155" t="s">
        <v>165</v>
      </c>
      <c r="E374" s="81"/>
      <c r="F374" s="81">
        <v>100</v>
      </c>
      <c r="G374" s="79">
        <f>E374+F374</f>
        <v>100</v>
      </c>
    </row>
    <row r="375" spans="1:7" ht="40.5" customHeight="1">
      <c r="A375" s="81"/>
      <c r="B375" s="148" t="s">
        <v>799</v>
      </c>
      <c r="C375" s="149"/>
      <c r="D375" s="195"/>
      <c r="E375" s="81"/>
      <c r="F375" s="81"/>
      <c r="G375" s="81"/>
    </row>
    <row r="376" spans="1:7" ht="15.75">
      <c r="A376" s="81">
        <v>1</v>
      </c>
      <c r="B376" s="196" t="s">
        <v>34</v>
      </c>
      <c r="C376" s="80"/>
      <c r="D376" s="195"/>
      <c r="E376" s="81"/>
      <c r="F376" s="81"/>
      <c r="G376" s="79"/>
    </row>
    <row r="377" spans="1:7" ht="15.75">
      <c r="A377" s="81"/>
      <c r="B377" s="197" t="s">
        <v>318</v>
      </c>
      <c r="C377" s="195" t="s">
        <v>129</v>
      </c>
      <c r="D377" s="195" t="s">
        <v>319</v>
      </c>
      <c r="E377" s="81"/>
      <c r="F377" s="198">
        <v>1000000</v>
      </c>
      <c r="G377" s="159">
        <f>E377+F377</f>
        <v>1000000</v>
      </c>
    </row>
    <row r="378" spans="1:7" ht="15.75">
      <c r="A378" s="81">
        <v>2</v>
      </c>
      <c r="B378" s="196" t="s">
        <v>35</v>
      </c>
      <c r="C378" s="80"/>
      <c r="D378" s="80"/>
      <c r="E378" s="81"/>
      <c r="F378" s="80"/>
      <c r="G378" s="81"/>
    </row>
    <row r="379" spans="1:7" ht="51">
      <c r="A379" s="81"/>
      <c r="B379" s="197" t="s">
        <v>324</v>
      </c>
      <c r="C379" s="155" t="s">
        <v>145</v>
      </c>
      <c r="D379" s="155" t="s">
        <v>153</v>
      </c>
      <c r="E379" s="81"/>
      <c r="F379" s="80">
        <v>1</v>
      </c>
      <c r="G379" s="79">
        <f>E379+F379</f>
        <v>1</v>
      </c>
    </row>
    <row r="380" spans="1:7" ht="38.25">
      <c r="A380" s="81"/>
      <c r="B380" s="197" t="s">
        <v>325</v>
      </c>
      <c r="C380" s="155" t="s">
        <v>321</v>
      </c>
      <c r="D380" s="155" t="s">
        <v>153</v>
      </c>
      <c r="E380" s="81"/>
      <c r="F380" s="80">
        <v>490</v>
      </c>
      <c r="G380" s="79">
        <f>E380+F380</f>
        <v>490</v>
      </c>
    </row>
    <row r="381" spans="1:7" ht="15.75">
      <c r="A381" s="81">
        <v>3</v>
      </c>
      <c r="B381" s="196" t="s">
        <v>36</v>
      </c>
      <c r="C381" s="80"/>
      <c r="D381" s="80"/>
      <c r="E381" s="81"/>
      <c r="F381" s="80"/>
      <c r="G381" s="81"/>
    </row>
    <row r="382" spans="1:7" ht="38.25">
      <c r="A382" s="81"/>
      <c r="B382" s="197" t="s">
        <v>326</v>
      </c>
      <c r="C382" s="155" t="s">
        <v>134</v>
      </c>
      <c r="D382" s="155" t="s">
        <v>148</v>
      </c>
      <c r="E382" s="81"/>
      <c r="F382" s="80">
        <v>20000</v>
      </c>
      <c r="G382" s="79">
        <f>E382+F382</f>
        <v>20000</v>
      </c>
    </row>
    <row r="383" spans="1:7" ht="47.25">
      <c r="A383" s="81"/>
      <c r="B383" s="197" t="s">
        <v>327</v>
      </c>
      <c r="C383" s="155" t="s">
        <v>134</v>
      </c>
      <c r="D383" s="155" t="s">
        <v>148</v>
      </c>
      <c r="E383" s="81"/>
      <c r="F383" s="80">
        <v>2000</v>
      </c>
      <c r="G383" s="79">
        <f>E383+F383</f>
        <v>2000</v>
      </c>
    </row>
    <row r="384" spans="1:7" ht="15.75">
      <c r="A384" s="81">
        <v>4</v>
      </c>
      <c r="B384" s="196" t="s">
        <v>37</v>
      </c>
      <c r="C384" s="80"/>
      <c r="D384" s="80"/>
      <c r="E384" s="81"/>
      <c r="F384" s="80"/>
      <c r="G384" s="81"/>
    </row>
    <row r="385" spans="1:7" ht="51">
      <c r="A385" s="81"/>
      <c r="B385" s="197" t="s">
        <v>328</v>
      </c>
      <c r="C385" s="155" t="s">
        <v>172</v>
      </c>
      <c r="D385" s="155" t="s">
        <v>165</v>
      </c>
      <c r="E385" s="81"/>
      <c r="F385" s="80">
        <v>100</v>
      </c>
      <c r="G385" s="79">
        <f>E385+F385</f>
        <v>100</v>
      </c>
    </row>
    <row r="386" spans="1:7" ht="33.75" customHeight="1">
      <c r="A386" s="81"/>
      <c r="B386" s="148" t="s">
        <v>800</v>
      </c>
      <c r="C386" s="149"/>
      <c r="D386" s="195"/>
      <c r="E386" s="81"/>
      <c r="F386" s="81"/>
      <c r="G386" s="81"/>
    </row>
    <row r="387" spans="1:7" ht="15.75">
      <c r="A387" s="81">
        <v>1</v>
      </c>
      <c r="B387" s="196" t="s">
        <v>34</v>
      </c>
      <c r="C387" s="80"/>
      <c r="D387" s="195"/>
      <c r="E387" s="81"/>
      <c r="F387" s="81"/>
      <c r="G387" s="81"/>
    </row>
    <row r="388" spans="1:7" ht="15.75">
      <c r="A388" s="81"/>
      <c r="B388" s="197" t="s">
        <v>318</v>
      </c>
      <c r="C388" s="195" t="s">
        <v>129</v>
      </c>
      <c r="D388" s="195" t="s">
        <v>319</v>
      </c>
      <c r="E388" s="81"/>
      <c r="F388" s="80">
        <v>100000</v>
      </c>
      <c r="G388" s="79">
        <f>E388+F388</f>
        <v>100000</v>
      </c>
    </row>
    <row r="389" spans="1:7" ht="15.75">
      <c r="A389" s="81">
        <v>2</v>
      </c>
      <c r="B389" s="196" t="s">
        <v>35</v>
      </c>
      <c r="C389" s="199"/>
      <c r="D389" s="199"/>
      <c r="E389" s="81"/>
      <c r="F389" s="80"/>
      <c r="G389" s="81"/>
    </row>
    <row r="390" spans="1:7" ht="51">
      <c r="A390" s="81"/>
      <c r="B390" s="197" t="s">
        <v>329</v>
      </c>
      <c r="C390" s="155" t="s">
        <v>145</v>
      </c>
      <c r="D390" s="155" t="s">
        <v>153</v>
      </c>
      <c r="E390" s="81"/>
      <c r="F390" s="80">
        <v>1</v>
      </c>
      <c r="G390" s="81">
        <f>F390</f>
        <v>1</v>
      </c>
    </row>
    <row r="391" spans="1:7" ht="38.25">
      <c r="A391" s="81"/>
      <c r="B391" s="197" t="s">
        <v>330</v>
      </c>
      <c r="C391" s="155" t="s">
        <v>321</v>
      </c>
      <c r="D391" s="155" t="s">
        <v>153</v>
      </c>
      <c r="E391" s="81"/>
      <c r="F391" s="80">
        <v>45</v>
      </c>
      <c r="G391" s="81">
        <f>F391</f>
        <v>45</v>
      </c>
    </row>
    <row r="392" spans="1:7" ht="15.75">
      <c r="A392" s="81">
        <v>3</v>
      </c>
      <c r="B392" s="196" t="s">
        <v>36</v>
      </c>
      <c r="C392" s="80"/>
      <c r="D392" s="80"/>
      <c r="E392" s="81"/>
      <c r="F392" s="80"/>
      <c r="G392" s="81"/>
    </row>
    <row r="393" spans="1:7" ht="38.25">
      <c r="A393" s="81"/>
      <c r="B393" s="197" t="s">
        <v>331</v>
      </c>
      <c r="C393" s="155" t="s">
        <v>134</v>
      </c>
      <c r="D393" s="155" t="s">
        <v>148</v>
      </c>
      <c r="E393" s="81"/>
      <c r="F393" s="80">
        <v>10000</v>
      </c>
      <c r="G393" s="81">
        <f>F393</f>
        <v>10000</v>
      </c>
    </row>
    <row r="394" spans="1:7" ht="47.25">
      <c r="A394" s="81"/>
      <c r="B394" s="197" t="s">
        <v>332</v>
      </c>
      <c r="C394" s="155" t="s">
        <v>134</v>
      </c>
      <c r="D394" s="155" t="s">
        <v>148</v>
      </c>
      <c r="E394" s="81"/>
      <c r="F394" s="80">
        <v>2000</v>
      </c>
      <c r="G394" s="81">
        <f>F394</f>
        <v>2000</v>
      </c>
    </row>
    <row r="395" spans="1:7" ht="15.75">
      <c r="A395" s="81">
        <v>4</v>
      </c>
      <c r="B395" s="196" t="s">
        <v>37</v>
      </c>
      <c r="C395" s="80"/>
      <c r="D395" s="80"/>
      <c r="E395" s="81"/>
      <c r="F395" s="80"/>
      <c r="G395" s="81"/>
    </row>
    <row r="396" spans="1:7" ht="38.25">
      <c r="A396" s="81"/>
      <c r="B396" s="197" t="s">
        <v>333</v>
      </c>
      <c r="C396" s="155" t="s">
        <v>172</v>
      </c>
      <c r="D396" s="155" t="s">
        <v>165</v>
      </c>
      <c r="E396" s="81"/>
      <c r="F396" s="80">
        <v>100</v>
      </c>
      <c r="G396" s="81">
        <f>F396</f>
        <v>100</v>
      </c>
    </row>
    <row r="397" spans="1:7" ht="28.5" customHeight="1">
      <c r="A397" s="81"/>
      <c r="B397" s="200" t="s">
        <v>801</v>
      </c>
      <c r="C397" s="149"/>
      <c r="D397" s="80"/>
      <c r="E397" s="81"/>
      <c r="F397" s="81"/>
      <c r="G397" s="81"/>
    </row>
    <row r="398" spans="1:7" ht="15.75">
      <c r="A398" s="81">
        <v>1</v>
      </c>
      <c r="B398" s="196" t="s">
        <v>34</v>
      </c>
      <c r="C398" s="80"/>
      <c r="D398" s="80"/>
      <c r="E398" s="81"/>
      <c r="F398" s="81"/>
      <c r="G398" s="81"/>
    </row>
    <row r="399" spans="1:7" ht="15.75">
      <c r="A399" s="81"/>
      <c r="B399" s="197" t="s">
        <v>318</v>
      </c>
      <c r="C399" s="195" t="s">
        <v>129</v>
      </c>
      <c r="D399" s="195" t="s">
        <v>319</v>
      </c>
      <c r="E399" s="81"/>
      <c r="F399" s="198">
        <v>500000</v>
      </c>
      <c r="G399" s="159">
        <f>F399</f>
        <v>500000</v>
      </c>
    </row>
    <row r="400" spans="1:7" ht="15.75">
      <c r="A400" s="81">
        <v>2</v>
      </c>
      <c r="B400" s="196" t="s">
        <v>35</v>
      </c>
      <c r="C400" s="80"/>
      <c r="D400" s="80"/>
      <c r="E400" s="81"/>
      <c r="F400" s="80"/>
      <c r="G400" s="81"/>
    </row>
    <row r="401" spans="1:7" ht="38.25">
      <c r="A401" s="81"/>
      <c r="B401" s="197" t="s">
        <v>334</v>
      </c>
      <c r="C401" s="155" t="s">
        <v>145</v>
      </c>
      <c r="D401" s="155" t="s">
        <v>153</v>
      </c>
      <c r="E401" s="81"/>
      <c r="F401" s="80"/>
      <c r="G401" s="81"/>
    </row>
    <row r="402" spans="1:7" ht="38.25">
      <c r="A402" s="81"/>
      <c r="B402" s="197" t="s">
        <v>335</v>
      </c>
      <c r="C402" s="155" t="s">
        <v>321</v>
      </c>
      <c r="D402" s="155" t="s">
        <v>153</v>
      </c>
      <c r="E402" s="81"/>
      <c r="F402" s="80">
        <v>250</v>
      </c>
      <c r="G402" s="81">
        <f>F402</f>
        <v>250</v>
      </c>
    </row>
    <row r="403" spans="1:7" ht="15.75">
      <c r="A403" s="81">
        <v>3</v>
      </c>
      <c r="B403" s="196" t="s">
        <v>36</v>
      </c>
      <c r="C403" s="80"/>
      <c r="D403" s="80"/>
      <c r="E403" s="81"/>
      <c r="F403" s="80"/>
      <c r="G403" s="81"/>
    </row>
    <row r="404" spans="1:7" ht="38.25">
      <c r="A404" s="81"/>
      <c r="B404" s="197" t="s">
        <v>336</v>
      </c>
      <c r="C404" s="155" t="s">
        <v>134</v>
      </c>
      <c r="D404" s="155" t="s">
        <v>148</v>
      </c>
      <c r="E404" s="81"/>
      <c r="F404" s="80"/>
      <c r="G404" s="81"/>
    </row>
    <row r="405" spans="1:7" ht="47.25">
      <c r="A405" s="81"/>
      <c r="B405" s="197" t="s">
        <v>337</v>
      </c>
      <c r="C405" s="155" t="s">
        <v>134</v>
      </c>
      <c r="D405" s="155" t="s">
        <v>148</v>
      </c>
      <c r="E405" s="81"/>
      <c r="F405" s="80">
        <v>2000</v>
      </c>
      <c r="G405" s="81">
        <f>F405</f>
        <v>2000</v>
      </c>
    </row>
    <row r="406" spans="1:7" ht="15.75">
      <c r="A406" s="81">
        <v>4</v>
      </c>
      <c r="B406" s="196" t="s">
        <v>37</v>
      </c>
      <c r="C406" s="80"/>
      <c r="D406" s="80"/>
      <c r="E406" s="81"/>
      <c r="F406" s="80"/>
      <c r="G406" s="81"/>
    </row>
    <row r="407" spans="1:7" ht="38.25">
      <c r="A407" s="81"/>
      <c r="B407" s="197" t="s">
        <v>338</v>
      </c>
      <c r="C407" s="155" t="s">
        <v>172</v>
      </c>
      <c r="D407" s="155" t="s">
        <v>165</v>
      </c>
      <c r="E407" s="81"/>
      <c r="F407" s="80">
        <v>100</v>
      </c>
      <c r="G407" s="81">
        <f>F407</f>
        <v>100</v>
      </c>
    </row>
    <row r="408" spans="1:7" ht="42" customHeight="1">
      <c r="A408" s="81"/>
      <c r="B408" s="201" t="s">
        <v>802</v>
      </c>
      <c r="C408" s="190"/>
      <c r="D408" s="80"/>
      <c r="E408" s="81"/>
      <c r="F408" s="81"/>
      <c r="G408" s="81"/>
    </row>
    <row r="409" spans="1:7" ht="15.75">
      <c r="A409" s="81">
        <v>1</v>
      </c>
      <c r="B409" s="196" t="s">
        <v>34</v>
      </c>
      <c r="C409" s="80"/>
      <c r="D409" s="80"/>
      <c r="E409" s="81"/>
      <c r="F409" s="81"/>
      <c r="G409" s="81"/>
    </row>
    <row r="410" spans="1:7" ht="15.75">
      <c r="A410" s="81"/>
      <c r="B410" s="197" t="s">
        <v>318</v>
      </c>
      <c r="C410" s="195" t="s">
        <v>129</v>
      </c>
      <c r="D410" s="202" t="s">
        <v>319</v>
      </c>
      <c r="E410" s="81"/>
      <c r="F410" s="198">
        <v>600000</v>
      </c>
      <c r="G410" s="159">
        <f>F410</f>
        <v>600000</v>
      </c>
    </row>
    <row r="411" spans="1:7" ht="15.75">
      <c r="A411" s="81">
        <v>2</v>
      </c>
      <c r="B411" s="196" t="s">
        <v>35</v>
      </c>
      <c r="C411" s="80"/>
      <c r="D411" s="80"/>
      <c r="E411" s="81"/>
      <c r="F411" s="80"/>
      <c r="G411" s="81"/>
    </row>
    <row r="412" spans="1:7" ht="51">
      <c r="A412" s="81"/>
      <c r="B412" s="197" t="s">
        <v>339</v>
      </c>
      <c r="C412" s="155" t="s">
        <v>321</v>
      </c>
      <c r="D412" s="155" t="s">
        <v>153</v>
      </c>
      <c r="E412" s="81"/>
      <c r="F412" s="203">
        <f>F410/F414</f>
        <v>315.7894736842105</v>
      </c>
      <c r="G412" s="204">
        <f>F412</f>
        <v>315.7894736842105</v>
      </c>
    </row>
    <row r="413" spans="1:7" ht="15.75">
      <c r="A413" s="81">
        <v>3</v>
      </c>
      <c r="B413" s="196" t="s">
        <v>36</v>
      </c>
      <c r="C413" s="80"/>
      <c r="D413" s="80"/>
      <c r="E413" s="81"/>
      <c r="F413" s="80"/>
      <c r="G413" s="81"/>
    </row>
    <row r="414" spans="1:7" ht="63">
      <c r="A414" s="81"/>
      <c r="B414" s="197" t="s">
        <v>340</v>
      </c>
      <c r="C414" s="155" t="s">
        <v>134</v>
      </c>
      <c r="D414" s="155" t="s">
        <v>165</v>
      </c>
      <c r="E414" s="81"/>
      <c r="F414" s="80">
        <v>1900</v>
      </c>
      <c r="G414" s="81">
        <f>F414</f>
        <v>1900</v>
      </c>
    </row>
    <row r="415" spans="1:7" ht="15.75">
      <c r="A415" s="81">
        <v>4</v>
      </c>
      <c r="B415" s="196" t="s">
        <v>37</v>
      </c>
      <c r="C415" s="80"/>
      <c r="D415" s="80"/>
      <c r="E415" s="81"/>
      <c r="F415" s="80"/>
      <c r="G415" s="81"/>
    </row>
    <row r="416" spans="1:7" ht="15.75">
      <c r="A416" s="81"/>
      <c r="B416" s="197" t="s">
        <v>293</v>
      </c>
      <c r="C416" s="155" t="s">
        <v>172</v>
      </c>
      <c r="D416" s="155" t="s">
        <v>165</v>
      </c>
      <c r="E416" s="81"/>
      <c r="F416" s="80">
        <v>100</v>
      </c>
      <c r="G416" s="81">
        <f>F416</f>
        <v>100</v>
      </c>
    </row>
    <row r="417" spans="1:7" ht="37.5" customHeight="1">
      <c r="A417" s="81"/>
      <c r="B417" s="148" t="s">
        <v>803</v>
      </c>
      <c r="C417" s="149"/>
      <c r="D417" s="195"/>
      <c r="E417" s="81"/>
      <c r="F417" s="81"/>
      <c r="G417" s="81"/>
    </row>
    <row r="418" spans="1:7" ht="15.75">
      <c r="A418" s="81">
        <v>1</v>
      </c>
      <c r="B418" s="196" t="s">
        <v>34</v>
      </c>
      <c r="C418" s="80"/>
      <c r="D418" s="195"/>
      <c r="E418" s="81"/>
      <c r="F418" s="81"/>
      <c r="G418" s="81"/>
    </row>
    <row r="419" spans="1:7" ht="15.75">
      <c r="A419" s="81"/>
      <c r="B419" s="197" t="s">
        <v>318</v>
      </c>
      <c r="C419" s="195" t="s">
        <v>129</v>
      </c>
      <c r="D419" s="195" t="s">
        <v>319</v>
      </c>
      <c r="E419" s="81"/>
      <c r="F419" s="205">
        <v>200000</v>
      </c>
      <c r="G419" s="79">
        <f>F419</f>
        <v>200000</v>
      </c>
    </row>
    <row r="420" spans="1:7" ht="15.75">
      <c r="A420" s="81">
        <v>2</v>
      </c>
      <c r="B420" s="196" t="s">
        <v>35</v>
      </c>
      <c r="C420" s="80"/>
      <c r="D420" s="195"/>
      <c r="E420" s="81"/>
      <c r="F420" s="80"/>
      <c r="G420" s="81"/>
    </row>
    <row r="421" spans="1:7" ht="51">
      <c r="A421" s="81"/>
      <c r="B421" s="197" t="s">
        <v>341</v>
      </c>
      <c r="C421" s="155" t="s">
        <v>145</v>
      </c>
      <c r="D421" s="155" t="s">
        <v>153</v>
      </c>
      <c r="E421" s="81"/>
      <c r="F421" s="80">
        <v>1</v>
      </c>
      <c r="G421" s="81">
        <f>F421</f>
        <v>1</v>
      </c>
    </row>
    <row r="422" spans="1:7" ht="38.25">
      <c r="A422" s="81"/>
      <c r="B422" s="197" t="s">
        <v>342</v>
      </c>
      <c r="C422" s="155" t="s">
        <v>321</v>
      </c>
      <c r="D422" s="155" t="s">
        <v>153</v>
      </c>
      <c r="E422" s="81"/>
      <c r="F422" s="80">
        <v>95</v>
      </c>
      <c r="G422" s="81">
        <f>F422</f>
        <v>95</v>
      </c>
    </row>
    <row r="423" spans="1:7" ht="15.75">
      <c r="A423" s="81">
        <v>3</v>
      </c>
      <c r="B423" s="196" t="s">
        <v>36</v>
      </c>
      <c r="C423" s="80"/>
      <c r="D423" s="155"/>
      <c r="E423" s="81"/>
      <c r="F423" s="80"/>
      <c r="G423" s="81"/>
    </row>
    <row r="424" spans="1:7" ht="51">
      <c r="A424" s="81"/>
      <c r="B424" s="197" t="s">
        <v>343</v>
      </c>
      <c r="C424" s="155" t="s">
        <v>134</v>
      </c>
      <c r="D424" s="155" t="s">
        <v>148</v>
      </c>
      <c r="E424" s="81"/>
      <c r="F424" s="205">
        <v>10000</v>
      </c>
      <c r="G424" s="79">
        <f>F424</f>
        <v>10000</v>
      </c>
    </row>
    <row r="425" spans="1:7" ht="47.25">
      <c r="A425" s="81"/>
      <c r="B425" s="197" t="s">
        <v>344</v>
      </c>
      <c r="C425" s="155" t="s">
        <v>134</v>
      </c>
      <c r="D425" s="155" t="s">
        <v>148</v>
      </c>
      <c r="E425" s="81"/>
      <c r="F425" s="205">
        <v>2000</v>
      </c>
      <c r="G425" s="79">
        <f>F425</f>
        <v>2000</v>
      </c>
    </row>
    <row r="426" spans="1:7" ht="15.75">
      <c r="A426" s="81">
        <v>4</v>
      </c>
      <c r="B426" s="196" t="s">
        <v>37</v>
      </c>
      <c r="C426" s="80"/>
      <c r="D426" s="195"/>
      <c r="E426" s="81"/>
      <c r="F426" s="80"/>
      <c r="G426" s="81"/>
    </row>
    <row r="427" spans="1:7" ht="51">
      <c r="A427" s="81"/>
      <c r="B427" s="197" t="s">
        <v>345</v>
      </c>
      <c r="C427" s="155" t="s">
        <v>172</v>
      </c>
      <c r="D427" s="155" t="s">
        <v>165</v>
      </c>
      <c r="E427" s="81"/>
      <c r="F427" s="80">
        <v>100</v>
      </c>
      <c r="G427" s="81">
        <f>F427</f>
        <v>100</v>
      </c>
    </row>
    <row r="428" spans="1:7" ht="31.5" customHeight="1">
      <c r="A428" s="81"/>
      <c r="B428" s="206" t="s">
        <v>843</v>
      </c>
      <c r="C428" s="149"/>
      <c r="D428" s="80"/>
      <c r="E428" s="81"/>
      <c r="F428" s="81"/>
      <c r="G428" s="81"/>
    </row>
    <row r="429" spans="1:7" ht="15.75">
      <c r="A429" s="81">
        <v>1</v>
      </c>
      <c r="B429" s="196" t="s">
        <v>34</v>
      </c>
      <c r="C429" s="80"/>
      <c r="D429" s="80"/>
      <c r="E429" s="81"/>
      <c r="F429" s="81"/>
      <c r="G429" s="81"/>
    </row>
    <row r="430" spans="1:7" ht="33.75">
      <c r="A430" s="81"/>
      <c r="B430" s="197" t="s">
        <v>318</v>
      </c>
      <c r="C430" s="195" t="s">
        <v>129</v>
      </c>
      <c r="D430" s="207" t="s">
        <v>890</v>
      </c>
      <c r="E430" s="81"/>
      <c r="F430" s="205">
        <v>200000</v>
      </c>
      <c r="G430" s="79">
        <f>F430</f>
        <v>200000</v>
      </c>
    </row>
    <row r="431" spans="1:7" ht="15.75">
      <c r="A431" s="81">
        <v>2</v>
      </c>
      <c r="B431" s="196" t="s">
        <v>35</v>
      </c>
      <c r="C431" s="80"/>
      <c r="D431" s="80"/>
      <c r="E431" s="81"/>
      <c r="F431" s="80"/>
      <c r="G431" s="81"/>
    </row>
    <row r="432" spans="1:7" ht="51">
      <c r="A432" s="81"/>
      <c r="B432" s="197" t="s">
        <v>844</v>
      </c>
      <c r="C432" s="155" t="s">
        <v>145</v>
      </c>
      <c r="D432" s="155" t="s">
        <v>153</v>
      </c>
      <c r="E432" s="81"/>
      <c r="F432" s="80">
        <v>1</v>
      </c>
      <c r="G432" s="81">
        <f>F432</f>
        <v>1</v>
      </c>
    </row>
    <row r="433" spans="1:7" ht="38.25">
      <c r="A433" s="81"/>
      <c r="B433" s="185" t="s">
        <v>845</v>
      </c>
      <c r="C433" s="155" t="s">
        <v>321</v>
      </c>
      <c r="D433" s="155" t="s">
        <v>153</v>
      </c>
      <c r="E433" s="81"/>
      <c r="F433" s="80">
        <f>(F430-F435)/F436</f>
        <v>90</v>
      </c>
      <c r="G433" s="81">
        <f>F433</f>
        <v>90</v>
      </c>
    </row>
    <row r="434" spans="1:7" ht="15.75">
      <c r="A434" s="81">
        <v>3</v>
      </c>
      <c r="B434" s="196" t="s">
        <v>36</v>
      </c>
      <c r="C434" s="80"/>
      <c r="D434" s="80"/>
      <c r="E434" s="81"/>
      <c r="F434" s="80"/>
      <c r="G434" s="81"/>
    </row>
    <row r="435" spans="1:7" ht="38.25">
      <c r="A435" s="81"/>
      <c r="B435" s="197" t="s">
        <v>846</v>
      </c>
      <c r="C435" s="155" t="s">
        <v>134</v>
      </c>
      <c r="D435" s="155" t="s">
        <v>148</v>
      </c>
      <c r="E435" s="81"/>
      <c r="F435" s="205">
        <v>20000</v>
      </c>
      <c r="G435" s="79">
        <f>F435</f>
        <v>20000</v>
      </c>
    </row>
    <row r="436" spans="1:7" ht="47.25">
      <c r="A436" s="81"/>
      <c r="B436" s="185" t="s">
        <v>847</v>
      </c>
      <c r="C436" s="155" t="s">
        <v>134</v>
      </c>
      <c r="D436" s="155" t="s">
        <v>148</v>
      </c>
      <c r="E436" s="81"/>
      <c r="F436" s="205">
        <v>2000</v>
      </c>
      <c r="G436" s="79">
        <f>F436</f>
        <v>2000</v>
      </c>
    </row>
    <row r="437" spans="1:7" ht="15.75">
      <c r="A437" s="81">
        <v>4</v>
      </c>
      <c r="B437" s="196" t="s">
        <v>37</v>
      </c>
      <c r="C437" s="80"/>
      <c r="D437" s="80"/>
      <c r="E437" s="81"/>
      <c r="F437" s="80"/>
      <c r="G437" s="81"/>
    </row>
    <row r="438" spans="1:7" ht="38.25">
      <c r="A438" s="81"/>
      <c r="B438" s="197" t="s">
        <v>848</v>
      </c>
      <c r="C438" s="155" t="s">
        <v>172</v>
      </c>
      <c r="D438" s="155" t="s">
        <v>165</v>
      </c>
      <c r="E438" s="81"/>
      <c r="F438" s="80">
        <v>100</v>
      </c>
      <c r="G438" s="79">
        <f>F438</f>
        <v>100</v>
      </c>
    </row>
    <row r="439" spans="1:7" ht="33.75" customHeight="1">
      <c r="A439" s="81"/>
      <c r="B439" s="148" t="s">
        <v>804</v>
      </c>
      <c r="C439" s="149"/>
      <c r="D439" s="195"/>
      <c r="E439" s="81"/>
      <c r="F439" s="81"/>
      <c r="G439" s="79"/>
    </row>
    <row r="440" spans="1:7" ht="15.75">
      <c r="A440" s="81">
        <v>1</v>
      </c>
      <c r="B440" s="196" t="s">
        <v>34</v>
      </c>
      <c r="C440" s="80"/>
      <c r="D440" s="195"/>
      <c r="E440" s="81"/>
      <c r="F440" s="81"/>
      <c r="G440" s="79"/>
    </row>
    <row r="441" spans="1:7" ht="15.75">
      <c r="A441" s="81"/>
      <c r="B441" s="197" t="s">
        <v>318</v>
      </c>
      <c r="C441" s="195" t="s">
        <v>129</v>
      </c>
      <c r="D441" s="195" t="s">
        <v>319</v>
      </c>
      <c r="E441" s="81"/>
      <c r="F441" s="80">
        <v>1000000</v>
      </c>
      <c r="G441" s="79">
        <f aca="true" t="shared" si="8" ref="G441:G500">F441</f>
        <v>1000000</v>
      </c>
    </row>
    <row r="442" spans="1:7" ht="15.75">
      <c r="A442" s="81">
        <v>2</v>
      </c>
      <c r="B442" s="196" t="s">
        <v>35</v>
      </c>
      <c r="C442" s="80"/>
      <c r="D442" s="195"/>
      <c r="E442" s="81"/>
      <c r="F442" s="80"/>
      <c r="G442" s="79"/>
    </row>
    <row r="443" spans="1:7" ht="51">
      <c r="A443" s="81"/>
      <c r="B443" s="197" t="s">
        <v>346</v>
      </c>
      <c r="C443" s="155" t="s">
        <v>145</v>
      </c>
      <c r="D443" s="155" t="s">
        <v>153</v>
      </c>
      <c r="E443" s="81"/>
      <c r="F443" s="80">
        <v>1</v>
      </c>
      <c r="G443" s="79">
        <f t="shared" si="8"/>
        <v>1</v>
      </c>
    </row>
    <row r="444" spans="1:7" ht="38.25">
      <c r="A444" s="81"/>
      <c r="B444" s="197" t="s">
        <v>347</v>
      </c>
      <c r="C444" s="155" t="s">
        <v>321</v>
      </c>
      <c r="D444" s="155" t="s">
        <v>153</v>
      </c>
      <c r="E444" s="81"/>
      <c r="F444" s="80">
        <v>490</v>
      </c>
      <c r="G444" s="79">
        <f t="shared" si="8"/>
        <v>490</v>
      </c>
    </row>
    <row r="445" spans="1:7" ht="15.75">
      <c r="A445" s="81">
        <v>3</v>
      </c>
      <c r="B445" s="196" t="s">
        <v>36</v>
      </c>
      <c r="C445" s="80"/>
      <c r="D445" s="195"/>
      <c r="E445" s="81"/>
      <c r="F445" s="80"/>
      <c r="G445" s="79"/>
    </row>
    <row r="446" spans="1:7" ht="51">
      <c r="A446" s="81"/>
      <c r="B446" s="197" t="s">
        <v>348</v>
      </c>
      <c r="C446" s="155" t="s">
        <v>134</v>
      </c>
      <c r="D446" s="155" t="s">
        <v>148</v>
      </c>
      <c r="E446" s="81"/>
      <c r="F446" s="80">
        <v>20000</v>
      </c>
      <c r="G446" s="79">
        <f t="shared" si="8"/>
        <v>20000</v>
      </c>
    </row>
    <row r="447" spans="1:7" ht="47.25">
      <c r="A447" s="81"/>
      <c r="B447" s="197" t="s">
        <v>349</v>
      </c>
      <c r="C447" s="155" t="s">
        <v>134</v>
      </c>
      <c r="D447" s="155" t="s">
        <v>148</v>
      </c>
      <c r="E447" s="81"/>
      <c r="F447" s="80">
        <v>2000</v>
      </c>
      <c r="G447" s="79">
        <f t="shared" si="8"/>
        <v>2000</v>
      </c>
    </row>
    <row r="448" spans="1:7" ht="15.75">
      <c r="A448" s="81">
        <v>4</v>
      </c>
      <c r="B448" s="196" t="s">
        <v>37</v>
      </c>
      <c r="C448" s="80"/>
      <c r="D448" s="195"/>
      <c r="E448" s="81"/>
      <c r="F448" s="80"/>
      <c r="G448" s="79"/>
    </row>
    <row r="449" spans="1:7" ht="51">
      <c r="A449" s="81"/>
      <c r="B449" s="197" t="s">
        <v>350</v>
      </c>
      <c r="C449" s="195" t="s">
        <v>172</v>
      </c>
      <c r="D449" s="195" t="s">
        <v>165</v>
      </c>
      <c r="E449" s="81"/>
      <c r="F449" s="80">
        <v>100</v>
      </c>
      <c r="G449" s="79">
        <f t="shared" si="8"/>
        <v>100</v>
      </c>
    </row>
    <row r="450" spans="1:7" ht="23.25" customHeight="1">
      <c r="A450" s="81"/>
      <c r="B450" s="200" t="s">
        <v>805</v>
      </c>
      <c r="C450" s="149"/>
      <c r="D450" s="80"/>
      <c r="E450" s="81"/>
      <c r="F450" s="81"/>
      <c r="G450" s="79"/>
    </row>
    <row r="451" spans="1:7" ht="15.75">
      <c r="A451" s="81">
        <v>1</v>
      </c>
      <c r="B451" s="196" t="s">
        <v>34</v>
      </c>
      <c r="C451" s="80"/>
      <c r="D451" s="80"/>
      <c r="E451" s="81"/>
      <c r="F451" s="81"/>
      <c r="G451" s="79"/>
    </row>
    <row r="452" spans="1:7" ht="25.5">
      <c r="A452" s="81"/>
      <c r="B452" s="197" t="s">
        <v>351</v>
      </c>
      <c r="C452" s="155" t="s">
        <v>129</v>
      </c>
      <c r="D452" s="155" t="s">
        <v>319</v>
      </c>
      <c r="E452" s="81"/>
      <c r="F452" s="80">
        <v>1000000</v>
      </c>
      <c r="G452" s="79">
        <f t="shared" si="8"/>
        <v>1000000</v>
      </c>
    </row>
    <row r="453" spans="1:7" ht="15.75">
      <c r="A453" s="81">
        <v>2</v>
      </c>
      <c r="B453" s="196" t="s">
        <v>35</v>
      </c>
      <c r="C453" s="80"/>
      <c r="D453" s="80"/>
      <c r="E453" s="81"/>
      <c r="F453" s="80"/>
      <c r="G453" s="79">
        <f t="shared" si="8"/>
        <v>0</v>
      </c>
    </row>
    <row r="454" spans="1:7" ht="38.25">
      <c r="A454" s="81"/>
      <c r="B454" s="197" t="s">
        <v>352</v>
      </c>
      <c r="C454" s="155" t="s">
        <v>321</v>
      </c>
      <c r="D454" s="155" t="s">
        <v>153</v>
      </c>
      <c r="E454" s="81"/>
      <c r="F454" s="80">
        <v>500</v>
      </c>
      <c r="G454" s="79">
        <f t="shared" si="8"/>
        <v>500</v>
      </c>
    </row>
    <row r="455" spans="1:7" ht="15.75">
      <c r="A455" s="81">
        <v>3</v>
      </c>
      <c r="B455" s="196" t="s">
        <v>36</v>
      </c>
      <c r="C455" s="80"/>
      <c r="D455" s="80"/>
      <c r="E455" s="81"/>
      <c r="F455" s="80"/>
      <c r="G455" s="79"/>
    </row>
    <row r="456" spans="1:7" ht="31.5">
      <c r="A456" s="81"/>
      <c r="B456" s="197" t="s">
        <v>353</v>
      </c>
      <c r="C456" s="155" t="s">
        <v>134</v>
      </c>
      <c r="D456" s="155" t="s">
        <v>354</v>
      </c>
      <c r="E456" s="81"/>
      <c r="F456" s="80">
        <v>2000</v>
      </c>
      <c r="G456" s="79">
        <f t="shared" si="8"/>
        <v>2000</v>
      </c>
    </row>
    <row r="457" spans="1:7" ht="15.75">
      <c r="A457" s="81">
        <v>4</v>
      </c>
      <c r="B457" s="196" t="s">
        <v>37</v>
      </c>
      <c r="C457" s="80"/>
      <c r="D457" s="80"/>
      <c r="E457" s="81"/>
      <c r="F457" s="80"/>
      <c r="G457" s="79"/>
    </row>
    <row r="458" spans="1:7" ht="38.25">
      <c r="A458" s="81"/>
      <c r="B458" s="197" t="s">
        <v>355</v>
      </c>
      <c r="C458" s="155" t="s">
        <v>172</v>
      </c>
      <c r="D458" s="155" t="s">
        <v>165</v>
      </c>
      <c r="E458" s="81"/>
      <c r="F458" s="80">
        <v>7</v>
      </c>
      <c r="G458" s="79">
        <f t="shared" si="8"/>
        <v>7</v>
      </c>
    </row>
    <row r="459" spans="1:7" ht="24.75" customHeight="1">
      <c r="A459" s="81"/>
      <c r="B459" s="200" t="s">
        <v>806</v>
      </c>
      <c r="C459" s="149"/>
      <c r="D459" s="80"/>
      <c r="E459" s="81"/>
      <c r="F459" s="81"/>
      <c r="G459" s="79"/>
    </row>
    <row r="460" spans="1:7" ht="15.75">
      <c r="A460" s="81">
        <v>1</v>
      </c>
      <c r="B460" s="196" t="s">
        <v>34</v>
      </c>
      <c r="C460" s="80"/>
      <c r="D460" s="80"/>
      <c r="E460" s="81"/>
      <c r="F460" s="81"/>
      <c r="G460" s="79"/>
    </row>
    <row r="461" spans="1:7" ht="15.75">
      <c r="A461" s="81"/>
      <c r="B461" s="197" t="s">
        <v>318</v>
      </c>
      <c r="C461" s="195" t="s">
        <v>129</v>
      </c>
      <c r="D461" s="195" t="s">
        <v>319</v>
      </c>
      <c r="E461" s="81"/>
      <c r="F461" s="80">
        <v>1000000</v>
      </c>
      <c r="G461" s="79">
        <f t="shared" si="8"/>
        <v>1000000</v>
      </c>
    </row>
    <row r="462" spans="1:7" ht="15.75">
      <c r="A462" s="81">
        <v>2</v>
      </c>
      <c r="B462" s="196" t="s">
        <v>35</v>
      </c>
      <c r="C462" s="80"/>
      <c r="D462" s="80"/>
      <c r="E462" s="81"/>
      <c r="F462" s="80"/>
      <c r="G462" s="79"/>
    </row>
    <row r="463" spans="1:7" ht="25.5">
      <c r="A463" s="81"/>
      <c r="B463" s="197" t="s">
        <v>356</v>
      </c>
      <c r="C463" s="155" t="s">
        <v>321</v>
      </c>
      <c r="D463" s="155" t="s">
        <v>153</v>
      </c>
      <c r="E463" s="81"/>
      <c r="F463" s="80">
        <v>500</v>
      </c>
      <c r="G463" s="79">
        <f t="shared" si="8"/>
        <v>500</v>
      </c>
    </row>
    <row r="464" spans="1:7" ht="15.75">
      <c r="A464" s="81">
        <v>3</v>
      </c>
      <c r="B464" s="196" t="s">
        <v>36</v>
      </c>
      <c r="C464" s="80"/>
      <c r="D464" s="80"/>
      <c r="E464" s="81"/>
      <c r="F464" s="80"/>
      <c r="G464" s="79"/>
    </row>
    <row r="465" spans="1:7" ht="47.25">
      <c r="A465" s="81"/>
      <c r="B465" s="197" t="s">
        <v>357</v>
      </c>
      <c r="C465" s="155" t="s">
        <v>134</v>
      </c>
      <c r="D465" s="155" t="s">
        <v>148</v>
      </c>
      <c r="E465" s="81"/>
      <c r="F465" s="80">
        <v>2000</v>
      </c>
      <c r="G465" s="79">
        <f t="shared" si="8"/>
        <v>2000</v>
      </c>
    </row>
    <row r="466" spans="1:7" ht="15.75">
      <c r="A466" s="81">
        <v>4</v>
      </c>
      <c r="B466" s="196" t="s">
        <v>37</v>
      </c>
      <c r="C466" s="80"/>
      <c r="D466" s="80"/>
      <c r="E466" s="81"/>
      <c r="F466" s="80"/>
      <c r="G466" s="79"/>
    </row>
    <row r="467" spans="1:7" ht="38.25">
      <c r="A467" s="81"/>
      <c r="B467" s="197" t="s">
        <v>358</v>
      </c>
      <c r="C467" s="155" t="s">
        <v>172</v>
      </c>
      <c r="D467" s="155" t="s">
        <v>165</v>
      </c>
      <c r="E467" s="81"/>
      <c r="F467" s="80">
        <v>100</v>
      </c>
      <c r="G467" s="79">
        <f t="shared" si="8"/>
        <v>100</v>
      </c>
    </row>
    <row r="468" spans="1:7" ht="35.25" customHeight="1">
      <c r="A468" s="81"/>
      <c r="B468" s="208" t="s">
        <v>807</v>
      </c>
      <c r="C468" s="149"/>
      <c r="D468" s="80"/>
      <c r="E468" s="81"/>
      <c r="F468" s="80"/>
      <c r="G468" s="79"/>
    </row>
    <row r="469" spans="1:7" ht="15.75">
      <c r="A469" s="81">
        <v>1</v>
      </c>
      <c r="B469" s="196" t="s">
        <v>34</v>
      </c>
      <c r="C469" s="80"/>
      <c r="D469" s="80"/>
      <c r="E469" s="81"/>
      <c r="F469" s="80"/>
      <c r="G469" s="79"/>
    </row>
    <row r="470" spans="1:7" ht="15.75">
      <c r="A470" s="81"/>
      <c r="B470" s="197" t="s">
        <v>318</v>
      </c>
      <c r="C470" s="155" t="s">
        <v>129</v>
      </c>
      <c r="D470" s="155" t="s">
        <v>319</v>
      </c>
      <c r="E470" s="81"/>
      <c r="F470" s="80">
        <v>1000000</v>
      </c>
      <c r="G470" s="79">
        <f t="shared" si="8"/>
        <v>1000000</v>
      </c>
    </row>
    <row r="471" spans="1:7" ht="15.75">
      <c r="A471" s="81">
        <v>2</v>
      </c>
      <c r="B471" s="196" t="s">
        <v>35</v>
      </c>
      <c r="C471" s="80"/>
      <c r="D471" s="80"/>
      <c r="E471" s="81"/>
      <c r="F471" s="80"/>
      <c r="G471" s="79"/>
    </row>
    <row r="472" spans="1:7" ht="38.25">
      <c r="A472" s="81"/>
      <c r="B472" s="197" t="s">
        <v>359</v>
      </c>
      <c r="C472" s="155" t="s">
        <v>145</v>
      </c>
      <c r="D472" s="155" t="s">
        <v>153</v>
      </c>
      <c r="E472" s="81"/>
      <c r="F472" s="80">
        <v>1</v>
      </c>
      <c r="G472" s="79">
        <f t="shared" si="8"/>
        <v>1</v>
      </c>
    </row>
    <row r="473" spans="1:7" ht="38.25">
      <c r="A473" s="81"/>
      <c r="B473" s="197" t="s">
        <v>360</v>
      </c>
      <c r="C473" s="155" t="s">
        <v>321</v>
      </c>
      <c r="D473" s="155" t="s">
        <v>153</v>
      </c>
      <c r="E473" s="81"/>
      <c r="F473" s="80">
        <v>490</v>
      </c>
      <c r="G473" s="79">
        <f t="shared" si="8"/>
        <v>490</v>
      </c>
    </row>
    <row r="474" spans="1:7" ht="15.75">
      <c r="A474" s="81">
        <v>3</v>
      </c>
      <c r="B474" s="196" t="s">
        <v>36</v>
      </c>
      <c r="C474" s="80"/>
      <c r="D474" s="80"/>
      <c r="E474" s="81"/>
      <c r="F474" s="80"/>
      <c r="G474" s="79"/>
    </row>
    <row r="475" spans="1:7" ht="38.25">
      <c r="A475" s="81"/>
      <c r="B475" s="197" t="s">
        <v>361</v>
      </c>
      <c r="C475" s="155" t="s">
        <v>134</v>
      </c>
      <c r="D475" s="155" t="s">
        <v>148</v>
      </c>
      <c r="E475" s="81"/>
      <c r="F475" s="80">
        <v>20000</v>
      </c>
      <c r="G475" s="79">
        <f t="shared" si="8"/>
        <v>20000</v>
      </c>
    </row>
    <row r="476" spans="1:7" ht="47.25">
      <c r="A476" s="81"/>
      <c r="B476" s="197" t="s">
        <v>362</v>
      </c>
      <c r="C476" s="155" t="s">
        <v>134</v>
      </c>
      <c r="D476" s="155" t="s">
        <v>148</v>
      </c>
      <c r="E476" s="81"/>
      <c r="F476" s="80">
        <v>2000</v>
      </c>
      <c r="G476" s="79">
        <f t="shared" si="8"/>
        <v>2000</v>
      </c>
    </row>
    <row r="477" spans="1:7" ht="15.75">
      <c r="A477" s="81">
        <v>4</v>
      </c>
      <c r="B477" s="196" t="s">
        <v>37</v>
      </c>
      <c r="C477" s="80"/>
      <c r="D477" s="80"/>
      <c r="E477" s="81"/>
      <c r="F477" s="80"/>
      <c r="G477" s="79"/>
    </row>
    <row r="478" spans="1:7" ht="38.25">
      <c r="A478" s="81"/>
      <c r="B478" s="197" t="s">
        <v>363</v>
      </c>
      <c r="C478" s="155" t="s">
        <v>172</v>
      </c>
      <c r="D478" s="155" t="s">
        <v>165</v>
      </c>
      <c r="E478" s="81"/>
      <c r="F478" s="80">
        <v>100</v>
      </c>
      <c r="G478" s="79">
        <f t="shared" si="8"/>
        <v>100</v>
      </c>
    </row>
    <row r="479" spans="1:7" ht="35.25" customHeight="1">
      <c r="A479" s="81"/>
      <c r="B479" s="206" t="s">
        <v>808</v>
      </c>
      <c r="C479" s="149"/>
      <c r="D479" s="195"/>
      <c r="E479" s="81"/>
      <c r="F479" s="80"/>
      <c r="G479" s="79"/>
    </row>
    <row r="480" spans="1:7" ht="15.75">
      <c r="A480" s="81">
        <v>1</v>
      </c>
      <c r="B480" s="196" t="s">
        <v>34</v>
      </c>
      <c r="C480" s="80"/>
      <c r="D480" s="80"/>
      <c r="E480" s="81"/>
      <c r="F480" s="80"/>
      <c r="G480" s="79"/>
    </row>
    <row r="481" spans="1:7" ht="15.75">
      <c r="A481" s="81"/>
      <c r="B481" s="197" t="s">
        <v>318</v>
      </c>
      <c r="C481" s="155" t="s">
        <v>129</v>
      </c>
      <c r="D481" s="155" t="s">
        <v>319</v>
      </c>
      <c r="E481" s="81"/>
      <c r="F481" s="80">
        <v>1000000</v>
      </c>
      <c r="G481" s="79">
        <f t="shared" si="8"/>
        <v>1000000</v>
      </c>
    </row>
    <row r="482" spans="1:7" ht="15.75">
      <c r="A482" s="81">
        <v>2</v>
      </c>
      <c r="B482" s="196" t="s">
        <v>35</v>
      </c>
      <c r="C482" s="80"/>
      <c r="D482" s="80"/>
      <c r="E482" s="81"/>
      <c r="F482" s="80"/>
      <c r="G482" s="79"/>
    </row>
    <row r="483" spans="1:7" ht="38.25">
      <c r="A483" s="81"/>
      <c r="B483" s="197" t="s">
        <v>364</v>
      </c>
      <c r="C483" s="155" t="s">
        <v>145</v>
      </c>
      <c r="D483" s="155" t="s">
        <v>153</v>
      </c>
      <c r="E483" s="81"/>
      <c r="F483" s="80">
        <v>1</v>
      </c>
      <c r="G483" s="79">
        <f t="shared" si="8"/>
        <v>1</v>
      </c>
    </row>
    <row r="484" spans="1:7" ht="38.25">
      <c r="A484" s="81"/>
      <c r="B484" s="197" t="s">
        <v>365</v>
      </c>
      <c r="C484" s="155" t="s">
        <v>321</v>
      </c>
      <c r="D484" s="155" t="s">
        <v>153</v>
      </c>
      <c r="E484" s="81"/>
      <c r="F484" s="80">
        <v>490</v>
      </c>
      <c r="G484" s="79">
        <f t="shared" si="8"/>
        <v>490</v>
      </c>
    </row>
    <row r="485" spans="1:7" ht="15.75">
      <c r="A485" s="81">
        <v>3</v>
      </c>
      <c r="B485" s="196" t="s">
        <v>36</v>
      </c>
      <c r="C485" s="80"/>
      <c r="D485" s="80"/>
      <c r="E485" s="81"/>
      <c r="F485" s="80"/>
      <c r="G485" s="79"/>
    </row>
    <row r="486" spans="1:7" ht="38.25">
      <c r="A486" s="81"/>
      <c r="B486" s="197" t="s">
        <v>366</v>
      </c>
      <c r="C486" s="155" t="s">
        <v>134</v>
      </c>
      <c r="D486" s="155" t="s">
        <v>148</v>
      </c>
      <c r="E486" s="81"/>
      <c r="F486" s="80">
        <v>20000</v>
      </c>
      <c r="G486" s="79">
        <f t="shared" si="8"/>
        <v>20000</v>
      </c>
    </row>
    <row r="487" spans="1:7" ht="47.25">
      <c r="A487" s="81"/>
      <c r="B487" s="197" t="s">
        <v>367</v>
      </c>
      <c r="C487" s="155" t="s">
        <v>134</v>
      </c>
      <c r="D487" s="155" t="s">
        <v>148</v>
      </c>
      <c r="E487" s="81"/>
      <c r="F487" s="80">
        <v>2000</v>
      </c>
      <c r="G487" s="79">
        <f t="shared" si="8"/>
        <v>2000</v>
      </c>
    </row>
    <row r="488" spans="1:7" ht="15.75">
      <c r="A488" s="81">
        <v>4</v>
      </c>
      <c r="B488" s="196" t="s">
        <v>37</v>
      </c>
      <c r="C488" s="80"/>
      <c r="D488" s="80"/>
      <c r="E488" s="81"/>
      <c r="F488" s="80"/>
      <c r="G488" s="79"/>
    </row>
    <row r="489" spans="1:7" ht="38.25">
      <c r="A489" s="81"/>
      <c r="B489" s="197" t="s">
        <v>368</v>
      </c>
      <c r="C489" s="155" t="s">
        <v>172</v>
      </c>
      <c r="D489" s="155" t="s">
        <v>165</v>
      </c>
      <c r="E489" s="81"/>
      <c r="F489" s="80">
        <v>100</v>
      </c>
      <c r="G489" s="79">
        <f t="shared" si="8"/>
        <v>100</v>
      </c>
    </row>
    <row r="490" spans="1:7" ht="35.25" customHeight="1">
      <c r="A490" s="81"/>
      <c r="B490" s="206" t="s">
        <v>809</v>
      </c>
      <c r="C490" s="194"/>
      <c r="D490" s="195"/>
      <c r="E490" s="81"/>
      <c r="F490" s="80"/>
      <c r="G490" s="79"/>
    </row>
    <row r="491" spans="1:7" ht="15.75">
      <c r="A491" s="81">
        <v>1</v>
      </c>
      <c r="B491" s="196" t="s">
        <v>34</v>
      </c>
      <c r="C491" s="80"/>
      <c r="D491" s="80"/>
      <c r="E491" s="81"/>
      <c r="F491" s="80"/>
      <c r="G491" s="79"/>
    </row>
    <row r="492" spans="1:7" ht="15.75">
      <c r="A492" s="81"/>
      <c r="B492" s="197" t="s">
        <v>318</v>
      </c>
      <c r="C492" s="155" t="s">
        <v>129</v>
      </c>
      <c r="D492" s="155" t="s">
        <v>319</v>
      </c>
      <c r="E492" s="81"/>
      <c r="F492" s="205">
        <v>200000</v>
      </c>
      <c r="G492" s="79">
        <f t="shared" si="8"/>
        <v>200000</v>
      </c>
    </row>
    <row r="493" spans="1:7" ht="15.75">
      <c r="A493" s="81">
        <v>2</v>
      </c>
      <c r="B493" s="196" t="s">
        <v>35</v>
      </c>
      <c r="C493" s="80"/>
      <c r="D493" s="80"/>
      <c r="E493" s="81"/>
      <c r="F493" s="80"/>
      <c r="G493" s="79"/>
    </row>
    <row r="494" spans="1:7" ht="38.25">
      <c r="A494" s="81"/>
      <c r="B494" s="197" t="s">
        <v>369</v>
      </c>
      <c r="C494" s="155" t="s">
        <v>145</v>
      </c>
      <c r="D494" s="155" t="s">
        <v>153</v>
      </c>
      <c r="E494" s="81"/>
      <c r="F494" s="80">
        <v>1</v>
      </c>
      <c r="G494" s="79">
        <f t="shared" si="8"/>
        <v>1</v>
      </c>
    </row>
    <row r="495" spans="1:7" ht="25.5">
      <c r="A495" s="81"/>
      <c r="B495" s="197" t="s">
        <v>370</v>
      </c>
      <c r="C495" s="155" t="s">
        <v>321</v>
      </c>
      <c r="D495" s="155" t="s">
        <v>153</v>
      </c>
      <c r="E495" s="81"/>
      <c r="F495" s="80">
        <f>(F492-F497)/F498</f>
        <v>90</v>
      </c>
      <c r="G495" s="79">
        <f t="shared" si="8"/>
        <v>90</v>
      </c>
    </row>
    <row r="496" spans="1:7" ht="15.75">
      <c r="A496" s="81">
        <v>3</v>
      </c>
      <c r="B496" s="196" t="s">
        <v>36</v>
      </c>
      <c r="C496" s="80"/>
      <c r="D496" s="80"/>
      <c r="E496" s="81"/>
      <c r="F496" s="80"/>
      <c r="G496" s="79"/>
    </row>
    <row r="497" spans="1:7" ht="38.25">
      <c r="A497" s="81"/>
      <c r="B497" s="197" t="s">
        <v>371</v>
      </c>
      <c r="C497" s="155" t="s">
        <v>134</v>
      </c>
      <c r="D497" s="155" t="s">
        <v>148</v>
      </c>
      <c r="E497" s="81"/>
      <c r="F497" s="209">
        <v>20000</v>
      </c>
      <c r="G497" s="79">
        <f t="shared" si="8"/>
        <v>20000</v>
      </c>
    </row>
    <row r="498" spans="1:7" ht="31.5">
      <c r="A498" s="81"/>
      <c r="B498" s="197" t="s">
        <v>372</v>
      </c>
      <c r="C498" s="155" t="s">
        <v>134</v>
      </c>
      <c r="D498" s="155" t="s">
        <v>148</v>
      </c>
      <c r="E498" s="81"/>
      <c r="F498" s="209">
        <v>2000</v>
      </c>
      <c r="G498" s="79">
        <f t="shared" si="8"/>
        <v>2000</v>
      </c>
    </row>
    <row r="499" spans="1:7" ht="15.75">
      <c r="A499" s="81">
        <v>4</v>
      </c>
      <c r="B499" s="196" t="s">
        <v>37</v>
      </c>
      <c r="C499" s="80"/>
      <c r="D499" s="80"/>
      <c r="E499" s="81"/>
      <c r="F499" s="80"/>
      <c r="G499" s="79"/>
    </row>
    <row r="500" spans="1:7" ht="38.25">
      <c r="A500" s="81"/>
      <c r="B500" s="197" t="s">
        <v>373</v>
      </c>
      <c r="C500" s="155" t="s">
        <v>172</v>
      </c>
      <c r="D500" s="155" t="s">
        <v>165</v>
      </c>
      <c r="E500" s="81"/>
      <c r="F500" s="80">
        <v>100</v>
      </c>
      <c r="G500" s="79">
        <f t="shared" si="8"/>
        <v>100</v>
      </c>
    </row>
    <row r="501" spans="1:7" ht="35.25" customHeight="1">
      <c r="A501" s="81"/>
      <c r="B501" s="206" t="s">
        <v>810</v>
      </c>
      <c r="C501" s="194"/>
      <c r="D501" s="195"/>
      <c r="E501" s="81"/>
      <c r="F501" s="80"/>
      <c r="G501" s="79"/>
    </row>
    <row r="502" spans="1:7" ht="15.75">
      <c r="A502" s="81">
        <v>1</v>
      </c>
      <c r="B502" s="196" t="s">
        <v>34</v>
      </c>
      <c r="C502" s="80"/>
      <c r="D502" s="80"/>
      <c r="E502" s="81"/>
      <c r="F502" s="80"/>
      <c r="G502" s="79"/>
    </row>
    <row r="503" spans="1:7" ht="33.75">
      <c r="A503" s="81"/>
      <c r="B503" s="197" t="s">
        <v>318</v>
      </c>
      <c r="C503" s="155" t="s">
        <v>129</v>
      </c>
      <c r="D503" s="210" t="s">
        <v>614</v>
      </c>
      <c r="E503" s="81"/>
      <c r="F503" s="198">
        <v>996266.75</v>
      </c>
      <c r="G503" s="159">
        <f>F503</f>
        <v>996266.75</v>
      </c>
    </row>
    <row r="504" spans="1:7" ht="15.75">
      <c r="A504" s="81">
        <v>2</v>
      </c>
      <c r="B504" s="196" t="s">
        <v>35</v>
      </c>
      <c r="C504" s="80"/>
      <c r="D504" s="80"/>
      <c r="E504" s="81"/>
      <c r="F504" s="80"/>
      <c r="G504" s="79"/>
    </row>
    <row r="505" spans="1:7" ht="25.5">
      <c r="A505" s="81"/>
      <c r="B505" s="197" t="s">
        <v>611</v>
      </c>
      <c r="C505" s="155" t="s">
        <v>321</v>
      </c>
      <c r="D505" s="155" t="s">
        <v>153</v>
      </c>
      <c r="E505" s="81"/>
      <c r="F505" s="205">
        <v>1200</v>
      </c>
      <c r="G505" s="79">
        <f>F505</f>
        <v>1200</v>
      </c>
    </row>
    <row r="506" spans="1:7" ht="15.75">
      <c r="A506" s="81">
        <v>3</v>
      </c>
      <c r="B506" s="196" t="s">
        <v>36</v>
      </c>
      <c r="C506" s="80"/>
      <c r="D506" s="80"/>
      <c r="E506" s="81"/>
      <c r="F506" s="80"/>
      <c r="G506" s="79"/>
    </row>
    <row r="507" spans="1:7" ht="31.5">
      <c r="A507" s="81"/>
      <c r="B507" s="197" t="s">
        <v>612</v>
      </c>
      <c r="C507" s="155" t="s">
        <v>134</v>
      </c>
      <c r="D507" s="155" t="s">
        <v>148</v>
      </c>
      <c r="E507" s="81"/>
      <c r="F507" s="211">
        <f>F503/F505</f>
        <v>830.2222916666667</v>
      </c>
      <c r="G507" s="171">
        <f>F507</f>
        <v>830.2222916666667</v>
      </c>
    </row>
    <row r="508" spans="1:7" ht="15.75">
      <c r="A508" s="81">
        <v>4</v>
      </c>
      <c r="B508" s="196" t="s">
        <v>37</v>
      </c>
      <c r="C508" s="80"/>
      <c r="D508" s="80"/>
      <c r="E508" s="81"/>
      <c r="F508" s="80"/>
      <c r="G508" s="79"/>
    </row>
    <row r="509" spans="1:7" ht="38.25">
      <c r="A509" s="81"/>
      <c r="B509" s="197" t="s">
        <v>613</v>
      </c>
      <c r="C509" s="155" t="s">
        <v>172</v>
      </c>
      <c r="D509" s="155" t="s">
        <v>165</v>
      </c>
      <c r="E509" s="81"/>
      <c r="F509" s="80">
        <v>100</v>
      </c>
      <c r="G509" s="79">
        <f>F509</f>
        <v>100</v>
      </c>
    </row>
    <row r="510" spans="1:7" ht="48.75" customHeight="1">
      <c r="A510" s="81"/>
      <c r="B510" s="206" t="s">
        <v>811</v>
      </c>
      <c r="C510" s="194"/>
      <c r="D510" s="195"/>
      <c r="E510" s="81"/>
      <c r="F510" s="80"/>
      <c r="G510" s="79"/>
    </row>
    <row r="511" spans="1:7" ht="15.75">
      <c r="A511" s="81">
        <v>1</v>
      </c>
      <c r="B511" s="196" t="s">
        <v>34</v>
      </c>
      <c r="C511" s="80"/>
      <c r="D511" s="80"/>
      <c r="E511" s="81"/>
      <c r="F511" s="80"/>
      <c r="G511" s="79"/>
    </row>
    <row r="512" spans="1:7" ht="21">
      <c r="A512" s="81"/>
      <c r="B512" s="197" t="s">
        <v>318</v>
      </c>
      <c r="C512" s="195" t="s">
        <v>129</v>
      </c>
      <c r="D512" s="212" t="s">
        <v>614</v>
      </c>
      <c r="E512" s="81"/>
      <c r="F512" s="198">
        <v>1349361.7</v>
      </c>
      <c r="G512" s="159">
        <f>F512</f>
        <v>1349361.7</v>
      </c>
    </row>
    <row r="513" spans="1:7" ht="15.75">
      <c r="A513" s="81">
        <v>2</v>
      </c>
      <c r="B513" s="196" t="s">
        <v>35</v>
      </c>
      <c r="C513" s="80"/>
      <c r="D513" s="80"/>
      <c r="E513" s="81"/>
      <c r="F513" s="80"/>
      <c r="G513" s="79"/>
    </row>
    <row r="514" spans="1:7" ht="45" customHeight="1">
      <c r="A514" s="81"/>
      <c r="B514" s="197" t="s">
        <v>615</v>
      </c>
      <c r="C514" s="155" t="s">
        <v>321</v>
      </c>
      <c r="D514" s="155" t="s">
        <v>153</v>
      </c>
      <c r="E514" s="81"/>
      <c r="F514" s="80">
        <v>1529</v>
      </c>
      <c r="G514" s="79">
        <f>F514</f>
        <v>1529</v>
      </c>
    </row>
    <row r="515" spans="1:7" ht="15.75">
      <c r="A515" s="81">
        <v>3</v>
      </c>
      <c r="B515" s="196" t="s">
        <v>36</v>
      </c>
      <c r="C515" s="80"/>
      <c r="D515" s="80"/>
      <c r="E515" s="81"/>
      <c r="F515" s="80"/>
      <c r="G515" s="79"/>
    </row>
    <row r="516" spans="1:7" ht="63">
      <c r="A516" s="81"/>
      <c r="B516" s="197" t="s">
        <v>617</v>
      </c>
      <c r="C516" s="155" t="s">
        <v>134</v>
      </c>
      <c r="D516" s="155" t="s">
        <v>148</v>
      </c>
      <c r="E516" s="81"/>
      <c r="F516" s="198">
        <f>F512/F514</f>
        <v>882.5125572269457</v>
      </c>
      <c r="G516" s="159">
        <f>F516</f>
        <v>882.5125572269457</v>
      </c>
    </row>
    <row r="517" spans="1:7" ht="15.75">
      <c r="A517" s="81">
        <v>4</v>
      </c>
      <c r="B517" s="196" t="s">
        <v>37</v>
      </c>
      <c r="C517" s="80"/>
      <c r="D517" s="80"/>
      <c r="E517" s="81"/>
      <c r="F517" s="80"/>
      <c r="G517" s="79"/>
    </row>
    <row r="518" spans="1:7" ht="51">
      <c r="A518" s="81"/>
      <c r="B518" s="197" t="s">
        <v>616</v>
      </c>
      <c r="C518" s="155" t="s">
        <v>172</v>
      </c>
      <c r="D518" s="155" t="s">
        <v>165</v>
      </c>
      <c r="E518" s="81"/>
      <c r="F518" s="80">
        <v>100</v>
      </c>
      <c r="G518" s="79">
        <f>F518</f>
        <v>100</v>
      </c>
    </row>
    <row r="519" spans="1:7" ht="40.5" customHeight="1">
      <c r="A519" s="81"/>
      <c r="B519" s="206" t="s">
        <v>812</v>
      </c>
      <c r="C519" s="194"/>
      <c r="D519" s="195"/>
      <c r="E519" s="81"/>
      <c r="F519" s="80"/>
      <c r="G519" s="79"/>
    </row>
    <row r="520" spans="1:7" ht="15.75">
      <c r="A520" s="81">
        <v>1</v>
      </c>
      <c r="B520" s="196" t="s">
        <v>34</v>
      </c>
      <c r="C520" s="80"/>
      <c r="D520" s="80"/>
      <c r="E520" s="81"/>
      <c r="F520" s="80"/>
      <c r="G520" s="79"/>
    </row>
    <row r="521" spans="1:7" ht="33.75">
      <c r="A521" s="81"/>
      <c r="B521" s="197" t="s">
        <v>318</v>
      </c>
      <c r="C521" s="155" t="s">
        <v>129</v>
      </c>
      <c r="D521" s="210" t="s">
        <v>614</v>
      </c>
      <c r="E521" s="81"/>
      <c r="F521" s="198">
        <v>802085.84</v>
      </c>
      <c r="G521" s="159">
        <f>F521</f>
        <v>802085.84</v>
      </c>
    </row>
    <row r="522" spans="1:7" ht="15.75">
      <c r="A522" s="81">
        <v>2</v>
      </c>
      <c r="B522" s="196" t="s">
        <v>35</v>
      </c>
      <c r="C522" s="80"/>
      <c r="D522" s="80"/>
      <c r="E522" s="81"/>
      <c r="F522" s="80"/>
      <c r="G522" s="79"/>
    </row>
    <row r="523" spans="1:7" ht="42.75" customHeight="1">
      <c r="A523" s="81"/>
      <c r="B523" s="197" t="s">
        <v>618</v>
      </c>
      <c r="C523" s="155" t="s">
        <v>321</v>
      </c>
      <c r="D523" s="155" t="s">
        <v>153</v>
      </c>
      <c r="E523" s="81"/>
      <c r="F523" s="80">
        <v>1034</v>
      </c>
      <c r="G523" s="79">
        <f>F523</f>
        <v>1034</v>
      </c>
    </row>
    <row r="524" spans="1:7" ht="15.75">
      <c r="A524" s="81">
        <v>3</v>
      </c>
      <c r="B524" s="196" t="s">
        <v>36</v>
      </c>
      <c r="C524" s="80"/>
      <c r="D524" s="80"/>
      <c r="E524" s="81"/>
      <c r="F524" s="80"/>
      <c r="G524" s="79"/>
    </row>
    <row r="525" spans="1:7" ht="45.75" customHeight="1">
      <c r="A525" s="81"/>
      <c r="B525" s="197" t="s">
        <v>619</v>
      </c>
      <c r="C525" s="155" t="s">
        <v>134</v>
      </c>
      <c r="D525" s="155" t="s">
        <v>148</v>
      </c>
      <c r="E525" s="81"/>
      <c r="F525" s="198">
        <f>F521/F523</f>
        <v>775.7116441005802</v>
      </c>
      <c r="G525" s="159">
        <f>F525</f>
        <v>775.7116441005802</v>
      </c>
    </row>
    <row r="526" spans="1:7" ht="15.75">
      <c r="A526" s="81">
        <v>4</v>
      </c>
      <c r="B526" s="196" t="s">
        <v>37</v>
      </c>
      <c r="C526" s="80"/>
      <c r="D526" s="80"/>
      <c r="E526" s="81"/>
      <c r="F526" s="80"/>
      <c r="G526" s="79"/>
    </row>
    <row r="527" spans="1:7" ht="45.75" customHeight="1">
      <c r="A527" s="81"/>
      <c r="B527" s="197" t="s">
        <v>620</v>
      </c>
      <c r="C527" s="155" t="s">
        <v>172</v>
      </c>
      <c r="D527" s="155" t="s">
        <v>165</v>
      </c>
      <c r="E527" s="81"/>
      <c r="F527" s="80">
        <v>100</v>
      </c>
      <c r="G527" s="79">
        <f>F527</f>
        <v>100</v>
      </c>
    </row>
    <row r="528" spans="1:7" ht="35.25" customHeight="1">
      <c r="A528" s="81"/>
      <c r="B528" s="206" t="s">
        <v>813</v>
      </c>
      <c r="C528" s="194"/>
      <c r="D528" s="195"/>
      <c r="E528" s="81"/>
      <c r="F528" s="80"/>
      <c r="G528" s="79"/>
    </row>
    <row r="529" spans="1:7" ht="20.25" customHeight="1">
      <c r="A529" s="81">
        <v>1</v>
      </c>
      <c r="B529" s="196" t="s">
        <v>34</v>
      </c>
      <c r="C529" s="80"/>
      <c r="D529" s="80"/>
      <c r="E529" s="81"/>
      <c r="F529" s="80"/>
      <c r="G529" s="79"/>
    </row>
    <row r="530" spans="1:7" ht="27" customHeight="1">
      <c r="A530" s="81"/>
      <c r="B530" s="185" t="s">
        <v>318</v>
      </c>
      <c r="C530" s="155" t="s">
        <v>129</v>
      </c>
      <c r="D530" s="210" t="s">
        <v>820</v>
      </c>
      <c r="E530" s="81"/>
      <c r="F530" s="205">
        <v>650000</v>
      </c>
      <c r="G530" s="79">
        <f>F530</f>
        <v>650000</v>
      </c>
    </row>
    <row r="531" spans="1:7" ht="21" customHeight="1">
      <c r="A531" s="81">
        <v>2</v>
      </c>
      <c r="B531" s="196" t="s">
        <v>35</v>
      </c>
      <c r="C531" s="80"/>
      <c r="D531" s="80"/>
      <c r="E531" s="81"/>
      <c r="F531" s="80"/>
      <c r="G531" s="79"/>
    </row>
    <row r="532" spans="1:7" ht="39.75" customHeight="1">
      <c r="A532" s="81"/>
      <c r="B532" s="197" t="s">
        <v>721</v>
      </c>
      <c r="C532" s="155" t="s">
        <v>145</v>
      </c>
      <c r="D532" s="155" t="s">
        <v>153</v>
      </c>
      <c r="E532" s="81"/>
      <c r="F532" s="80">
        <v>1</v>
      </c>
      <c r="G532" s="79">
        <f>F532</f>
        <v>1</v>
      </c>
    </row>
    <row r="533" spans="1:7" ht="27" customHeight="1">
      <c r="A533" s="81"/>
      <c r="B533" s="197" t="s">
        <v>722</v>
      </c>
      <c r="C533" s="155" t="s">
        <v>321</v>
      </c>
      <c r="D533" s="155" t="s">
        <v>153</v>
      </c>
      <c r="E533" s="81"/>
      <c r="F533" s="213">
        <f>(F530-F535)/F536</f>
        <v>917</v>
      </c>
      <c r="G533" s="164">
        <f>F533</f>
        <v>917</v>
      </c>
    </row>
    <row r="534" spans="1:7" ht="20.25" customHeight="1">
      <c r="A534" s="81">
        <v>3</v>
      </c>
      <c r="B534" s="196" t="s">
        <v>36</v>
      </c>
      <c r="C534" s="80"/>
      <c r="D534" s="80"/>
      <c r="E534" s="81"/>
      <c r="F534" s="80"/>
      <c r="G534" s="79"/>
    </row>
    <row r="535" spans="1:7" ht="40.5" customHeight="1">
      <c r="A535" s="81"/>
      <c r="B535" s="197" t="s">
        <v>723</v>
      </c>
      <c r="C535" s="155" t="s">
        <v>134</v>
      </c>
      <c r="D535" s="155" t="s">
        <v>148</v>
      </c>
      <c r="E535" s="81"/>
      <c r="F535" s="205">
        <v>8100</v>
      </c>
      <c r="G535" s="79">
        <f>F535</f>
        <v>8100</v>
      </c>
    </row>
    <row r="536" spans="1:7" ht="33" customHeight="1">
      <c r="A536" s="81"/>
      <c r="B536" s="197" t="s">
        <v>724</v>
      </c>
      <c r="C536" s="155" t="s">
        <v>134</v>
      </c>
      <c r="D536" s="155" t="s">
        <v>148</v>
      </c>
      <c r="E536" s="81"/>
      <c r="F536" s="211">
        <v>700</v>
      </c>
      <c r="G536" s="79">
        <f>F536</f>
        <v>700</v>
      </c>
    </row>
    <row r="537" spans="1:7" ht="21.75" customHeight="1">
      <c r="A537" s="81">
        <v>4</v>
      </c>
      <c r="B537" s="196" t="s">
        <v>37</v>
      </c>
      <c r="C537" s="80"/>
      <c r="D537" s="80"/>
      <c r="E537" s="81"/>
      <c r="F537" s="80"/>
      <c r="G537" s="79"/>
    </row>
    <row r="538" spans="1:7" ht="46.5" customHeight="1">
      <c r="A538" s="81"/>
      <c r="B538" s="197" t="s">
        <v>725</v>
      </c>
      <c r="C538" s="155" t="s">
        <v>172</v>
      </c>
      <c r="D538" s="155" t="s">
        <v>165</v>
      </c>
      <c r="E538" s="81"/>
      <c r="F538" s="80">
        <v>100</v>
      </c>
      <c r="G538" s="79">
        <f>F538</f>
        <v>100</v>
      </c>
    </row>
    <row r="539" spans="1:7" ht="30.75" customHeight="1">
      <c r="A539" s="81"/>
      <c r="B539" s="206" t="s">
        <v>814</v>
      </c>
      <c r="C539" s="194"/>
      <c r="D539" s="195"/>
      <c r="E539" s="81"/>
      <c r="F539" s="80"/>
      <c r="G539" s="79"/>
    </row>
    <row r="540" spans="1:7" ht="24" customHeight="1">
      <c r="A540" s="81">
        <v>1</v>
      </c>
      <c r="B540" s="196" t="s">
        <v>34</v>
      </c>
      <c r="C540" s="80"/>
      <c r="D540" s="80"/>
      <c r="E540" s="81"/>
      <c r="F540" s="80"/>
      <c r="G540" s="79"/>
    </row>
    <row r="541" spans="1:7" ht="29.25" customHeight="1">
      <c r="A541" s="81"/>
      <c r="B541" s="197" t="s">
        <v>318</v>
      </c>
      <c r="C541" s="155" t="s">
        <v>129</v>
      </c>
      <c r="D541" s="210" t="s">
        <v>821</v>
      </c>
      <c r="E541" s="81"/>
      <c r="F541" s="205">
        <v>300000</v>
      </c>
      <c r="G541" s="79">
        <f>F541</f>
        <v>300000</v>
      </c>
    </row>
    <row r="542" spans="1:7" ht="23.25" customHeight="1">
      <c r="A542" s="81">
        <v>2</v>
      </c>
      <c r="B542" s="196" t="s">
        <v>35</v>
      </c>
      <c r="C542" s="80"/>
      <c r="D542" s="80"/>
      <c r="E542" s="81"/>
      <c r="F542" s="80"/>
      <c r="G542" s="79"/>
    </row>
    <row r="543" spans="1:7" ht="46.5" customHeight="1">
      <c r="A543" s="81"/>
      <c r="B543" s="197" t="s">
        <v>726</v>
      </c>
      <c r="C543" s="155" t="s">
        <v>145</v>
      </c>
      <c r="D543" s="155" t="s">
        <v>153</v>
      </c>
      <c r="E543" s="81"/>
      <c r="F543" s="80">
        <v>1</v>
      </c>
      <c r="G543" s="79">
        <f>F543</f>
        <v>1</v>
      </c>
    </row>
    <row r="544" spans="1:7" ht="30.75" customHeight="1">
      <c r="A544" s="81"/>
      <c r="B544" s="197" t="s">
        <v>727</v>
      </c>
      <c r="C544" s="155" t="s">
        <v>321</v>
      </c>
      <c r="D544" s="155" t="s">
        <v>153</v>
      </c>
      <c r="E544" s="81"/>
      <c r="F544" s="214">
        <f>(F541-F546)/F547</f>
        <v>194.6</v>
      </c>
      <c r="G544" s="215">
        <f>F544</f>
        <v>194.6</v>
      </c>
    </row>
    <row r="545" spans="1:7" ht="21.75" customHeight="1">
      <c r="A545" s="81">
        <v>3</v>
      </c>
      <c r="B545" s="196" t="s">
        <v>36</v>
      </c>
      <c r="C545" s="80"/>
      <c r="D545" s="80"/>
      <c r="E545" s="81"/>
      <c r="F545" s="216"/>
      <c r="G545" s="217"/>
    </row>
    <row r="546" spans="1:7" ht="39.75" customHeight="1">
      <c r="A546" s="81"/>
      <c r="B546" s="197" t="s">
        <v>728</v>
      </c>
      <c r="C546" s="155" t="s">
        <v>134</v>
      </c>
      <c r="D546" s="155" t="s">
        <v>148</v>
      </c>
      <c r="E546" s="81"/>
      <c r="F546" s="218">
        <v>8100</v>
      </c>
      <c r="G546" s="217">
        <f>F546</f>
        <v>8100</v>
      </c>
    </row>
    <row r="547" spans="1:7" ht="30" customHeight="1">
      <c r="A547" s="81"/>
      <c r="B547" s="197" t="s">
        <v>729</v>
      </c>
      <c r="C547" s="155" t="s">
        <v>134</v>
      </c>
      <c r="D547" s="155" t="s">
        <v>148</v>
      </c>
      <c r="E547" s="81"/>
      <c r="F547" s="219">
        <v>1500</v>
      </c>
      <c r="G547" s="217">
        <f>F547</f>
        <v>1500</v>
      </c>
    </row>
    <row r="548" spans="1:7" ht="22.5" customHeight="1">
      <c r="A548" s="81">
        <v>4</v>
      </c>
      <c r="B548" s="196" t="s">
        <v>37</v>
      </c>
      <c r="C548" s="80"/>
      <c r="D548" s="80"/>
      <c r="E548" s="81"/>
      <c r="F548" s="80"/>
      <c r="G548" s="79"/>
    </row>
    <row r="549" spans="1:7" ht="41.25" customHeight="1">
      <c r="A549" s="81"/>
      <c r="B549" s="197" t="s">
        <v>730</v>
      </c>
      <c r="C549" s="155" t="s">
        <v>172</v>
      </c>
      <c r="D549" s="155" t="s">
        <v>165</v>
      </c>
      <c r="E549" s="81"/>
      <c r="F549" s="80">
        <v>100</v>
      </c>
      <c r="G549" s="79">
        <f>F549</f>
        <v>100</v>
      </c>
    </row>
    <row r="550" spans="1:7" ht="29.25" customHeight="1">
      <c r="A550" s="81"/>
      <c r="B550" s="206" t="s">
        <v>731</v>
      </c>
      <c r="C550" s="194"/>
      <c r="D550" s="195"/>
      <c r="E550" s="81"/>
      <c r="F550" s="80"/>
      <c r="G550" s="79"/>
    </row>
    <row r="551" spans="1:7" ht="21.75" customHeight="1">
      <c r="A551" s="81">
        <v>1</v>
      </c>
      <c r="B551" s="196" t="s">
        <v>34</v>
      </c>
      <c r="C551" s="80"/>
      <c r="D551" s="80"/>
      <c r="E551" s="81"/>
      <c r="F551" s="80"/>
      <c r="G551" s="79"/>
    </row>
    <row r="552" spans="1:7" ht="27" customHeight="1">
      <c r="A552" s="81"/>
      <c r="B552" s="185" t="s">
        <v>318</v>
      </c>
      <c r="C552" s="155" t="s">
        <v>129</v>
      </c>
      <c r="D552" s="220" t="s">
        <v>821</v>
      </c>
      <c r="E552" s="81"/>
      <c r="F552" s="205">
        <v>750000</v>
      </c>
      <c r="G552" s="79">
        <f>F552</f>
        <v>750000</v>
      </c>
    </row>
    <row r="553" spans="1:7" ht="24" customHeight="1">
      <c r="A553" s="81">
        <v>2</v>
      </c>
      <c r="B553" s="196" t="s">
        <v>35</v>
      </c>
      <c r="C553" s="80"/>
      <c r="D553" s="80"/>
      <c r="E553" s="81"/>
      <c r="F553" s="80"/>
      <c r="G553" s="79"/>
    </row>
    <row r="554" spans="1:7" ht="39" customHeight="1">
      <c r="A554" s="81"/>
      <c r="B554" s="197" t="s">
        <v>732</v>
      </c>
      <c r="C554" s="155" t="s">
        <v>145</v>
      </c>
      <c r="D554" s="155" t="s">
        <v>153</v>
      </c>
      <c r="E554" s="81"/>
      <c r="F554" s="80">
        <v>1</v>
      </c>
      <c r="G554" s="79">
        <f>F554</f>
        <v>1</v>
      </c>
    </row>
    <row r="555" spans="1:7" ht="30.75" customHeight="1">
      <c r="A555" s="81"/>
      <c r="B555" s="197" t="s">
        <v>733</v>
      </c>
      <c r="C555" s="155" t="s">
        <v>321</v>
      </c>
      <c r="D555" s="155" t="s">
        <v>153</v>
      </c>
      <c r="E555" s="81"/>
      <c r="F555" s="214">
        <f>(F552-F557)/F558</f>
        <v>872.8235294117648</v>
      </c>
      <c r="G555" s="215">
        <f>F555</f>
        <v>872.8235294117648</v>
      </c>
    </row>
    <row r="556" spans="1:7" ht="18.75" customHeight="1">
      <c r="A556" s="81">
        <v>3</v>
      </c>
      <c r="B556" s="196" t="s">
        <v>36</v>
      </c>
      <c r="C556" s="80"/>
      <c r="D556" s="80"/>
      <c r="E556" s="81"/>
      <c r="F556" s="216"/>
      <c r="G556" s="217"/>
    </row>
    <row r="557" spans="1:7" ht="40.5" customHeight="1">
      <c r="A557" s="81"/>
      <c r="B557" s="197" t="s">
        <v>734</v>
      </c>
      <c r="C557" s="155" t="s">
        <v>134</v>
      </c>
      <c r="D557" s="155" t="s">
        <v>148</v>
      </c>
      <c r="E557" s="81"/>
      <c r="F557" s="218">
        <v>8100</v>
      </c>
      <c r="G557" s="217">
        <f>F557</f>
        <v>8100</v>
      </c>
    </row>
    <row r="558" spans="1:7" ht="29.25" customHeight="1">
      <c r="A558" s="81"/>
      <c r="B558" s="197" t="s">
        <v>735</v>
      </c>
      <c r="C558" s="155" t="s">
        <v>134</v>
      </c>
      <c r="D558" s="155" t="s">
        <v>148</v>
      </c>
      <c r="E558" s="81"/>
      <c r="F558" s="219">
        <v>850</v>
      </c>
      <c r="G558" s="217">
        <f>F558</f>
        <v>850</v>
      </c>
    </row>
    <row r="559" spans="1:7" ht="23.25" customHeight="1">
      <c r="A559" s="81">
        <v>4</v>
      </c>
      <c r="B559" s="196" t="s">
        <v>37</v>
      </c>
      <c r="C559" s="80"/>
      <c r="D559" s="80"/>
      <c r="E559" s="81"/>
      <c r="F559" s="80"/>
      <c r="G559" s="79"/>
    </row>
    <row r="560" spans="1:7" ht="37.5" customHeight="1">
      <c r="A560" s="81"/>
      <c r="B560" s="197" t="s">
        <v>736</v>
      </c>
      <c r="C560" s="155" t="s">
        <v>172</v>
      </c>
      <c r="D560" s="155" t="s">
        <v>165</v>
      </c>
      <c r="E560" s="81"/>
      <c r="F560" s="80">
        <v>100</v>
      </c>
      <c r="G560" s="79">
        <f>F560</f>
        <v>100</v>
      </c>
    </row>
    <row r="561" spans="1:7" ht="37.5" customHeight="1">
      <c r="A561" s="81"/>
      <c r="B561" s="206" t="s">
        <v>815</v>
      </c>
      <c r="C561" s="194"/>
      <c r="D561" s="195"/>
      <c r="E561" s="81"/>
      <c r="F561" s="80"/>
      <c r="G561" s="79"/>
    </row>
    <row r="562" spans="1:7" ht="21.75" customHeight="1">
      <c r="A562" s="81">
        <v>1</v>
      </c>
      <c r="B562" s="196" t="s">
        <v>34</v>
      </c>
      <c r="C562" s="80"/>
      <c r="D562" s="80"/>
      <c r="E562" s="81"/>
      <c r="F562" s="80"/>
      <c r="G562" s="79"/>
    </row>
    <row r="563" spans="1:7" ht="30" customHeight="1">
      <c r="A563" s="81"/>
      <c r="B563" s="197" t="s">
        <v>318</v>
      </c>
      <c r="C563" s="155" t="s">
        <v>129</v>
      </c>
      <c r="D563" s="221" t="s">
        <v>821</v>
      </c>
      <c r="E563" s="81"/>
      <c r="F563" s="205">
        <v>400000</v>
      </c>
      <c r="G563" s="79">
        <f>F563</f>
        <v>400000</v>
      </c>
    </row>
    <row r="564" spans="1:7" ht="26.25" customHeight="1">
      <c r="A564" s="81">
        <v>2</v>
      </c>
      <c r="B564" s="196" t="s">
        <v>35</v>
      </c>
      <c r="C564" s="80"/>
      <c r="D564" s="80"/>
      <c r="E564" s="81"/>
      <c r="F564" s="80"/>
      <c r="G564" s="79"/>
    </row>
    <row r="565" spans="1:7" ht="42" customHeight="1">
      <c r="A565" s="81"/>
      <c r="B565" s="197" t="s">
        <v>826</v>
      </c>
      <c r="C565" s="155" t="s">
        <v>145</v>
      </c>
      <c r="D565" s="155" t="s">
        <v>153</v>
      </c>
      <c r="E565" s="81"/>
      <c r="F565" s="80">
        <v>1</v>
      </c>
      <c r="G565" s="79">
        <f>F565</f>
        <v>1</v>
      </c>
    </row>
    <row r="566" spans="1:7" ht="37.5" customHeight="1">
      <c r="A566" s="81"/>
      <c r="B566" s="185" t="s">
        <v>737</v>
      </c>
      <c r="C566" s="155" t="s">
        <v>321</v>
      </c>
      <c r="D566" s="155" t="s">
        <v>153</v>
      </c>
      <c r="E566" s="81"/>
      <c r="F566" s="214">
        <f>(F563-F568)/F569</f>
        <v>461.05882352941177</v>
      </c>
      <c r="G566" s="215">
        <f>F566</f>
        <v>461.05882352941177</v>
      </c>
    </row>
    <row r="567" spans="1:7" ht="26.25" customHeight="1">
      <c r="A567" s="81">
        <v>3</v>
      </c>
      <c r="B567" s="196" t="s">
        <v>36</v>
      </c>
      <c r="C567" s="80"/>
      <c r="D567" s="80"/>
      <c r="E567" s="81"/>
      <c r="F567" s="216"/>
      <c r="G567" s="217"/>
    </row>
    <row r="568" spans="1:7" ht="42" customHeight="1">
      <c r="A568" s="81"/>
      <c r="B568" s="197" t="s">
        <v>738</v>
      </c>
      <c r="C568" s="155" t="s">
        <v>134</v>
      </c>
      <c r="D568" s="155" t="s">
        <v>148</v>
      </c>
      <c r="E568" s="81"/>
      <c r="F568" s="218">
        <v>8100</v>
      </c>
      <c r="G568" s="217">
        <f>F568</f>
        <v>8100</v>
      </c>
    </row>
    <row r="569" spans="1:7" ht="37.5" customHeight="1">
      <c r="A569" s="81"/>
      <c r="B569" s="197" t="s">
        <v>739</v>
      </c>
      <c r="C569" s="155" t="s">
        <v>134</v>
      </c>
      <c r="D569" s="155" t="s">
        <v>148</v>
      </c>
      <c r="E569" s="81"/>
      <c r="F569" s="219">
        <v>850</v>
      </c>
      <c r="G569" s="217">
        <f>F569</f>
        <v>850</v>
      </c>
    </row>
    <row r="570" spans="1:7" ht="24" customHeight="1">
      <c r="A570" s="81">
        <v>4</v>
      </c>
      <c r="B570" s="196" t="s">
        <v>37</v>
      </c>
      <c r="C570" s="80"/>
      <c r="D570" s="80"/>
      <c r="E570" s="81"/>
      <c r="F570" s="80"/>
      <c r="G570" s="79"/>
    </row>
    <row r="571" spans="1:7" ht="45" customHeight="1">
      <c r="A571" s="81"/>
      <c r="B571" s="185" t="s">
        <v>740</v>
      </c>
      <c r="C571" s="155" t="s">
        <v>172</v>
      </c>
      <c r="D571" s="155" t="s">
        <v>165</v>
      </c>
      <c r="E571" s="81"/>
      <c r="F571" s="80">
        <v>100</v>
      </c>
      <c r="G571" s="79">
        <f>F571</f>
        <v>100</v>
      </c>
    </row>
    <row r="572" spans="1:7" ht="37.5" customHeight="1">
      <c r="A572" s="81"/>
      <c r="B572" s="206" t="s">
        <v>816</v>
      </c>
      <c r="C572" s="194"/>
      <c r="D572" s="195"/>
      <c r="E572" s="81"/>
      <c r="F572" s="80"/>
      <c r="G572" s="79"/>
    </row>
    <row r="573" spans="1:7" ht="23.25" customHeight="1">
      <c r="A573" s="81">
        <v>1</v>
      </c>
      <c r="B573" s="196" t="s">
        <v>34</v>
      </c>
      <c r="C573" s="80"/>
      <c r="D573" s="80"/>
      <c r="E573" s="81"/>
      <c r="F573" s="80"/>
      <c r="G573" s="79"/>
    </row>
    <row r="574" spans="1:7" ht="34.5" customHeight="1">
      <c r="A574" s="81"/>
      <c r="B574" s="197" t="s">
        <v>318</v>
      </c>
      <c r="C574" s="155" t="s">
        <v>129</v>
      </c>
      <c r="D574" s="210" t="s">
        <v>821</v>
      </c>
      <c r="E574" s="81"/>
      <c r="F574" s="205">
        <v>100000</v>
      </c>
      <c r="G574" s="79">
        <f>F574</f>
        <v>100000</v>
      </c>
    </row>
    <row r="575" spans="1:7" ht="20.25" customHeight="1">
      <c r="A575" s="81">
        <v>2</v>
      </c>
      <c r="B575" s="196" t="s">
        <v>35</v>
      </c>
      <c r="C575" s="80"/>
      <c r="D575" s="80"/>
      <c r="E575" s="81"/>
      <c r="F575" s="80"/>
      <c r="G575" s="79"/>
    </row>
    <row r="576" spans="1:7" ht="32.25" customHeight="1">
      <c r="A576" s="81"/>
      <c r="B576" s="197" t="s">
        <v>741</v>
      </c>
      <c r="C576" s="155" t="s">
        <v>321</v>
      </c>
      <c r="D576" s="155" t="s">
        <v>153</v>
      </c>
      <c r="E576" s="81"/>
      <c r="F576" s="219">
        <f>F574/F578</f>
        <v>125</v>
      </c>
      <c r="G576" s="222">
        <f>F576</f>
        <v>125</v>
      </c>
    </row>
    <row r="577" spans="1:7" ht="22.5" customHeight="1">
      <c r="A577" s="81">
        <v>3</v>
      </c>
      <c r="B577" s="196" t="s">
        <v>36</v>
      </c>
      <c r="C577" s="80"/>
      <c r="D577" s="80"/>
      <c r="E577" s="81"/>
      <c r="F577" s="216"/>
      <c r="G577" s="217"/>
    </row>
    <row r="578" spans="1:7" ht="30.75" customHeight="1">
      <c r="A578" s="81"/>
      <c r="B578" s="185" t="s">
        <v>742</v>
      </c>
      <c r="C578" s="155" t="s">
        <v>134</v>
      </c>
      <c r="D578" s="155" t="s">
        <v>148</v>
      </c>
      <c r="E578" s="81"/>
      <c r="F578" s="219">
        <v>800</v>
      </c>
      <c r="G578" s="217">
        <f>F578</f>
        <v>800</v>
      </c>
    </row>
    <row r="579" spans="1:7" ht="24.75" customHeight="1">
      <c r="A579" s="81">
        <v>4</v>
      </c>
      <c r="B579" s="196" t="s">
        <v>37</v>
      </c>
      <c r="C579" s="80"/>
      <c r="D579" s="80"/>
      <c r="E579" s="81"/>
      <c r="F579" s="80"/>
      <c r="G579" s="79"/>
    </row>
    <row r="580" spans="1:7" ht="48.75" customHeight="1">
      <c r="A580" s="81"/>
      <c r="B580" s="197" t="s">
        <v>743</v>
      </c>
      <c r="C580" s="155" t="s">
        <v>172</v>
      </c>
      <c r="D580" s="155" t="s">
        <v>165</v>
      </c>
      <c r="E580" s="81"/>
      <c r="F580" s="80">
        <v>100</v>
      </c>
      <c r="G580" s="79">
        <f>F580</f>
        <v>100</v>
      </c>
    </row>
    <row r="581" spans="1:7" ht="41.25" customHeight="1">
      <c r="A581" s="81"/>
      <c r="B581" s="206" t="s">
        <v>817</v>
      </c>
      <c r="C581" s="194"/>
      <c r="D581" s="195"/>
      <c r="E581" s="81"/>
      <c r="F581" s="80"/>
      <c r="G581" s="79"/>
    </row>
    <row r="582" spans="1:7" ht="17.25" customHeight="1">
      <c r="A582" s="81">
        <v>1</v>
      </c>
      <c r="B582" s="196" t="s">
        <v>34</v>
      </c>
      <c r="C582" s="80"/>
      <c r="D582" s="80"/>
      <c r="E582" s="81"/>
      <c r="F582" s="80"/>
      <c r="G582" s="79"/>
    </row>
    <row r="583" spans="1:7" ht="31.5" customHeight="1">
      <c r="A583" s="81"/>
      <c r="B583" s="197" t="s">
        <v>318</v>
      </c>
      <c r="C583" s="155" t="s">
        <v>129</v>
      </c>
      <c r="D583" s="210" t="s">
        <v>821</v>
      </c>
      <c r="E583" s="81"/>
      <c r="F583" s="205">
        <v>26887</v>
      </c>
      <c r="G583" s="79">
        <f>F583</f>
        <v>26887</v>
      </c>
    </row>
    <row r="584" spans="1:7" ht="23.25" customHeight="1">
      <c r="A584" s="81">
        <v>2</v>
      </c>
      <c r="B584" s="196" t="s">
        <v>35</v>
      </c>
      <c r="C584" s="80"/>
      <c r="D584" s="80"/>
      <c r="E584" s="81"/>
      <c r="F584" s="80"/>
      <c r="G584" s="79"/>
    </row>
    <row r="585" spans="1:7" ht="44.25" customHeight="1">
      <c r="A585" s="81"/>
      <c r="B585" s="197" t="s">
        <v>744</v>
      </c>
      <c r="C585" s="155" t="s">
        <v>321</v>
      </c>
      <c r="D585" s="155" t="s">
        <v>153</v>
      </c>
      <c r="E585" s="81"/>
      <c r="F585" s="223">
        <v>14.645</v>
      </c>
      <c r="G585" s="224">
        <f>F585</f>
        <v>14.645</v>
      </c>
    </row>
    <row r="586" spans="1:7" ht="23.25" customHeight="1">
      <c r="A586" s="81">
        <v>3</v>
      </c>
      <c r="B586" s="196" t="s">
        <v>36</v>
      </c>
      <c r="C586" s="80"/>
      <c r="D586" s="80"/>
      <c r="E586" s="81"/>
      <c r="F586" s="82"/>
      <c r="G586" s="83"/>
    </row>
    <row r="587" spans="1:7" ht="39.75" customHeight="1">
      <c r="A587" s="81"/>
      <c r="B587" s="197" t="s">
        <v>745</v>
      </c>
      <c r="C587" s="155" t="s">
        <v>134</v>
      </c>
      <c r="D587" s="155" t="s">
        <v>148</v>
      </c>
      <c r="E587" s="81"/>
      <c r="F587" s="225">
        <f>F583/F585</f>
        <v>1835.9166951177876</v>
      </c>
      <c r="G587" s="226">
        <f>F587</f>
        <v>1835.9166951177876</v>
      </c>
    </row>
    <row r="588" spans="1:7" ht="23.25" customHeight="1">
      <c r="A588" s="81">
        <v>4</v>
      </c>
      <c r="B588" s="196" t="s">
        <v>37</v>
      </c>
      <c r="C588" s="80"/>
      <c r="D588" s="80"/>
      <c r="E588" s="81"/>
      <c r="F588" s="80"/>
      <c r="G588" s="79"/>
    </row>
    <row r="589" spans="1:7" ht="44.25" customHeight="1">
      <c r="A589" s="81"/>
      <c r="B589" s="197" t="s">
        <v>746</v>
      </c>
      <c r="C589" s="155" t="s">
        <v>172</v>
      </c>
      <c r="D589" s="155" t="s">
        <v>165</v>
      </c>
      <c r="E589" s="81"/>
      <c r="F589" s="80">
        <v>100</v>
      </c>
      <c r="G589" s="79">
        <f>F589</f>
        <v>100</v>
      </c>
    </row>
    <row r="590" spans="1:7" ht="47.25" customHeight="1">
      <c r="A590" s="81"/>
      <c r="B590" s="227" t="s">
        <v>818</v>
      </c>
      <c r="C590" s="228"/>
      <c r="D590" s="155"/>
      <c r="E590" s="81"/>
      <c r="F590" s="80"/>
      <c r="G590" s="79"/>
    </row>
    <row r="591" spans="1:7" ht="23.25" customHeight="1">
      <c r="A591" s="81">
        <v>1</v>
      </c>
      <c r="B591" s="196" t="s">
        <v>34</v>
      </c>
      <c r="C591" s="229"/>
      <c r="D591" s="155"/>
      <c r="E591" s="81"/>
      <c r="F591" s="80"/>
      <c r="G591" s="79"/>
    </row>
    <row r="592" spans="1:7" ht="69.75" customHeight="1">
      <c r="A592" s="81"/>
      <c r="B592" s="229" t="s">
        <v>747</v>
      </c>
      <c r="C592" s="155" t="s">
        <v>129</v>
      </c>
      <c r="D592" s="210" t="s">
        <v>821</v>
      </c>
      <c r="E592" s="81"/>
      <c r="F592" s="205">
        <v>139308</v>
      </c>
      <c r="G592" s="79">
        <f>F592</f>
        <v>139308</v>
      </c>
    </row>
    <row r="593" spans="1:7" ht="23.25" customHeight="1">
      <c r="A593" s="81">
        <v>2</v>
      </c>
      <c r="B593" s="196" t="s">
        <v>35</v>
      </c>
      <c r="C593" s="80"/>
      <c r="D593" s="80"/>
      <c r="E593" s="81"/>
      <c r="F593" s="80"/>
      <c r="G593" s="79"/>
    </row>
    <row r="594" spans="1:7" ht="52.5" customHeight="1">
      <c r="A594" s="81"/>
      <c r="B594" s="197" t="s">
        <v>748</v>
      </c>
      <c r="C594" s="155" t="s">
        <v>321</v>
      </c>
      <c r="D594" s="155" t="s">
        <v>153</v>
      </c>
      <c r="E594" s="81"/>
      <c r="F594" s="80">
        <v>300</v>
      </c>
      <c r="G594" s="79">
        <f>F594</f>
        <v>300</v>
      </c>
    </row>
    <row r="595" spans="1:7" ht="23.25" customHeight="1">
      <c r="A595" s="81">
        <v>3</v>
      </c>
      <c r="B595" s="196" t="s">
        <v>36</v>
      </c>
      <c r="C595" s="80"/>
      <c r="D595" s="80"/>
      <c r="E595" s="81"/>
      <c r="F595" s="80"/>
      <c r="G595" s="79"/>
    </row>
    <row r="596" spans="1:7" ht="69" customHeight="1">
      <c r="A596" s="81"/>
      <c r="B596" s="197" t="s">
        <v>749</v>
      </c>
      <c r="C596" s="155" t="s">
        <v>134</v>
      </c>
      <c r="D596" s="155" t="s">
        <v>148</v>
      </c>
      <c r="E596" s="81"/>
      <c r="F596" s="230">
        <f>F592/F594</f>
        <v>464.36</v>
      </c>
      <c r="G596" s="79">
        <f>F596</f>
        <v>464.36</v>
      </c>
    </row>
    <row r="597" spans="1:7" ht="23.25" customHeight="1">
      <c r="A597" s="81">
        <v>4</v>
      </c>
      <c r="B597" s="196" t="s">
        <v>37</v>
      </c>
      <c r="C597" s="80"/>
      <c r="D597" s="80"/>
      <c r="E597" s="81"/>
      <c r="F597" s="80"/>
      <c r="G597" s="79"/>
    </row>
    <row r="598" spans="1:7" ht="73.5" customHeight="1">
      <c r="A598" s="81"/>
      <c r="B598" s="197" t="s">
        <v>750</v>
      </c>
      <c r="C598" s="155" t="s">
        <v>172</v>
      </c>
      <c r="D598" s="155" t="s">
        <v>165</v>
      </c>
      <c r="E598" s="81"/>
      <c r="F598" s="80">
        <v>100</v>
      </c>
      <c r="G598" s="79">
        <f>F598</f>
        <v>100</v>
      </c>
    </row>
    <row r="599" spans="1:7" ht="47.25" customHeight="1">
      <c r="A599" s="81"/>
      <c r="B599" s="206" t="s">
        <v>849</v>
      </c>
      <c r="C599" s="194"/>
      <c r="D599" s="195"/>
      <c r="E599" s="81"/>
      <c r="F599" s="80"/>
      <c r="G599" s="79"/>
    </row>
    <row r="600" spans="1:7" ht="20.25" customHeight="1">
      <c r="A600" s="81">
        <v>1</v>
      </c>
      <c r="B600" s="196" t="s">
        <v>34</v>
      </c>
      <c r="C600" s="80"/>
      <c r="D600" s="80"/>
      <c r="E600" s="81"/>
      <c r="F600" s="80"/>
      <c r="G600" s="79"/>
    </row>
    <row r="601" spans="1:7" ht="27" customHeight="1">
      <c r="A601" s="81"/>
      <c r="B601" s="231" t="s">
        <v>318</v>
      </c>
      <c r="C601" s="155" t="s">
        <v>129</v>
      </c>
      <c r="D601" s="232" t="s">
        <v>890</v>
      </c>
      <c r="E601" s="81"/>
      <c r="F601" s="205">
        <v>1000000</v>
      </c>
      <c r="G601" s="79">
        <f>F601</f>
        <v>1000000</v>
      </c>
    </row>
    <row r="602" spans="1:7" ht="18.75" customHeight="1">
      <c r="A602" s="81">
        <v>2</v>
      </c>
      <c r="B602" s="196" t="s">
        <v>35</v>
      </c>
      <c r="C602" s="80"/>
      <c r="D602" s="80"/>
      <c r="E602" s="81"/>
      <c r="F602" s="80"/>
      <c r="G602" s="79"/>
    </row>
    <row r="603" spans="1:7" ht="56.25" customHeight="1">
      <c r="A603" s="81"/>
      <c r="B603" s="197" t="s">
        <v>850</v>
      </c>
      <c r="C603" s="155" t="s">
        <v>145</v>
      </c>
      <c r="D603" s="155" t="s">
        <v>153</v>
      </c>
      <c r="E603" s="81"/>
      <c r="F603" s="80">
        <v>1</v>
      </c>
      <c r="G603" s="79">
        <f>F603</f>
        <v>1</v>
      </c>
    </row>
    <row r="604" spans="1:7" ht="47.25" customHeight="1">
      <c r="A604" s="81"/>
      <c r="B604" s="185" t="s">
        <v>851</v>
      </c>
      <c r="C604" s="155" t="s">
        <v>321</v>
      </c>
      <c r="D604" s="155" t="s">
        <v>153</v>
      </c>
      <c r="E604" s="81"/>
      <c r="F604" s="233">
        <f>(F601-F606)/F607</f>
        <v>544.4444444444445</v>
      </c>
      <c r="G604" s="234">
        <f>F604</f>
        <v>544.4444444444445</v>
      </c>
    </row>
    <row r="605" spans="1:7" ht="18.75" customHeight="1">
      <c r="A605" s="81">
        <v>3</v>
      </c>
      <c r="B605" s="196" t="s">
        <v>36</v>
      </c>
      <c r="C605" s="80"/>
      <c r="D605" s="80"/>
      <c r="E605" s="81"/>
      <c r="F605" s="82"/>
      <c r="G605" s="83"/>
    </row>
    <row r="606" spans="1:7" ht="57.75" customHeight="1">
      <c r="A606" s="81"/>
      <c r="B606" s="197" t="s">
        <v>852</v>
      </c>
      <c r="C606" s="155" t="s">
        <v>134</v>
      </c>
      <c r="D606" s="155" t="s">
        <v>148</v>
      </c>
      <c r="E606" s="81"/>
      <c r="F606" s="235">
        <v>20000</v>
      </c>
      <c r="G606" s="83">
        <f>F606</f>
        <v>20000</v>
      </c>
    </row>
    <row r="607" spans="1:7" ht="43.5" customHeight="1">
      <c r="A607" s="81"/>
      <c r="B607" s="197" t="s">
        <v>853</v>
      </c>
      <c r="C607" s="155" t="s">
        <v>134</v>
      </c>
      <c r="D607" s="155" t="s">
        <v>148</v>
      </c>
      <c r="E607" s="81"/>
      <c r="F607" s="225">
        <v>1800</v>
      </c>
      <c r="G607" s="83">
        <f>F607</f>
        <v>1800</v>
      </c>
    </row>
    <row r="608" spans="1:7" ht="19.5" customHeight="1">
      <c r="A608" s="81">
        <v>4</v>
      </c>
      <c r="B608" s="196" t="s">
        <v>37</v>
      </c>
      <c r="C608" s="80"/>
      <c r="D608" s="80"/>
      <c r="E608" s="81"/>
      <c r="F608" s="80"/>
      <c r="G608" s="79"/>
    </row>
    <row r="609" spans="1:7" ht="57.75" customHeight="1">
      <c r="A609" s="81"/>
      <c r="B609" s="185" t="s">
        <v>854</v>
      </c>
      <c r="C609" s="155" t="s">
        <v>172</v>
      </c>
      <c r="D609" s="155" t="s">
        <v>165</v>
      </c>
      <c r="E609" s="81"/>
      <c r="F609" s="80">
        <v>100</v>
      </c>
      <c r="G609" s="79">
        <f>F609</f>
        <v>100</v>
      </c>
    </row>
    <row r="610" spans="1:7" ht="29.25" customHeight="1">
      <c r="A610" s="81"/>
      <c r="B610" s="236" t="s">
        <v>822</v>
      </c>
      <c r="C610" s="81"/>
      <c r="D610" s="81"/>
      <c r="E610" s="81"/>
      <c r="F610" s="81"/>
      <c r="G610" s="79"/>
    </row>
    <row r="611" spans="1:7" ht="34.5" customHeight="1">
      <c r="A611" s="81"/>
      <c r="B611" s="148" t="s">
        <v>576</v>
      </c>
      <c r="C611" s="194"/>
      <c r="D611" s="195"/>
      <c r="E611" s="81"/>
      <c r="F611" s="81"/>
      <c r="G611" s="79"/>
    </row>
    <row r="612" spans="1:7" ht="15.75">
      <c r="A612" s="81">
        <v>1</v>
      </c>
      <c r="B612" s="196" t="s">
        <v>34</v>
      </c>
      <c r="C612" s="195"/>
      <c r="D612" s="195"/>
      <c r="E612" s="81"/>
      <c r="F612" s="81"/>
      <c r="G612" s="79"/>
    </row>
    <row r="613" spans="1:7" ht="15.75">
      <c r="A613" s="81"/>
      <c r="B613" s="185" t="s">
        <v>318</v>
      </c>
      <c r="C613" s="155" t="s">
        <v>129</v>
      </c>
      <c r="D613" s="155" t="s">
        <v>319</v>
      </c>
      <c r="E613" s="81"/>
      <c r="F613" s="198">
        <v>150000</v>
      </c>
      <c r="G613" s="79">
        <f>F613</f>
        <v>150000</v>
      </c>
    </row>
    <row r="614" spans="1:7" ht="15.75">
      <c r="A614" s="81">
        <v>2</v>
      </c>
      <c r="B614" s="196" t="s">
        <v>35</v>
      </c>
      <c r="C614" s="80"/>
      <c r="D614" s="80"/>
      <c r="E614" s="81"/>
      <c r="F614" s="80"/>
      <c r="G614" s="79"/>
    </row>
    <row r="615" spans="1:7" ht="51">
      <c r="A615" s="81"/>
      <c r="B615" s="197" t="s">
        <v>374</v>
      </c>
      <c r="C615" s="155" t="s">
        <v>145</v>
      </c>
      <c r="D615" s="155" t="s">
        <v>153</v>
      </c>
      <c r="E615" s="81"/>
      <c r="F615" s="80">
        <v>1</v>
      </c>
      <c r="G615" s="79">
        <f>F615</f>
        <v>1</v>
      </c>
    </row>
    <row r="616" spans="1:7" ht="38.25">
      <c r="A616" s="81"/>
      <c r="B616" s="197" t="s">
        <v>375</v>
      </c>
      <c r="C616" s="155" t="s">
        <v>321</v>
      </c>
      <c r="D616" s="155" t="s">
        <v>153</v>
      </c>
      <c r="E616" s="81"/>
      <c r="F616" s="80">
        <v>70</v>
      </c>
      <c r="G616" s="79">
        <f>F616</f>
        <v>70</v>
      </c>
    </row>
    <row r="617" spans="1:7" ht="15.75">
      <c r="A617" s="81">
        <v>3</v>
      </c>
      <c r="B617" s="196" t="s">
        <v>36</v>
      </c>
      <c r="C617" s="80"/>
      <c r="D617" s="80"/>
      <c r="E617" s="81"/>
      <c r="F617" s="80"/>
      <c r="G617" s="79"/>
    </row>
    <row r="618" spans="1:7" ht="38.25">
      <c r="A618" s="81"/>
      <c r="B618" s="197" t="s">
        <v>376</v>
      </c>
      <c r="C618" s="155" t="s">
        <v>134</v>
      </c>
      <c r="D618" s="155" t="s">
        <v>148</v>
      </c>
      <c r="E618" s="81"/>
      <c r="F618" s="205">
        <v>10000</v>
      </c>
      <c r="G618" s="79">
        <f>F618</f>
        <v>10000</v>
      </c>
    </row>
    <row r="619" spans="1:7" ht="47.25">
      <c r="A619" s="81"/>
      <c r="B619" s="185" t="s">
        <v>625</v>
      </c>
      <c r="C619" s="155" t="s">
        <v>134</v>
      </c>
      <c r="D619" s="155" t="s">
        <v>148</v>
      </c>
      <c r="E619" s="81"/>
      <c r="F619" s="205">
        <v>2000</v>
      </c>
      <c r="G619" s="79">
        <f>F619</f>
        <v>2000</v>
      </c>
    </row>
    <row r="620" spans="1:7" ht="15.75">
      <c r="A620" s="81">
        <v>4</v>
      </c>
      <c r="B620" s="196" t="s">
        <v>37</v>
      </c>
      <c r="C620" s="80"/>
      <c r="D620" s="80"/>
      <c r="E620" s="81"/>
      <c r="F620" s="80"/>
      <c r="G620" s="79"/>
    </row>
    <row r="621" spans="1:7" ht="38.25">
      <c r="A621" s="81"/>
      <c r="B621" s="197" t="s">
        <v>377</v>
      </c>
      <c r="C621" s="155" t="s">
        <v>172</v>
      </c>
      <c r="D621" s="155" t="s">
        <v>165</v>
      </c>
      <c r="E621" s="81"/>
      <c r="F621" s="80">
        <v>100</v>
      </c>
      <c r="G621" s="79">
        <f>F621</f>
        <v>100</v>
      </c>
    </row>
    <row r="622" spans="1:7" ht="34.5" customHeight="1">
      <c r="A622" s="81"/>
      <c r="B622" s="148" t="s">
        <v>577</v>
      </c>
      <c r="C622" s="194"/>
      <c r="D622" s="195"/>
      <c r="E622" s="81"/>
      <c r="F622" s="80"/>
      <c r="G622" s="79"/>
    </row>
    <row r="623" spans="1:7" ht="15.75">
      <c r="A623" s="81">
        <v>1</v>
      </c>
      <c r="B623" s="196" t="s">
        <v>34</v>
      </c>
      <c r="C623" s="195"/>
      <c r="D623" s="195"/>
      <c r="E623" s="81"/>
      <c r="F623" s="80"/>
      <c r="G623" s="79"/>
    </row>
    <row r="624" spans="1:7" ht="15.75">
      <c r="A624" s="81"/>
      <c r="B624" s="197" t="s">
        <v>318</v>
      </c>
      <c r="C624" s="155" t="s">
        <v>129</v>
      </c>
      <c r="D624" s="155" t="s">
        <v>319</v>
      </c>
      <c r="E624" s="81"/>
      <c r="F624" s="205">
        <v>600000</v>
      </c>
      <c r="G624" s="79">
        <f>F624</f>
        <v>600000</v>
      </c>
    </row>
    <row r="625" spans="1:7" ht="15.75">
      <c r="A625" s="81">
        <v>2</v>
      </c>
      <c r="B625" s="196" t="s">
        <v>35</v>
      </c>
      <c r="C625" s="80"/>
      <c r="D625" s="80"/>
      <c r="E625" s="81"/>
      <c r="F625" s="80"/>
      <c r="G625" s="79"/>
    </row>
    <row r="626" spans="1:7" ht="51">
      <c r="A626" s="81"/>
      <c r="B626" s="197" t="s">
        <v>378</v>
      </c>
      <c r="C626" s="155" t="s">
        <v>145</v>
      </c>
      <c r="D626" s="155" t="s">
        <v>153</v>
      </c>
      <c r="E626" s="81"/>
      <c r="F626" s="80">
        <v>1</v>
      </c>
      <c r="G626" s="79">
        <f>F626</f>
        <v>1</v>
      </c>
    </row>
    <row r="627" spans="1:7" ht="38.25">
      <c r="A627" s="81"/>
      <c r="B627" s="197" t="s">
        <v>379</v>
      </c>
      <c r="C627" s="155" t="s">
        <v>321</v>
      </c>
      <c r="D627" s="155" t="s">
        <v>153</v>
      </c>
      <c r="E627" s="81"/>
      <c r="F627" s="80">
        <v>290</v>
      </c>
      <c r="G627" s="79">
        <f>F627</f>
        <v>290</v>
      </c>
    </row>
    <row r="628" spans="1:7" ht="15.75">
      <c r="A628" s="81">
        <v>3</v>
      </c>
      <c r="B628" s="196" t="s">
        <v>36</v>
      </c>
      <c r="C628" s="80"/>
      <c r="D628" s="80"/>
      <c r="E628" s="81"/>
      <c r="F628" s="80"/>
      <c r="G628" s="79"/>
    </row>
    <row r="629" spans="1:7" ht="38.25">
      <c r="A629" s="81"/>
      <c r="B629" s="197" t="s">
        <v>380</v>
      </c>
      <c r="C629" s="155" t="s">
        <v>134</v>
      </c>
      <c r="D629" s="155" t="s">
        <v>148</v>
      </c>
      <c r="E629" s="81"/>
      <c r="F629" s="205">
        <v>20000</v>
      </c>
      <c r="G629" s="79">
        <f>F629</f>
        <v>20000</v>
      </c>
    </row>
    <row r="630" spans="1:7" ht="47.25">
      <c r="A630" s="81"/>
      <c r="B630" s="197" t="s">
        <v>624</v>
      </c>
      <c r="C630" s="155" t="s">
        <v>134</v>
      </c>
      <c r="D630" s="155" t="s">
        <v>148</v>
      </c>
      <c r="E630" s="81"/>
      <c r="F630" s="205">
        <v>2000</v>
      </c>
      <c r="G630" s="79">
        <f>F630</f>
        <v>2000</v>
      </c>
    </row>
    <row r="631" spans="1:7" ht="15.75">
      <c r="A631" s="81">
        <v>4</v>
      </c>
      <c r="B631" s="196" t="s">
        <v>37</v>
      </c>
      <c r="C631" s="80"/>
      <c r="D631" s="80"/>
      <c r="E631" s="81"/>
      <c r="F631" s="80"/>
      <c r="G631" s="79"/>
    </row>
    <row r="632" spans="1:7" ht="38.25">
      <c r="A632" s="81"/>
      <c r="B632" s="197" t="s">
        <v>381</v>
      </c>
      <c r="C632" s="155" t="s">
        <v>172</v>
      </c>
      <c r="D632" s="155" t="s">
        <v>165</v>
      </c>
      <c r="E632" s="81"/>
      <c r="F632" s="80">
        <v>100</v>
      </c>
      <c r="G632" s="79">
        <f>F632</f>
        <v>100</v>
      </c>
    </row>
    <row r="633" spans="1:7" ht="38.25" customHeight="1">
      <c r="A633" s="81"/>
      <c r="B633" s="148" t="s">
        <v>621</v>
      </c>
      <c r="C633" s="194"/>
      <c r="D633" s="195"/>
      <c r="E633" s="81"/>
      <c r="F633" s="80"/>
      <c r="G633" s="79"/>
    </row>
    <row r="634" spans="1:7" ht="15.75">
      <c r="A634" s="81">
        <v>1</v>
      </c>
      <c r="B634" s="196" t="s">
        <v>34</v>
      </c>
      <c r="C634" s="195"/>
      <c r="D634" s="195"/>
      <c r="E634" s="81"/>
      <c r="F634" s="80"/>
      <c r="G634" s="79"/>
    </row>
    <row r="635" spans="1:7" ht="33.75">
      <c r="A635" s="81"/>
      <c r="B635" s="197" t="s">
        <v>318</v>
      </c>
      <c r="C635" s="155" t="s">
        <v>129</v>
      </c>
      <c r="D635" s="210" t="s">
        <v>614</v>
      </c>
      <c r="E635" s="81"/>
      <c r="F635" s="198">
        <v>733306.44</v>
      </c>
      <c r="G635" s="159">
        <f>F635</f>
        <v>733306.44</v>
      </c>
    </row>
    <row r="636" spans="1:7" ht="15.75">
      <c r="A636" s="81">
        <v>2</v>
      </c>
      <c r="B636" s="196" t="s">
        <v>35</v>
      </c>
      <c r="C636" s="80"/>
      <c r="D636" s="80"/>
      <c r="E636" s="81"/>
      <c r="F636" s="80"/>
      <c r="G636" s="79"/>
    </row>
    <row r="637" spans="1:7" ht="38.25">
      <c r="A637" s="81"/>
      <c r="B637" s="197" t="s">
        <v>622</v>
      </c>
      <c r="C637" s="155" t="s">
        <v>321</v>
      </c>
      <c r="D637" s="155" t="s">
        <v>153</v>
      </c>
      <c r="E637" s="81"/>
      <c r="F637" s="198">
        <v>944.93</v>
      </c>
      <c r="G637" s="159">
        <f>F637</f>
        <v>944.93</v>
      </c>
    </row>
    <row r="638" spans="1:7" ht="15.75">
      <c r="A638" s="81">
        <v>3</v>
      </c>
      <c r="B638" s="196" t="s">
        <v>36</v>
      </c>
      <c r="C638" s="80"/>
      <c r="D638" s="80"/>
      <c r="E638" s="81"/>
      <c r="F638" s="80"/>
      <c r="G638" s="79"/>
    </row>
    <row r="639" spans="1:7" ht="47.25">
      <c r="A639" s="81"/>
      <c r="B639" s="197" t="s">
        <v>623</v>
      </c>
      <c r="C639" s="155" t="s">
        <v>134</v>
      </c>
      <c r="D639" s="155" t="s">
        <v>148</v>
      </c>
      <c r="E639" s="81"/>
      <c r="F639" s="198">
        <f>F635/F637</f>
        <v>776.0431354703522</v>
      </c>
      <c r="G639" s="159">
        <f>F639</f>
        <v>776.0431354703522</v>
      </c>
    </row>
    <row r="640" spans="1:7" ht="15.75">
      <c r="A640" s="81">
        <v>4</v>
      </c>
      <c r="B640" s="196" t="s">
        <v>37</v>
      </c>
      <c r="C640" s="80"/>
      <c r="D640" s="80"/>
      <c r="E640" s="81"/>
      <c r="F640" s="80"/>
      <c r="G640" s="79"/>
    </row>
    <row r="641" spans="1:7" ht="38.25">
      <c r="A641" s="81"/>
      <c r="B641" s="197" t="s">
        <v>626</v>
      </c>
      <c r="C641" s="155" t="s">
        <v>172</v>
      </c>
      <c r="D641" s="155" t="s">
        <v>165</v>
      </c>
      <c r="E641" s="81"/>
      <c r="F641" s="80">
        <v>100</v>
      </c>
      <c r="G641" s="79">
        <f>F641</f>
        <v>100</v>
      </c>
    </row>
    <row r="642" spans="1:7" ht="36" customHeight="1">
      <c r="A642" s="81"/>
      <c r="B642" s="148" t="s">
        <v>627</v>
      </c>
      <c r="C642" s="194"/>
      <c r="D642" s="195"/>
      <c r="E642" s="81"/>
      <c r="F642" s="80"/>
      <c r="G642" s="79"/>
    </row>
    <row r="643" spans="1:7" ht="15.75">
      <c r="A643" s="81">
        <v>1</v>
      </c>
      <c r="B643" s="196" t="s">
        <v>34</v>
      </c>
      <c r="C643" s="195"/>
      <c r="D643" s="195"/>
      <c r="E643" s="81"/>
      <c r="F643" s="80"/>
      <c r="G643" s="79"/>
    </row>
    <row r="644" spans="1:7" ht="33.75">
      <c r="A644" s="81"/>
      <c r="B644" s="197" t="s">
        <v>318</v>
      </c>
      <c r="C644" s="155" t="s">
        <v>129</v>
      </c>
      <c r="D644" s="210" t="s">
        <v>614</v>
      </c>
      <c r="E644" s="81"/>
      <c r="F644" s="198">
        <v>1009959.29</v>
      </c>
      <c r="G644" s="159">
        <f>F644</f>
        <v>1009959.29</v>
      </c>
    </row>
    <row r="645" spans="1:7" ht="15.75">
      <c r="A645" s="81">
        <v>2</v>
      </c>
      <c r="B645" s="196" t="s">
        <v>35</v>
      </c>
      <c r="C645" s="80"/>
      <c r="D645" s="80"/>
      <c r="E645" s="81"/>
      <c r="F645" s="80"/>
      <c r="G645" s="79"/>
    </row>
    <row r="646" spans="1:7" ht="42.75" customHeight="1">
      <c r="A646" s="81"/>
      <c r="B646" s="197" t="s">
        <v>628</v>
      </c>
      <c r="C646" s="155" t="s">
        <v>321</v>
      </c>
      <c r="D646" s="155" t="s">
        <v>153</v>
      </c>
      <c r="E646" s="81"/>
      <c r="F646" s="80">
        <v>673</v>
      </c>
      <c r="G646" s="79">
        <f>F646</f>
        <v>673</v>
      </c>
    </row>
    <row r="647" spans="1:7" ht="15.75">
      <c r="A647" s="81">
        <v>3</v>
      </c>
      <c r="B647" s="196" t="s">
        <v>36</v>
      </c>
      <c r="C647" s="80"/>
      <c r="D647" s="80"/>
      <c r="E647" s="81"/>
      <c r="F647" s="80"/>
      <c r="G647" s="79"/>
    </row>
    <row r="648" spans="1:7" ht="47.25">
      <c r="A648" s="81"/>
      <c r="B648" s="197" t="s">
        <v>629</v>
      </c>
      <c r="C648" s="155" t="s">
        <v>134</v>
      </c>
      <c r="D648" s="155" t="s">
        <v>148</v>
      </c>
      <c r="E648" s="81"/>
      <c r="F648" s="198">
        <f>F644/F646</f>
        <v>1500.6824517087668</v>
      </c>
      <c r="G648" s="159">
        <f>F648</f>
        <v>1500.6824517087668</v>
      </c>
    </row>
    <row r="649" spans="1:7" ht="15.75">
      <c r="A649" s="81">
        <v>4</v>
      </c>
      <c r="B649" s="196" t="s">
        <v>37</v>
      </c>
      <c r="C649" s="80"/>
      <c r="D649" s="80"/>
      <c r="E649" s="81"/>
      <c r="F649" s="80"/>
      <c r="G649" s="79"/>
    </row>
    <row r="650" spans="1:7" ht="45" customHeight="1">
      <c r="A650" s="81"/>
      <c r="B650" s="197" t="s">
        <v>630</v>
      </c>
      <c r="C650" s="155" t="s">
        <v>172</v>
      </c>
      <c r="D650" s="155" t="s">
        <v>165</v>
      </c>
      <c r="E650" s="81"/>
      <c r="F650" s="80">
        <v>100</v>
      </c>
      <c r="G650" s="79">
        <f>F650</f>
        <v>100</v>
      </c>
    </row>
    <row r="651" spans="1:7" ht="51" customHeight="1">
      <c r="A651" s="81"/>
      <c r="B651" s="148" t="s">
        <v>631</v>
      </c>
      <c r="C651" s="194"/>
      <c r="D651" s="195"/>
      <c r="E651" s="81"/>
      <c r="F651" s="80"/>
      <c r="G651" s="79"/>
    </row>
    <row r="652" spans="1:7" ht="15.75">
      <c r="A652" s="81">
        <v>1</v>
      </c>
      <c r="B652" s="196" t="s">
        <v>34</v>
      </c>
      <c r="C652" s="195"/>
      <c r="D652" s="195"/>
      <c r="E652" s="81"/>
      <c r="F652" s="80"/>
      <c r="G652" s="79"/>
    </row>
    <row r="653" spans="1:7" ht="33.75">
      <c r="A653" s="81"/>
      <c r="B653" s="197" t="s">
        <v>318</v>
      </c>
      <c r="C653" s="155" t="s">
        <v>129</v>
      </c>
      <c r="D653" s="210" t="s">
        <v>614</v>
      </c>
      <c r="E653" s="81"/>
      <c r="F653" s="198">
        <v>1420904.7</v>
      </c>
      <c r="G653" s="159">
        <f>F653</f>
        <v>1420904.7</v>
      </c>
    </row>
    <row r="654" spans="1:7" ht="15.75">
      <c r="A654" s="81">
        <v>2</v>
      </c>
      <c r="B654" s="196" t="s">
        <v>35</v>
      </c>
      <c r="C654" s="80"/>
      <c r="D654" s="80"/>
      <c r="E654" s="81"/>
      <c r="F654" s="80"/>
      <c r="G654" s="79"/>
    </row>
    <row r="655" spans="1:7" ht="47.25" customHeight="1">
      <c r="A655" s="81"/>
      <c r="B655" s="197" t="s">
        <v>632</v>
      </c>
      <c r="C655" s="155" t="s">
        <v>321</v>
      </c>
      <c r="D655" s="155" t="s">
        <v>153</v>
      </c>
      <c r="E655" s="81"/>
      <c r="F655" s="80">
        <v>1327.1</v>
      </c>
      <c r="G655" s="164">
        <f>F655</f>
        <v>1327.1</v>
      </c>
    </row>
    <row r="656" spans="1:7" ht="15.75">
      <c r="A656" s="81">
        <v>3</v>
      </c>
      <c r="B656" s="196" t="s">
        <v>36</v>
      </c>
      <c r="C656" s="80"/>
      <c r="D656" s="80"/>
      <c r="E656" s="81"/>
      <c r="F656" s="80"/>
      <c r="G656" s="79"/>
    </row>
    <row r="657" spans="1:7" ht="48.75" customHeight="1">
      <c r="A657" s="81"/>
      <c r="B657" s="197" t="s">
        <v>633</v>
      </c>
      <c r="C657" s="155" t="s">
        <v>134</v>
      </c>
      <c r="D657" s="155" t="s">
        <v>148</v>
      </c>
      <c r="E657" s="81"/>
      <c r="F657" s="198">
        <f>F653/F655</f>
        <v>1070.683972571773</v>
      </c>
      <c r="G657" s="159">
        <f>F657</f>
        <v>1070.683972571773</v>
      </c>
    </row>
    <row r="658" spans="1:7" ht="15.75">
      <c r="A658" s="81">
        <v>4</v>
      </c>
      <c r="B658" s="196" t="s">
        <v>37</v>
      </c>
      <c r="C658" s="80"/>
      <c r="D658" s="80"/>
      <c r="E658" s="81"/>
      <c r="F658" s="80"/>
      <c r="G658" s="79"/>
    </row>
    <row r="659" spans="1:7" ht="45" customHeight="1">
      <c r="A659" s="81"/>
      <c r="B659" s="197" t="s">
        <v>634</v>
      </c>
      <c r="C659" s="155" t="s">
        <v>172</v>
      </c>
      <c r="D659" s="155" t="s">
        <v>165</v>
      </c>
      <c r="E659" s="81"/>
      <c r="F659" s="80">
        <v>100</v>
      </c>
      <c r="G659" s="79">
        <f>F659</f>
        <v>100</v>
      </c>
    </row>
    <row r="660" spans="1:7" ht="33.75" customHeight="1">
      <c r="A660" s="81"/>
      <c r="B660" s="227" t="s">
        <v>704</v>
      </c>
      <c r="C660" s="228"/>
      <c r="D660" s="155"/>
      <c r="E660" s="81"/>
      <c r="F660" s="80"/>
      <c r="G660" s="79"/>
    </row>
    <row r="661" spans="1:7" ht="20.25" customHeight="1">
      <c r="A661" s="81">
        <v>1</v>
      </c>
      <c r="B661" s="196" t="s">
        <v>34</v>
      </c>
      <c r="C661" s="155"/>
      <c r="D661" s="155"/>
      <c r="E661" s="81"/>
      <c r="F661" s="80"/>
      <c r="G661" s="79"/>
    </row>
    <row r="662" spans="1:7" ht="33" customHeight="1">
      <c r="A662" s="81"/>
      <c r="B662" s="197" t="s">
        <v>665</v>
      </c>
      <c r="C662" s="155" t="s">
        <v>129</v>
      </c>
      <c r="D662" s="210" t="s">
        <v>821</v>
      </c>
      <c r="E662" s="81"/>
      <c r="F662" s="205">
        <v>686092</v>
      </c>
      <c r="G662" s="79">
        <f>F662</f>
        <v>686092</v>
      </c>
    </row>
    <row r="663" spans="1:7" ht="20.25" customHeight="1">
      <c r="A663" s="81">
        <v>2</v>
      </c>
      <c r="B663" s="196" t="s">
        <v>35</v>
      </c>
      <c r="C663" s="80"/>
      <c r="D663" s="80"/>
      <c r="E663" s="81"/>
      <c r="F663" s="80"/>
      <c r="G663" s="79"/>
    </row>
    <row r="664" spans="1:7" ht="31.5" customHeight="1">
      <c r="A664" s="81"/>
      <c r="B664" s="197" t="s">
        <v>666</v>
      </c>
      <c r="C664" s="155" t="s">
        <v>321</v>
      </c>
      <c r="D664" s="155" t="s">
        <v>153</v>
      </c>
      <c r="E664" s="81"/>
      <c r="F664" s="80">
        <v>440</v>
      </c>
      <c r="G664" s="79">
        <f>F664</f>
        <v>440</v>
      </c>
    </row>
    <row r="665" spans="1:7" ht="18" customHeight="1">
      <c r="A665" s="81">
        <v>3</v>
      </c>
      <c r="B665" s="196" t="s">
        <v>36</v>
      </c>
      <c r="C665" s="80"/>
      <c r="D665" s="80"/>
      <c r="E665" s="81"/>
      <c r="F665" s="80"/>
      <c r="G665" s="79"/>
    </row>
    <row r="666" spans="1:7" ht="27.75" customHeight="1">
      <c r="A666" s="81"/>
      <c r="B666" s="237" t="s">
        <v>668</v>
      </c>
      <c r="C666" s="155" t="s">
        <v>134</v>
      </c>
      <c r="D666" s="155" t="s">
        <v>148</v>
      </c>
      <c r="E666" s="81"/>
      <c r="F666" s="211">
        <f>F662/F664</f>
        <v>1559.3</v>
      </c>
      <c r="G666" s="159">
        <f>F666</f>
        <v>1559.3</v>
      </c>
    </row>
    <row r="667" spans="1:7" ht="18.75" customHeight="1">
      <c r="A667" s="81">
        <v>4</v>
      </c>
      <c r="B667" s="196" t="s">
        <v>37</v>
      </c>
      <c r="C667" s="80"/>
      <c r="D667" s="80"/>
      <c r="E667" s="81"/>
      <c r="F667" s="80"/>
      <c r="G667" s="79"/>
    </row>
    <row r="668" spans="1:7" ht="33.75" customHeight="1">
      <c r="A668" s="81"/>
      <c r="B668" s="237" t="s">
        <v>667</v>
      </c>
      <c r="C668" s="155" t="s">
        <v>172</v>
      </c>
      <c r="D668" s="155" t="s">
        <v>165</v>
      </c>
      <c r="E668" s="81"/>
      <c r="F668" s="80">
        <v>100</v>
      </c>
      <c r="G668" s="79">
        <f>F668</f>
        <v>100</v>
      </c>
    </row>
    <row r="669" spans="1:7" ht="36.75" customHeight="1">
      <c r="A669" s="81"/>
      <c r="B669" s="238" t="s">
        <v>705</v>
      </c>
      <c r="C669" s="239"/>
      <c r="D669" s="155"/>
      <c r="E669" s="81"/>
      <c r="F669" s="80"/>
      <c r="G669" s="79"/>
    </row>
    <row r="670" spans="1:7" ht="21" customHeight="1">
      <c r="A670" s="81">
        <v>1</v>
      </c>
      <c r="B670" s="196" t="s">
        <v>34</v>
      </c>
      <c r="C670" s="155"/>
      <c r="D670" s="155"/>
      <c r="E670" s="81"/>
      <c r="F670" s="80"/>
      <c r="G670" s="79"/>
    </row>
    <row r="671" spans="1:7" ht="45.75" customHeight="1">
      <c r="A671" s="81"/>
      <c r="B671" s="197" t="s">
        <v>669</v>
      </c>
      <c r="C671" s="155" t="s">
        <v>129</v>
      </c>
      <c r="D671" s="210" t="s">
        <v>821</v>
      </c>
      <c r="E671" s="81"/>
      <c r="F671" s="205">
        <v>226608</v>
      </c>
      <c r="G671" s="79">
        <f>F671</f>
        <v>226608</v>
      </c>
    </row>
    <row r="672" spans="1:7" ht="20.25" customHeight="1">
      <c r="A672" s="81">
        <v>2</v>
      </c>
      <c r="B672" s="196" t="s">
        <v>35</v>
      </c>
      <c r="C672" s="80"/>
      <c r="D672" s="80"/>
      <c r="E672" s="81"/>
      <c r="F672" s="80"/>
      <c r="G672" s="79"/>
    </row>
    <row r="673" spans="1:7" ht="46.5" customHeight="1">
      <c r="A673" s="81"/>
      <c r="B673" s="197" t="s">
        <v>670</v>
      </c>
      <c r="C673" s="155" t="s">
        <v>321</v>
      </c>
      <c r="D673" s="155" t="s">
        <v>153</v>
      </c>
      <c r="E673" s="81"/>
      <c r="F673" s="80">
        <v>128</v>
      </c>
      <c r="G673" s="79">
        <f>F673</f>
        <v>128</v>
      </c>
    </row>
    <row r="674" spans="1:7" ht="18" customHeight="1">
      <c r="A674" s="81">
        <v>3</v>
      </c>
      <c r="B674" s="196" t="s">
        <v>36</v>
      </c>
      <c r="C674" s="80"/>
      <c r="D674" s="80"/>
      <c r="E674" s="81"/>
      <c r="F674" s="80"/>
      <c r="G674" s="79"/>
    </row>
    <row r="675" spans="1:7" ht="30.75" customHeight="1">
      <c r="A675" s="81"/>
      <c r="B675" s="197" t="s">
        <v>671</v>
      </c>
      <c r="C675" s="155" t="s">
        <v>134</v>
      </c>
      <c r="D675" s="155" t="s">
        <v>148</v>
      </c>
      <c r="E675" s="81"/>
      <c r="F675" s="211">
        <f>F671/F673</f>
        <v>1770.375</v>
      </c>
      <c r="G675" s="159">
        <f>F675</f>
        <v>1770.375</v>
      </c>
    </row>
    <row r="676" spans="1:7" ht="21.75" customHeight="1">
      <c r="A676" s="81">
        <v>4</v>
      </c>
      <c r="B676" s="196" t="s">
        <v>37</v>
      </c>
      <c r="C676" s="80"/>
      <c r="D676" s="80"/>
      <c r="E676" s="81"/>
      <c r="F676" s="80"/>
      <c r="G676" s="79"/>
    </row>
    <row r="677" spans="1:7" ht="39" customHeight="1">
      <c r="A677" s="81"/>
      <c r="B677" s="237" t="s">
        <v>672</v>
      </c>
      <c r="C677" s="155" t="s">
        <v>172</v>
      </c>
      <c r="D677" s="155" t="s">
        <v>165</v>
      </c>
      <c r="E677" s="81"/>
      <c r="F677" s="80">
        <v>100</v>
      </c>
      <c r="G677" s="79">
        <f>F677</f>
        <v>100</v>
      </c>
    </row>
    <row r="678" spans="1:7" ht="36" customHeight="1">
      <c r="A678" s="81"/>
      <c r="B678" s="238" t="s">
        <v>706</v>
      </c>
      <c r="C678" s="239"/>
      <c r="D678" s="155"/>
      <c r="E678" s="81"/>
      <c r="F678" s="80"/>
      <c r="G678" s="79"/>
    </row>
    <row r="679" spans="1:7" ht="21.75" customHeight="1">
      <c r="A679" s="81">
        <v>1</v>
      </c>
      <c r="B679" s="196" t="s">
        <v>34</v>
      </c>
      <c r="C679" s="155"/>
      <c r="D679" s="155"/>
      <c r="E679" s="81"/>
      <c r="F679" s="80"/>
      <c r="G679" s="79"/>
    </row>
    <row r="680" spans="1:7" ht="44.25" customHeight="1">
      <c r="A680" s="81"/>
      <c r="B680" s="197" t="s">
        <v>673</v>
      </c>
      <c r="C680" s="155" t="s">
        <v>129</v>
      </c>
      <c r="D680" s="210" t="s">
        <v>821</v>
      </c>
      <c r="E680" s="81"/>
      <c r="F680" s="205">
        <v>236363</v>
      </c>
      <c r="G680" s="79">
        <f>F680</f>
        <v>236363</v>
      </c>
    </row>
    <row r="681" spans="1:7" ht="21.75" customHeight="1">
      <c r="A681" s="81">
        <v>2</v>
      </c>
      <c r="B681" s="196" t="s">
        <v>35</v>
      </c>
      <c r="C681" s="80"/>
      <c r="D681" s="80"/>
      <c r="E681" s="81"/>
      <c r="F681" s="80"/>
      <c r="G681" s="79"/>
    </row>
    <row r="682" spans="1:7" ht="42.75" customHeight="1">
      <c r="A682" s="81"/>
      <c r="B682" s="197" t="s">
        <v>674</v>
      </c>
      <c r="C682" s="155" t="s">
        <v>321</v>
      </c>
      <c r="D682" s="155" t="s">
        <v>153</v>
      </c>
      <c r="E682" s="81"/>
      <c r="F682" s="80">
        <v>143.7</v>
      </c>
      <c r="G682" s="159">
        <f>F682</f>
        <v>143.7</v>
      </c>
    </row>
    <row r="683" spans="1:7" ht="21.75" customHeight="1">
      <c r="A683" s="81">
        <v>3</v>
      </c>
      <c r="B683" s="196" t="s">
        <v>36</v>
      </c>
      <c r="C683" s="80"/>
      <c r="D683" s="80"/>
      <c r="E683" s="81"/>
      <c r="F683" s="80"/>
      <c r="G683" s="159"/>
    </row>
    <row r="684" spans="1:7" ht="45.75" customHeight="1">
      <c r="A684" s="81"/>
      <c r="B684" s="185" t="s">
        <v>675</v>
      </c>
      <c r="C684" s="155" t="s">
        <v>134</v>
      </c>
      <c r="D684" s="155" t="s">
        <v>148</v>
      </c>
      <c r="E684" s="81"/>
      <c r="F684" s="211">
        <f>F680/F682</f>
        <v>1644.8364648573418</v>
      </c>
      <c r="G684" s="159">
        <f>F684</f>
        <v>1644.8364648573418</v>
      </c>
    </row>
    <row r="685" spans="1:7" ht="21.75" customHeight="1">
      <c r="A685" s="81">
        <v>4</v>
      </c>
      <c r="B685" s="196" t="s">
        <v>37</v>
      </c>
      <c r="C685" s="80"/>
      <c r="D685" s="80"/>
      <c r="E685" s="81"/>
      <c r="F685" s="80"/>
      <c r="G685" s="79"/>
    </row>
    <row r="686" spans="1:7" ht="43.5" customHeight="1">
      <c r="A686" s="81"/>
      <c r="B686" s="237" t="s">
        <v>676</v>
      </c>
      <c r="C686" s="155" t="s">
        <v>172</v>
      </c>
      <c r="D686" s="155" t="s">
        <v>165</v>
      </c>
      <c r="E686" s="81"/>
      <c r="F686" s="80">
        <v>100</v>
      </c>
      <c r="G686" s="79">
        <f>F686</f>
        <v>100</v>
      </c>
    </row>
    <row r="687" spans="1:7" ht="33.75" customHeight="1">
      <c r="A687" s="81"/>
      <c r="B687" s="238" t="s">
        <v>707</v>
      </c>
      <c r="C687" s="239"/>
      <c r="D687" s="155"/>
      <c r="E687" s="81"/>
      <c r="F687" s="80"/>
      <c r="G687" s="79"/>
    </row>
    <row r="688" spans="1:7" ht="21.75" customHeight="1">
      <c r="A688" s="81">
        <v>1</v>
      </c>
      <c r="B688" s="196" t="s">
        <v>34</v>
      </c>
      <c r="C688" s="155"/>
      <c r="D688" s="155"/>
      <c r="E688" s="81"/>
      <c r="F688" s="80"/>
      <c r="G688" s="79"/>
    </row>
    <row r="689" spans="1:7" ht="41.25" customHeight="1">
      <c r="A689" s="81"/>
      <c r="B689" s="197" t="s">
        <v>677</v>
      </c>
      <c r="C689" s="155" t="s">
        <v>129</v>
      </c>
      <c r="D689" s="210" t="s">
        <v>821</v>
      </c>
      <c r="E689" s="81"/>
      <c r="F689" s="205">
        <v>292272</v>
      </c>
      <c r="G689" s="79">
        <f>F689</f>
        <v>292272</v>
      </c>
    </row>
    <row r="690" spans="1:7" ht="21.75" customHeight="1">
      <c r="A690" s="81">
        <v>2</v>
      </c>
      <c r="B690" s="196" t="s">
        <v>35</v>
      </c>
      <c r="C690" s="80"/>
      <c r="D690" s="80"/>
      <c r="E690" s="81"/>
      <c r="F690" s="80"/>
      <c r="G690" s="79"/>
    </row>
    <row r="691" spans="1:7" ht="47.25" customHeight="1">
      <c r="A691" s="81"/>
      <c r="B691" s="197" t="s">
        <v>678</v>
      </c>
      <c r="C691" s="155" t="s">
        <v>321</v>
      </c>
      <c r="D691" s="155" t="s">
        <v>153</v>
      </c>
      <c r="E691" s="81"/>
      <c r="F691" s="80">
        <v>172</v>
      </c>
      <c r="G691" s="79">
        <f>F691</f>
        <v>172</v>
      </c>
    </row>
    <row r="692" spans="1:7" ht="21.75" customHeight="1">
      <c r="A692" s="81">
        <v>3</v>
      </c>
      <c r="B692" s="196" t="s">
        <v>36</v>
      </c>
      <c r="C692" s="80"/>
      <c r="D692" s="80"/>
      <c r="E692" s="81"/>
      <c r="F692" s="80"/>
      <c r="G692" s="79"/>
    </row>
    <row r="693" spans="1:7" ht="46.5" customHeight="1">
      <c r="A693" s="81"/>
      <c r="B693" s="185" t="s">
        <v>679</v>
      </c>
      <c r="C693" s="155" t="s">
        <v>134</v>
      </c>
      <c r="D693" s="155" t="s">
        <v>148</v>
      </c>
      <c r="E693" s="81"/>
      <c r="F693" s="211">
        <f>F689/F691</f>
        <v>1699.2558139534883</v>
      </c>
      <c r="G693" s="159">
        <f>F693</f>
        <v>1699.2558139534883</v>
      </c>
    </row>
    <row r="694" spans="1:7" ht="21.75" customHeight="1">
      <c r="A694" s="81">
        <v>4</v>
      </c>
      <c r="B694" s="196" t="s">
        <v>37</v>
      </c>
      <c r="C694" s="80"/>
      <c r="D694" s="80"/>
      <c r="E694" s="81"/>
      <c r="F694" s="80"/>
      <c r="G694" s="79"/>
    </row>
    <row r="695" spans="1:7" ht="44.25" customHeight="1">
      <c r="A695" s="81"/>
      <c r="B695" s="237" t="s">
        <v>680</v>
      </c>
      <c r="C695" s="155" t="s">
        <v>172</v>
      </c>
      <c r="D695" s="155" t="s">
        <v>165</v>
      </c>
      <c r="E695" s="81"/>
      <c r="F695" s="80">
        <v>100</v>
      </c>
      <c r="G695" s="79">
        <f>F695</f>
        <v>100</v>
      </c>
    </row>
    <row r="696" spans="1:7" ht="31.5" customHeight="1">
      <c r="A696" s="81"/>
      <c r="B696" s="238" t="s">
        <v>708</v>
      </c>
      <c r="C696" s="239"/>
      <c r="D696" s="155"/>
      <c r="E696" s="81"/>
      <c r="F696" s="80"/>
      <c r="G696" s="79"/>
    </row>
    <row r="697" spans="1:7" ht="21.75" customHeight="1">
      <c r="A697" s="81">
        <v>1</v>
      </c>
      <c r="B697" s="196" t="s">
        <v>34</v>
      </c>
      <c r="C697" s="155"/>
      <c r="D697" s="155"/>
      <c r="E697" s="81"/>
      <c r="F697" s="80"/>
      <c r="G697" s="79"/>
    </row>
    <row r="698" spans="1:7" ht="41.25" customHeight="1">
      <c r="A698" s="81"/>
      <c r="B698" s="197" t="s">
        <v>681</v>
      </c>
      <c r="C698" s="155" t="s">
        <v>129</v>
      </c>
      <c r="D698" s="210" t="s">
        <v>821</v>
      </c>
      <c r="E698" s="81"/>
      <c r="F698" s="205">
        <v>377668</v>
      </c>
      <c r="G698" s="79">
        <f>F698</f>
        <v>377668</v>
      </c>
    </row>
    <row r="699" spans="1:7" ht="21.75" customHeight="1">
      <c r="A699" s="81">
        <v>2</v>
      </c>
      <c r="B699" s="196" t="s">
        <v>35</v>
      </c>
      <c r="C699" s="80"/>
      <c r="D699" s="80"/>
      <c r="E699" s="81"/>
      <c r="F699" s="80"/>
      <c r="G699" s="79"/>
    </row>
    <row r="700" spans="1:7" ht="43.5" customHeight="1">
      <c r="A700" s="81"/>
      <c r="B700" s="197" t="s">
        <v>682</v>
      </c>
      <c r="C700" s="155" t="s">
        <v>321</v>
      </c>
      <c r="D700" s="155" t="s">
        <v>153</v>
      </c>
      <c r="E700" s="81"/>
      <c r="F700" s="80">
        <v>245</v>
      </c>
      <c r="G700" s="79">
        <f>F700</f>
        <v>245</v>
      </c>
    </row>
    <row r="701" spans="1:7" ht="20.25" customHeight="1">
      <c r="A701" s="81">
        <v>3</v>
      </c>
      <c r="B701" s="196" t="s">
        <v>36</v>
      </c>
      <c r="C701" s="80"/>
      <c r="D701" s="80"/>
      <c r="E701" s="81"/>
      <c r="F701" s="80"/>
      <c r="G701" s="79"/>
    </row>
    <row r="702" spans="1:7" ht="45.75" customHeight="1">
      <c r="A702" s="81"/>
      <c r="B702" s="185" t="s">
        <v>683</v>
      </c>
      <c r="C702" s="155" t="s">
        <v>134</v>
      </c>
      <c r="D702" s="155" t="s">
        <v>148</v>
      </c>
      <c r="E702" s="81"/>
      <c r="F702" s="211">
        <f>F698/F700</f>
        <v>1541.5020408163266</v>
      </c>
      <c r="G702" s="159">
        <f>F702</f>
        <v>1541.5020408163266</v>
      </c>
    </row>
    <row r="703" spans="1:7" ht="21.75" customHeight="1">
      <c r="A703" s="81">
        <v>4</v>
      </c>
      <c r="B703" s="196" t="s">
        <v>37</v>
      </c>
      <c r="C703" s="80"/>
      <c r="D703" s="80"/>
      <c r="E703" s="81"/>
      <c r="F703" s="80"/>
      <c r="G703" s="79"/>
    </row>
    <row r="704" spans="1:7" ht="41.25" customHeight="1">
      <c r="A704" s="81"/>
      <c r="B704" s="237" t="s">
        <v>684</v>
      </c>
      <c r="C704" s="155" t="s">
        <v>172</v>
      </c>
      <c r="D704" s="155" t="s">
        <v>165</v>
      </c>
      <c r="E704" s="81"/>
      <c r="F704" s="80">
        <v>100</v>
      </c>
      <c r="G704" s="79">
        <f>F704</f>
        <v>100</v>
      </c>
    </row>
    <row r="705" spans="1:7" ht="37.5" customHeight="1">
      <c r="A705" s="81"/>
      <c r="B705" s="238" t="s">
        <v>827</v>
      </c>
      <c r="C705" s="239"/>
      <c r="D705" s="155"/>
      <c r="E705" s="81"/>
      <c r="F705" s="80"/>
      <c r="G705" s="79"/>
    </row>
    <row r="706" spans="1:7" ht="21.75" customHeight="1">
      <c r="A706" s="81">
        <v>1</v>
      </c>
      <c r="B706" s="196" t="s">
        <v>34</v>
      </c>
      <c r="C706" s="155"/>
      <c r="D706" s="155"/>
      <c r="E706" s="81"/>
      <c r="F706" s="80"/>
      <c r="G706" s="79"/>
    </row>
    <row r="707" spans="1:7" ht="29.25" customHeight="1">
      <c r="A707" s="81"/>
      <c r="B707" s="197" t="s">
        <v>685</v>
      </c>
      <c r="C707" s="155" t="s">
        <v>129</v>
      </c>
      <c r="D707" s="210" t="s">
        <v>821</v>
      </c>
      <c r="E707" s="81"/>
      <c r="F707" s="205">
        <v>285729</v>
      </c>
      <c r="G707" s="79">
        <f>F707</f>
        <v>285729</v>
      </c>
    </row>
    <row r="708" spans="1:7" ht="21.75" customHeight="1">
      <c r="A708" s="81">
        <v>2</v>
      </c>
      <c r="B708" s="196" t="s">
        <v>35</v>
      </c>
      <c r="C708" s="80"/>
      <c r="D708" s="80"/>
      <c r="E708" s="81"/>
      <c r="F708" s="80"/>
      <c r="G708" s="79"/>
    </row>
    <row r="709" spans="1:7" ht="44.25" customHeight="1">
      <c r="A709" s="81"/>
      <c r="B709" s="185" t="s">
        <v>686</v>
      </c>
      <c r="C709" s="155" t="s">
        <v>321</v>
      </c>
      <c r="D709" s="155" t="s">
        <v>153</v>
      </c>
      <c r="E709" s="81"/>
      <c r="F709" s="80">
        <v>145</v>
      </c>
      <c r="G709" s="79">
        <f>F709</f>
        <v>145</v>
      </c>
    </row>
    <row r="710" spans="1:7" ht="21.75" customHeight="1">
      <c r="A710" s="81">
        <v>3</v>
      </c>
      <c r="B710" s="196" t="s">
        <v>36</v>
      </c>
      <c r="C710" s="80"/>
      <c r="D710" s="80"/>
      <c r="E710" s="81"/>
      <c r="F710" s="80"/>
      <c r="G710" s="79"/>
    </row>
    <row r="711" spans="1:7" ht="31.5" customHeight="1">
      <c r="A711" s="81"/>
      <c r="B711" s="185" t="s">
        <v>687</v>
      </c>
      <c r="C711" s="155" t="s">
        <v>134</v>
      </c>
      <c r="D711" s="155" t="s">
        <v>148</v>
      </c>
      <c r="E711" s="81"/>
      <c r="F711" s="203">
        <f>F707/F709</f>
        <v>1970.5448275862068</v>
      </c>
      <c r="G711" s="204">
        <f>F711</f>
        <v>1970.5448275862068</v>
      </c>
    </row>
    <row r="712" spans="1:7" ht="21.75" customHeight="1">
      <c r="A712" s="81">
        <v>4</v>
      </c>
      <c r="B712" s="196" t="s">
        <v>37</v>
      </c>
      <c r="C712" s="80"/>
      <c r="D712" s="80"/>
      <c r="E712" s="81"/>
      <c r="F712" s="80"/>
      <c r="G712" s="79"/>
    </row>
    <row r="713" spans="1:7" ht="44.25" customHeight="1">
      <c r="A713" s="81"/>
      <c r="B713" s="237" t="s">
        <v>688</v>
      </c>
      <c r="C713" s="155" t="s">
        <v>172</v>
      </c>
      <c r="D713" s="155" t="s">
        <v>165</v>
      </c>
      <c r="E713" s="81"/>
      <c r="F713" s="80">
        <v>100</v>
      </c>
      <c r="G713" s="79">
        <f>F713</f>
        <v>100</v>
      </c>
    </row>
    <row r="714" spans="1:7" ht="33" customHeight="1">
      <c r="A714" s="81"/>
      <c r="B714" s="238" t="s">
        <v>709</v>
      </c>
      <c r="C714" s="239"/>
      <c r="D714" s="155"/>
      <c r="E714" s="81"/>
      <c r="F714" s="80"/>
      <c r="G714" s="79"/>
    </row>
    <row r="715" spans="1:7" ht="21.75" customHeight="1">
      <c r="A715" s="81">
        <v>1</v>
      </c>
      <c r="B715" s="196" t="s">
        <v>34</v>
      </c>
      <c r="C715" s="155"/>
      <c r="D715" s="155"/>
      <c r="E715" s="81"/>
      <c r="F715" s="80"/>
      <c r="G715" s="79"/>
    </row>
    <row r="716" spans="1:7" ht="30.75" customHeight="1">
      <c r="A716" s="81"/>
      <c r="B716" s="197" t="s">
        <v>689</v>
      </c>
      <c r="C716" s="155" t="s">
        <v>129</v>
      </c>
      <c r="D716" s="210" t="s">
        <v>821</v>
      </c>
      <c r="E716" s="81"/>
      <c r="F716" s="205">
        <v>146356</v>
      </c>
      <c r="G716" s="79">
        <f>F716</f>
        <v>146356</v>
      </c>
    </row>
    <row r="717" spans="1:7" ht="21.75" customHeight="1">
      <c r="A717" s="81">
        <v>2</v>
      </c>
      <c r="B717" s="196" t="s">
        <v>35</v>
      </c>
      <c r="C717" s="80"/>
      <c r="D717" s="80"/>
      <c r="E717" s="81"/>
      <c r="F717" s="80"/>
      <c r="G717" s="79"/>
    </row>
    <row r="718" spans="1:7" ht="49.5" customHeight="1">
      <c r="A718" s="81"/>
      <c r="B718" s="197" t="s">
        <v>690</v>
      </c>
      <c r="C718" s="155" t="s">
        <v>321</v>
      </c>
      <c r="D718" s="155" t="s">
        <v>153</v>
      </c>
      <c r="E718" s="81"/>
      <c r="F718" s="80">
        <v>210</v>
      </c>
      <c r="G718" s="79">
        <f>F718</f>
        <v>210</v>
      </c>
    </row>
    <row r="719" spans="1:7" ht="21.75" customHeight="1">
      <c r="A719" s="81">
        <v>3</v>
      </c>
      <c r="B719" s="196" t="s">
        <v>36</v>
      </c>
      <c r="C719" s="80"/>
      <c r="D719" s="80"/>
      <c r="E719" s="81"/>
      <c r="F719" s="80"/>
      <c r="G719" s="79"/>
    </row>
    <row r="720" spans="1:7" ht="36.75" customHeight="1">
      <c r="A720" s="81"/>
      <c r="B720" s="197" t="s">
        <v>691</v>
      </c>
      <c r="C720" s="155" t="s">
        <v>134</v>
      </c>
      <c r="D720" s="155" t="s">
        <v>148</v>
      </c>
      <c r="E720" s="81"/>
      <c r="F720" s="203">
        <f>F716/F718</f>
        <v>696.9333333333333</v>
      </c>
      <c r="G720" s="204">
        <f>F720</f>
        <v>696.9333333333333</v>
      </c>
    </row>
    <row r="721" spans="1:7" ht="21.75" customHeight="1">
      <c r="A721" s="81">
        <v>4</v>
      </c>
      <c r="B721" s="196" t="s">
        <v>37</v>
      </c>
      <c r="C721" s="80"/>
      <c r="D721" s="80"/>
      <c r="E721" s="81"/>
      <c r="F721" s="80"/>
      <c r="G721" s="79"/>
    </row>
    <row r="722" spans="1:7" ht="46.5" customHeight="1">
      <c r="A722" s="81"/>
      <c r="B722" s="237" t="s">
        <v>692</v>
      </c>
      <c r="C722" s="155" t="s">
        <v>172</v>
      </c>
      <c r="D722" s="155" t="s">
        <v>165</v>
      </c>
      <c r="E722" s="81"/>
      <c r="F722" s="80">
        <v>100</v>
      </c>
      <c r="G722" s="79">
        <f>F722</f>
        <v>100</v>
      </c>
    </row>
    <row r="723" spans="1:7" ht="30.75" customHeight="1">
      <c r="A723" s="81"/>
      <c r="B723" s="238" t="s">
        <v>710</v>
      </c>
      <c r="C723" s="239"/>
      <c r="D723" s="155"/>
      <c r="E723" s="81"/>
      <c r="F723" s="80"/>
      <c r="G723" s="79"/>
    </row>
    <row r="724" spans="1:7" ht="21.75" customHeight="1">
      <c r="A724" s="81">
        <v>1</v>
      </c>
      <c r="B724" s="196" t="s">
        <v>34</v>
      </c>
      <c r="C724" s="155"/>
      <c r="D724" s="155"/>
      <c r="E724" s="81"/>
      <c r="F724" s="80"/>
      <c r="G724" s="79"/>
    </row>
    <row r="725" spans="1:7" ht="53.25" customHeight="1">
      <c r="A725" s="81"/>
      <c r="B725" s="237" t="s">
        <v>693</v>
      </c>
      <c r="C725" s="155" t="s">
        <v>129</v>
      </c>
      <c r="D725" s="210" t="s">
        <v>821</v>
      </c>
      <c r="E725" s="81"/>
      <c r="F725" s="205">
        <v>208349</v>
      </c>
      <c r="G725" s="79">
        <f>F725</f>
        <v>208349</v>
      </c>
    </row>
    <row r="726" spans="1:7" ht="21.75" customHeight="1">
      <c r="A726" s="81">
        <v>2</v>
      </c>
      <c r="B726" s="196" t="s">
        <v>35</v>
      </c>
      <c r="C726" s="80"/>
      <c r="D726" s="80"/>
      <c r="E726" s="81"/>
      <c r="F726" s="80"/>
      <c r="G726" s="79"/>
    </row>
    <row r="727" spans="1:7" ht="46.5" customHeight="1">
      <c r="A727" s="81"/>
      <c r="B727" s="237" t="s">
        <v>694</v>
      </c>
      <c r="C727" s="155" t="s">
        <v>321</v>
      </c>
      <c r="D727" s="155" t="s">
        <v>153</v>
      </c>
      <c r="E727" s="81"/>
      <c r="F727" s="80">
        <v>143.2</v>
      </c>
      <c r="G727" s="79">
        <f>F727</f>
        <v>143.2</v>
      </c>
    </row>
    <row r="728" spans="1:7" ht="21.75" customHeight="1">
      <c r="A728" s="81">
        <v>3</v>
      </c>
      <c r="B728" s="196" t="s">
        <v>36</v>
      </c>
      <c r="C728" s="80"/>
      <c r="D728" s="80"/>
      <c r="E728" s="81"/>
      <c r="F728" s="80"/>
      <c r="G728" s="79"/>
    </row>
    <row r="729" spans="1:7" ht="48.75" customHeight="1">
      <c r="A729" s="81"/>
      <c r="B729" s="237" t="s">
        <v>695</v>
      </c>
      <c r="C729" s="155" t="s">
        <v>134</v>
      </c>
      <c r="D729" s="155" t="s">
        <v>148</v>
      </c>
      <c r="E729" s="81"/>
      <c r="F729" s="213">
        <f>F725/F727</f>
        <v>1454.9511173184358</v>
      </c>
      <c r="G729" s="164">
        <f>F729</f>
        <v>1454.9511173184358</v>
      </c>
    </row>
    <row r="730" spans="1:7" ht="21.75" customHeight="1">
      <c r="A730" s="81">
        <v>4</v>
      </c>
      <c r="B730" s="196" t="s">
        <v>37</v>
      </c>
      <c r="C730" s="80"/>
      <c r="D730" s="80"/>
      <c r="E730" s="81"/>
      <c r="F730" s="80"/>
      <c r="G730" s="79"/>
    </row>
    <row r="731" spans="1:7" ht="39.75" customHeight="1">
      <c r="A731" s="81"/>
      <c r="B731" s="237" t="s">
        <v>696</v>
      </c>
      <c r="C731" s="155" t="s">
        <v>172</v>
      </c>
      <c r="D731" s="155" t="s">
        <v>165</v>
      </c>
      <c r="E731" s="81"/>
      <c r="F731" s="80">
        <v>100</v>
      </c>
      <c r="G731" s="79">
        <f>F731</f>
        <v>100</v>
      </c>
    </row>
    <row r="732" spans="1:7" ht="42" customHeight="1">
      <c r="A732" s="81"/>
      <c r="B732" s="238" t="s">
        <v>711</v>
      </c>
      <c r="C732" s="239"/>
      <c r="D732" s="155"/>
      <c r="E732" s="81"/>
      <c r="F732" s="80"/>
      <c r="G732" s="79"/>
    </row>
    <row r="733" spans="1:7" ht="21.75" customHeight="1">
      <c r="A733" s="81">
        <v>1</v>
      </c>
      <c r="B733" s="196" t="s">
        <v>34</v>
      </c>
      <c r="C733" s="155"/>
      <c r="D733" s="155"/>
      <c r="E733" s="81"/>
      <c r="F733" s="80"/>
      <c r="G733" s="79"/>
    </row>
    <row r="734" spans="1:7" ht="40.5" customHeight="1">
      <c r="A734" s="81"/>
      <c r="B734" s="237" t="s">
        <v>698</v>
      </c>
      <c r="C734" s="155" t="s">
        <v>129</v>
      </c>
      <c r="D734" s="210" t="s">
        <v>821</v>
      </c>
      <c r="E734" s="81"/>
      <c r="F734" s="205">
        <v>50000</v>
      </c>
      <c r="G734" s="79">
        <f>F734</f>
        <v>50000</v>
      </c>
    </row>
    <row r="735" spans="1:7" ht="21.75" customHeight="1">
      <c r="A735" s="81">
        <v>2</v>
      </c>
      <c r="B735" s="196" t="s">
        <v>35</v>
      </c>
      <c r="C735" s="80"/>
      <c r="D735" s="80"/>
      <c r="E735" s="81"/>
      <c r="F735" s="80"/>
      <c r="G735" s="79"/>
    </row>
    <row r="736" spans="1:7" ht="40.5" customHeight="1">
      <c r="A736" s="81"/>
      <c r="B736" s="237" t="s">
        <v>697</v>
      </c>
      <c r="C736" s="155" t="s">
        <v>321</v>
      </c>
      <c r="D736" s="155" t="s">
        <v>153</v>
      </c>
      <c r="E736" s="81"/>
      <c r="F736" s="80">
        <v>31</v>
      </c>
      <c r="G736" s="79">
        <f>F736</f>
        <v>31</v>
      </c>
    </row>
    <row r="737" spans="1:7" ht="21.75" customHeight="1">
      <c r="A737" s="81">
        <v>3</v>
      </c>
      <c r="B737" s="196" t="s">
        <v>36</v>
      </c>
      <c r="C737" s="80"/>
      <c r="D737" s="80"/>
      <c r="E737" s="81"/>
      <c r="F737" s="80"/>
      <c r="G737" s="79"/>
    </row>
    <row r="738" spans="1:7" ht="39.75" customHeight="1">
      <c r="A738" s="81"/>
      <c r="B738" s="237" t="s">
        <v>699</v>
      </c>
      <c r="C738" s="155" t="s">
        <v>134</v>
      </c>
      <c r="D738" s="155" t="s">
        <v>148</v>
      </c>
      <c r="E738" s="81"/>
      <c r="F738" s="213">
        <f>F734/F736</f>
        <v>1612.9032258064517</v>
      </c>
      <c r="G738" s="164">
        <f>F738</f>
        <v>1612.9032258064517</v>
      </c>
    </row>
    <row r="739" spans="1:7" ht="21.75" customHeight="1">
      <c r="A739" s="81">
        <v>4</v>
      </c>
      <c r="B739" s="196" t="s">
        <v>37</v>
      </c>
      <c r="C739" s="80"/>
      <c r="D739" s="80"/>
      <c r="E739" s="81"/>
      <c r="F739" s="80"/>
      <c r="G739" s="79"/>
    </row>
    <row r="740" spans="1:7" ht="45" customHeight="1">
      <c r="A740" s="81"/>
      <c r="B740" s="237" t="s">
        <v>832</v>
      </c>
      <c r="C740" s="155" t="s">
        <v>172</v>
      </c>
      <c r="D740" s="155" t="s">
        <v>165</v>
      </c>
      <c r="E740" s="81"/>
      <c r="F740" s="80">
        <v>100</v>
      </c>
      <c r="G740" s="79">
        <v>100</v>
      </c>
    </row>
    <row r="741" spans="1:7" ht="43.5" customHeight="1">
      <c r="A741" s="81"/>
      <c r="B741" s="238" t="s">
        <v>712</v>
      </c>
      <c r="C741" s="239"/>
      <c r="D741" s="155"/>
      <c r="E741" s="81"/>
      <c r="F741" s="80"/>
      <c r="G741" s="79"/>
    </row>
    <row r="742" spans="1:7" ht="21.75" customHeight="1">
      <c r="A742" s="81">
        <v>1</v>
      </c>
      <c r="B742" s="196" t="s">
        <v>34</v>
      </c>
      <c r="C742" s="155"/>
      <c r="D742" s="155"/>
      <c r="E742" s="81"/>
      <c r="F742" s="80"/>
      <c r="G742" s="79"/>
    </row>
    <row r="743" spans="1:7" ht="34.5" customHeight="1">
      <c r="A743" s="81"/>
      <c r="B743" s="237" t="s">
        <v>700</v>
      </c>
      <c r="C743" s="155" t="s">
        <v>129</v>
      </c>
      <c r="D743" s="232" t="s">
        <v>890</v>
      </c>
      <c r="E743" s="81"/>
      <c r="F743" s="205">
        <f>800000+697000</f>
        <v>1497000</v>
      </c>
      <c r="G743" s="79">
        <f>F743</f>
        <v>1497000</v>
      </c>
    </row>
    <row r="744" spans="1:7" ht="21.75" customHeight="1">
      <c r="A744" s="81">
        <v>2</v>
      </c>
      <c r="B744" s="196" t="s">
        <v>35</v>
      </c>
      <c r="C744" s="80"/>
      <c r="D744" s="80"/>
      <c r="E744" s="81"/>
      <c r="F744" s="80"/>
      <c r="G744" s="79"/>
    </row>
    <row r="745" spans="1:7" ht="33" customHeight="1">
      <c r="A745" s="81"/>
      <c r="B745" s="237" t="s">
        <v>701</v>
      </c>
      <c r="C745" s="155" t="s">
        <v>321</v>
      </c>
      <c r="D745" s="155" t="s">
        <v>153</v>
      </c>
      <c r="E745" s="81"/>
      <c r="F745" s="211">
        <f>(F743-F749)/F748</f>
        <v>777.3684210526316</v>
      </c>
      <c r="G745" s="159">
        <f>F745</f>
        <v>777.3684210526316</v>
      </c>
    </row>
    <row r="746" spans="1:7" ht="46.5" customHeight="1">
      <c r="A746" s="81"/>
      <c r="B746" s="237" t="s">
        <v>713</v>
      </c>
      <c r="C746" s="155" t="s">
        <v>145</v>
      </c>
      <c r="D746" s="155" t="s">
        <v>153</v>
      </c>
      <c r="E746" s="81"/>
      <c r="F746" s="80">
        <v>1</v>
      </c>
      <c r="G746" s="79">
        <f>F746</f>
        <v>1</v>
      </c>
    </row>
    <row r="747" spans="1:7" ht="21.75" customHeight="1">
      <c r="A747" s="81">
        <v>3</v>
      </c>
      <c r="B747" s="196" t="s">
        <v>36</v>
      </c>
      <c r="C747" s="80"/>
      <c r="D747" s="80"/>
      <c r="E747" s="81"/>
      <c r="F747" s="80"/>
      <c r="G747" s="79"/>
    </row>
    <row r="748" spans="1:7" ht="35.25" customHeight="1">
      <c r="A748" s="81"/>
      <c r="B748" s="237" t="s">
        <v>702</v>
      </c>
      <c r="C748" s="155" t="s">
        <v>134</v>
      </c>
      <c r="D748" s="155" t="s">
        <v>148</v>
      </c>
      <c r="E748" s="81"/>
      <c r="F748" s="213">
        <v>1900</v>
      </c>
      <c r="G748" s="164">
        <f>F748</f>
        <v>1900</v>
      </c>
    </row>
    <row r="749" spans="1:7" ht="39" customHeight="1">
      <c r="A749" s="81"/>
      <c r="B749" s="237" t="s">
        <v>714</v>
      </c>
      <c r="C749" s="155"/>
      <c r="D749" s="155"/>
      <c r="E749" s="81"/>
      <c r="F749" s="205">
        <v>20000</v>
      </c>
      <c r="G749" s="79">
        <f>F749</f>
        <v>20000</v>
      </c>
    </row>
    <row r="750" spans="1:7" ht="21.75" customHeight="1">
      <c r="A750" s="81">
        <v>4</v>
      </c>
      <c r="B750" s="196" t="s">
        <v>37</v>
      </c>
      <c r="C750" s="80"/>
      <c r="D750" s="80"/>
      <c r="E750" s="81"/>
      <c r="F750" s="80"/>
      <c r="G750" s="79"/>
    </row>
    <row r="751" spans="1:7" ht="32.25" customHeight="1">
      <c r="A751" s="81"/>
      <c r="B751" s="237" t="s">
        <v>703</v>
      </c>
      <c r="C751" s="155" t="s">
        <v>172</v>
      </c>
      <c r="D751" s="155" t="s">
        <v>165</v>
      </c>
      <c r="E751" s="81"/>
      <c r="F751" s="80">
        <v>100</v>
      </c>
      <c r="G751" s="79">
        <f>F751</f>
        <v>100</v>
      </c>
    </row>
    <row r="752" spans="1:7" ht="32.25" customHeight="1">
      <c r="A752" s="81"/>
      <c r="B752" s="206" t="s">
        <v>720</v>
      </c>
      <c r="C752" s="194"/>
      <c r="D752" s="195"/>
      <c r="E752" s="81"/>
      <c r="F752" s="80"/>
      <c r="G752" s="79"/>
    </row>
    <row r="753" spans="1:7" ht="22.5" customHeight="1">
      <c r="A753" s="81">
        <v>1</v>
      </c>
      <c r="B753" s="196" t="s">
        <v>34</v>
      </c>
      <c r="C753" s="80"/>
      <c r="D753" s="80"/>
      <c r="E753" s="81"/>
      <c r="F753" s="80"/>
      <c r="G753" s="79"/>
    </row>
    <row r="754" spans="1:7" ht="32.25" customHeight="1">
      <c r="A754" s="81"/>
      <c r="B754" s="197" t="s">
        <v>318</v>
      </c>
      <c r="C754" s="155" t="s">
        <v>129</v>
      </c>
      <c r="D754" s="210" t="s">
        <v>821</v>
      </c>
      <c r="E754" s="81"/>
      <c r="F754" s="198">
        <v>1000000</v>
      </c>
      <c r="G754" s="159">
        <f>F754</f>
        <v>1000000</v>
      </c>
    </row>
    <row r="755" spans="1:7" ht="26.25" customHeight="1">
      <c r="A755" s="81">
        <v>2</v>
      </c>
      <c r="B755" s="196" t="s">
        <v>35</v>
      </c>
      <c r="C755" s="80"/>
      <c r="D755" s="80"/>
      <c r="E755" s="81"/>
      <c r="F755" s="80"/>
      <c r="G755" s="79"/>
    </row>
    <row r="756" spans="1:7" ht="40.5" customHeight="1">
      <c r="A756" s="81"/>
      <c r="B756" s="197" t="s">
        <v>715</v>
      </c>
      <c r="C756" s="155" t="s">
        <v>145</v>
      </c>
      <c r="D756" s="155" t="s">
        <v>153</v>
      </c>
      <c r="E756" s="81"/>
      <c r="F756" s="80">
        <v>1</v>
      </c>
      <c r="G756" s="79">
        <f>F756</f>
        <v>1</v>
      </c>
    </row>
    <row r="757" spans="1:7" ht="36.75" customHeight="1">
      <c r="A757" s="81"/>
      <c r="B757" s="185" t="s">
        <v>716</v>
      </c>
      <c r="C757" s="155" t="s">
        <v>321</v>
      </c>
      <c r="D757" s="155" t="s">
        <v>153</v>
      </c>
      <c r="E757" s="81"/>
      <c r="F757" s="80">
        <v>490</v>
      </c>
      <c r="G757" s="79">
        <f>F757</f>
        <v>490</v>
      </c>
    </row>
    <row r="758" spans="1:7" ht="21.75" customHeight="1">
      <c r="A758" s="81">
        <v>3</v>
      </c>
      <c r="B758" s="196" t="s">
        <v>36</v>
      </c>
      <c r="C758" s="80"/>
      <c r="D758" s="80"/>
      <c r="E758" s="81"/>
      <c r="F758" s="80"/>
      <c r="G758" s="79"/>
    </row>
    <row r="759" spans="1:7" ht="29.25" customHeight="1">
      <c r="A759" s="81"/>
      <c r="B759" s="197" t="s">
        <v>717</v>
      </c>
      <c r="C759" s="155" t="s">
        <v>134</v>
      </c>
      <c r="D759" s="155" t="s">
        <v>148</v>
      </c>
      <c r="E759" s="81"/>
      <c r="F759" s="205">
        <v>20000</v>
      </c>
      <c r="G759" s="79">
        <f>F759</f>
        <v>20000</v>
      </c>
    </row>
    <row r="760" spans="1:7" ht="36.75" customHeight="1">
      <c r="A760" s="81"/>
      <c r="B760" s="185" t="s">
        <v>718</v>
      </c>
      <c r="C760" s="155" t="s">
        <v>134</v>
      </c>
      <c r="D760" s="155" t="s">
        <v>148</v>
      </c>
      <c r="E760" s="81"/>
      <c r="F760" s="205">
        <v>2000</v>
      </c>
      <c r="G760" s="79">
        <f>F760</f>
        <v>2000</v>
      </c>
    </row>
    <row r="761" spans="1:7" ht="22.5" customHeight="1">
      <c r="A761" s="81">
        <v>4</v>
      </c>
      <c r="B761" s="196" t="s">
        <v>37</v>
      </c>
      <c r="C761" s="80"/>
      <c r="D761" s="80"/>
      <c r="E761" s="81"/>
      <c r="F761" s="80"/>
      <c r="G761" s="79"/>
    </row>
    <row r="762" spans="1:7" ht="45" customHeight="1">
      <c r="A762" s="81"/>
      <c r="B762" s="197" t="s">
        <v>719</v>
      </c>
      <c r="C762" s="155" t="s">
        <v>172</v>
      </c>
      <c r="D762" s="155" t="s">
        <v>165</v>
      </c>
      <c r="E762" s="81"/>
      <c r="F762" s="80">
        <v>100</v>
      </c>
      <c r="G762" s="79">
        <f>F762</f>
        <v>100</v>
      </c>
    </row>
    <row r="763" spans="1:7" ht="45" customHeight="1">
      <c r="A763" s="81"/>
      <c r="B763" s="206" t="s">
        <v>842</v>
      </c>
      <c r="C763" s="149"/>
      <c r="D763" s="80"/>
      <c r="E763" s="81"/>
      <c r="F763" s="81"/>
      <c r="G763" s="81"/>
    </row>
    <row r="764" spans="1:7" ht="22.5" customHeight="1">
      <c r="A764" s="81">
        <v>1</v>
      </c>
      <c r="B764" s="196" t="s">
        <v>34</v>
      </c>
      <c r="C764" s="80"/>
      <c r="D764" s="80"/>
      <c r="E764" s="81"/>
      <c r="F764" s="81"/>
      <c r="G764" s="81"/>
    </row>
    <row r="765" spans="1:7" ht="28.5" customHeight="1">
      <c r="A765" s="81"/>
      <c r="B765" s="185" t="s">
        <v>318</v>
      </c>
      <c r="C765" s="195" t="s">
        <v>129</v>
      </c>
      <c r="D765" s="221" t="s">
        <v>890</v>
      </c>
      <c r="E765" s="81"/>
      <c r="F765" s="205">
        <v>1050000</v>
      </c>
      <c r="G765" s="79">
        <f>F765</f>
        <v>1050000</v>
      </c>
    </row>
    <row r="766" spans="1:7" ht="26.25" customHeight="1">
      <c r="A766" s="81">
        <v>2</v>
      </c>
      <c r="B766" s="196" t="s">
        <v>35</v>
      </c>
      <c r="C766" s="80"/>
      <c r="D766" s="80"/>
      <c r="E766" s="81"/>
      <c r="F766" s="80" t="s">
        <v>860</v>
      </c>
      <c r="G766" s="81"/>
    </row>
    <row r="767" spans="1:7" ht="45" customHeight="1">
      <c r="A767" s="81"/>
      <c r="B767" s="197" t="s">
        <v>837</v>
      </c>
      <c r="C767" s="155" t="s">
        <v>145</v>
      </c>
      <c r="D767" s="155" t="s">
        <v>153</v>
      </c>
      <c r="E767" s="81"/>
      <c r="F767" s="80">
        <v>1</v>
      </c>
      <c r="G767" s="81">
        <f>F767</f>
        <v>1</v>
      </c>
    </row>
    <row r="768" spans="1:7" ht="30.75" customHeight="1">
      <c r="A768" s="81"/>
      <c r="B768" s="197" t="s">
        <v>838</v>
      </c>
      <c r="C768" s="155" t="s">
        <v>321</v>
      </c>
      <c r="D768" s="155" t="s">
        <v>153</v>
      </c>
      <c r="E768" s="81"/>
      <c r="F768" s="80">
        <f>(F765-F770)/F771</f>
        <v>515</v>
      </c>
      <c r="G768" s="81">
        <f>F768</f>
        <v>515</v>
      </c>
    </row>
    <row r="769" spans="1:7" ht="24" customHeight="1">
      <c r="A769" s="81">
        <v>3</v>
      </c>
      <c r="B769" s="196" t="s">
        <v>36</v>
      </c>
      <c r="C769" s="80"/>
      <c r="D769" s="80"/>
      <c r="E769" s="81"/>
      <c r="F769" s="80"/>
      <c r="G769" s="81"/>
    </row>
    <row r="770" spans="1:7" ht="41.25" customHeight="1">
      <c r="A770" s="81"/>
      <c r="B770" s="197" t="s">
        <v>839</v>
      </c>
      <c r="C770" s="155" t="s">
        <v>134</v>
      </c>
      <c r="D770" s="155" t="s">
        <v>148</v>
      </c>
      <c r="E770" s="81"/>
      <c r="F770" s="205">
        <v>20000</v>
      </c>
      <c r="G770" s="79">
        <f>F770</f>
        <v>20000</v>
      </c>
    </row>
    <row r="771" spans="1:7" ht="31.5" customHeight="1">
      <c r="A771" s="81"/>
      <c r="B771" s="197" t="s">
        <v>840</v>
      </c>
      <c r="C771" s="155" t="s">
        <v>134</v>
      </c>
      <c r="D771" s="155" t="s">
        <v>148</v>
      </c>
      <c r="E771" s="81"/>
      <c r="F771" s="205">
        <v>2000</v>
      </c>
      <c r="G771" s="79">
        <f>F771</f>
        <v>2000</v>
      </c>
    </row>
    <row r="772" spans="1:7" ht="27" customHeight="1">
      <c r="A772" s="81">
        <v>4</v>
      </c>
      <c r="B772" s="196" t="s">
        <v>37</v>
      </c>
      <c r="C772" s="80"/>
      <c r="D772" s="80"/>
      <c r="E772" s="81"/>
      <c r="F772" s="80"/>
      <c r="G772" s="81"/>
    </row>
    <row r="773" spans="1:7" ht="45" customHeight="1">
      <c r="A773" s="81"/>
      <c r="B773" s="185" t="s">
        <v>841</v>
      </c>
      <c r="C773" s="155" t="s">
        <v>172</v>
      </c>
      <c r="D773" s="155" t="s">
        <v>165</v>
      </c>
      <c r="E773" s="81"/>
      <c r="F773" s="80">
        <v>100</v>
      </c>
      <c r="G773" s="79">
        <f>F773</f>
        <v>100</v>
      </c>
    </row>
    <row r="774" spans="1:7" ht="27.75" customHeight="1">
      <c r="A774" s="81"/>
      <c r="B774" s="236" t="s">
        <v>823</v>
      </c>
      <c r="C774" s="240"/>
      <c r="D774" s="155"/>
      <c r="E774" s="81"/>
      <c r="F774" s="80"/>
      <c r="G774" s="79"/>
    </row>
    <row r="775" spans="1:7" ht="39.75" customHeight="1">
      <c r="A775" s="81"/>
      <c r="B775" s="175" t="s">
        <v>635</v>
      </c>
      <c r="C775" s="176"/>
      <c r="D775" s="195"/>
      <c r="E775" s="81"/>
      <c r="F775" s="81"/>
      <c r="G775" s="79"/>
    </row>
    <row r="776" spans="1:7" ht="15.75">
      <c r="A776" s="81">
        <v>1</v>
      </c>
      <c r="B776" s="196" t="s">
        <v>34</v>
      </c>
      <c r="C776" s="195"/>
      <c r="D776" s="195"/>
      <c r="E776" s="81"/>
      <c r="F776" s="81"/>
      <c r="G776" s="79"/>
    </row>
    <row r="777" spans="1:7" ht="21.75" customHeight="1">
      <c r="A777" s="81"/>
      <c r="B777" s="197" t="s">
        <v>318</v>
      </c>
      <c r="C777" s="195" t="s">
        <v>129</v>
      </c>
      <c r="D777" s="195" t="s">
        <v>319</v>
      </c>
      <c r="E777" s="81"/>
      <c r="F777" s="205">
        <v>350000</v>
      </c>
      <c r="G777" s="79">
        <f>F777</f>
        <v>350000</v>
      </c>
    </row>
    <row r="778" spans="1:7" ht="15.75">
      <c r="A778" s="81">
        <v>2</v>
      </c>
      <c r="B778" s="196" t="s">
        <v>35</v>
      </c>
      <c r="C778" s="195"/>
      <c r="D778" s="195"/>
      <c r="E778" s="81"/>
      <c r="F778" s="80"/>
      <c r="G778" s="79"/>
    </row>
    <row r="779" spans="1:7" ht="51.75" customHeight="1">
      <c r="A779" s="81"/>
      <c r="B779" s="197" t="s">
        <v>382</v>
      </c>
      <c r="C779" s="155" t="s">
        <v>145</v>
      </c>
      <c r="D779" s="155" t="s">
        <v>153</v>
      </c>
      <c r="E779" s="81"/>
      <c r="F779" s="80">
        <v>1</v>
      </c>
      <c r="G779" s="79">
        <f>F779</f>
        <v>1</v>
      </c>
    </row>
    <row r="780" spans="1:7" ht="51">
      <c r="A780" s="81"/>
      <c r="B780" s="197" t="s">
        <v>383</v>
      </c>
      <c r="C780" s="155" t="s">
        <v>321</v>
      </c>
      <c r="D780" s="155" t="s">
        <v>153</v>
      </c>
      <c r="E780" s="81"/>
      <c r="F780" s="80">
        <v>165</v>
      </c>
      <c r="G780" s="79">
        <f>F780</f>
        <v>165</v>
      </c>
    </row>
    <row r="781" spans="1:7" ht="15.75">
      <c r="A781" s="81">
        <v>3</v>
      </c>
      <c r="B781" s="196" t="s">
        <v>36</v>
      </c>
      <c r="C781" s="80"/>
      <c r="D781" s="80"/>
      <c r="E781" s="81"/>
      <c r="F781" s="80"/>
      <c r="G781" s="79"/>
    </row>
    <row r="782" spans="1:7" ht="51">
      <c r="A782" s="81"/>
      <c r="B782" s="197" t="s">
        <v>384</v>
      </c>
      <c r="C782" s="155" t="s">
        <v>134</v>
      </c>
      <c r="D782" s="155" t="s">
        <v>148</v>
      </c>
      <c r="E782" s="81"/>
      <c r="F782" s="205">
        <v>20000</v>
      </c>
      <c r="G782" s="79">
        <f>F782</f>
        <v>20000</v>
      </c>
    </row>
    <row r="783" spans="1:7" ht="63">
      <c r="A783" s="81"/>
      <c r="B783" s="197" t="s">
        <v>385</v>
      </c>
      <c r="C783" s="155" t="s">
        <v>134</v>
      </c>
      <c r="D783" s="155" t="s">
        <v>148</v>
      </c>
      <c r="E783" s="81"/>
      <c r="F783" s="205">
        <v>2000</v>
      </c>
      <c r="G783" s="79">
        <f>F783</f>
        <v>2000</v>
      </c>
    </row>
    <row r="784" spans="1:7" ht="15.75">
      <c r="A784" s="81">
        <v>4</v>
      </c>
      <c r="B784" s="196" t="s">
        <v>37</v>
      </c>
      <c r="C784" s="80"/>
      <c r="D784" s="80"/>
      <c r="E784" s="81"/>
      <c r="F784" s="80"/>
      <c r="G784" s="79"/>
    </row>
    <row r="785" spans="1:7" ht="51">
      <c r="A785" s="81"/>
      <c r="B785" s="197" t="s">
        <v>386</v>
      </c>
      <c r="C785" s="155" t="s">
        <v>172</v>
      </c>
      <c r="D785" s="155" t="s">
        <v>165</v>
      </c>
      <c r="E785" s="81"/>
      <c r="F785" s="80">
        <v>100</v>
      </c>
      <c r="G785" s="79">
        <f>F785</f>
        <v>100</v>
      </c>
    </row>
    <row r="786" spans="1:7" ht="39" customHeight="1">
      <c r="A786" s="81"/>
      <c r="B786" s="175" t="s">
        <v>636</v>
      </c>
      <c r="C786" s="241"/>
      <c r="D786" s="195"/>
      <c r="E786" s="81"/>
      <c r="F786" s="80"/>
      <c r="G786" s="79"/>
    </row>
    <row r="787" spans="1:7" ht="15.75">
      <c r="A787" s="81">
        <v>1</v>
      </c>
      <c r="B787" s="196" t="s">
        <v>34</v>
      </c>
      <c r="C787" s="195"/>
      <c r="D787" s="195"/>
      <c r="E787" s="81"/>
      <c r="F787" s="80"/>
      <c r="G787" s="79"/>
    </row>
    <row r="788" spans="1:7" ht="15.75">
      <c r="A788" s="81"/>
      <c r="B788" s="197" t="s">
        <v>318</v>
      </c>
      <c r="C788" s="195" t="s">
        <v>129</v>
      </c>
      <c r="D788" s="195" t="s">
        <v>319</v>
      </c>
      <c r="E788" s="81"/>
      <c r="F788" s="205">
        <v>800000</v>
      </c>
      <c r="G788" s="79">
        <f>F788</f>
        <v>800000</v>
      </c>
    </row>
    <row r="789" spans="1:7" ht="15.75">
      <c r="A789" s="81">
        <v>2</v>
      </c>
      <c r="B789" s="196" t="s">
        <v>35</v>
      </c>
      <c r="C789" s="195"/>
      <c r="D789" s="195"/>
      <c r="E789" s="81"/>
      <c r="F789" s="80"/>
      <c r="G789" s="79"/>
    </row>
    <row r="790" spans="1:7" ht="63.75">
      <c r="A790" s="81"/>
      <c r="B790" s="197" t="s">
        <v>387</v>
      </c>
      <c r="C790" s="155" t="s">
        <v>145</v>
      </c>
      <c r="D790" s="155" t="s">
        <v>153</v>
      </c>
      <c r="E790" s="81"/>
      <c r="F790" s="80">
        <v>1</v>
      </c>
      <c r="G790" s="79">
        <f>F790</f>
        <v>1</v>
      </c>
    </row>
    <row r="791" spans="1:7" ht="51">
      <c r="A791" s="81"/>
      <c r="B791" s="197" t="s">
        <v>388</v>
      </c>
      <c r="C791" s="155" t="s">
        <v>321</v>
      </c>
      <c r="D791" s="155" t="s">
        <v>153</v>
      </c>
      <c r="E791" s="81"/>
      <c r="F791" s="80">
        <v>390</v>
      </c>
      <c r="G791" s="79">
        <f>F791</f>
        <v>390</v>
      </c>
    </row>
    <row r="792" spans="1:7" ht="15.75">
      <c r="A792" s="81">
        <v>3</v>
      </c>
      <c r="B792" s="196" t="s">
        <v>36</v>
      </c>
      <c r="C792" s="80"/>
      <c r="D792" s="80"/>
      <c r="E792" s="81"/>
      <c r="F792" s="80"/>
      <c r="G792" s="79"/>
    </row>
    <row r="793" spans="1:7" ht="51">
      <c r="A793" s="81"/>
      <c r="B793" s="197" t="s">
        <v>389</v>
      </c>
      <c r="C793" s="155" t="s">
        <v>134</v>
      </c>
      <c r="D793" s="155" t="s">
        <v>148</v>
      </c>
      <c r="E793" s="81"/>
      <c r="F793" s="205">
        <v>20000</v>
      </c>
      <c r="G793" s="79">
        <f>F793</f>
        <v>20000</v>
      </c>
    </row>
    <row r="794" spans="1:7" ht="63">
      <c r="A794" s="81"/>
      <c r="B794" s="197" t="s">
        <v>390</v>
      </c>
      <c r="C794" s="155" t="s">
        <v>134</v>
      </c>
      <c r="D794" s="155" t="s">
        <v>148</v>
      </c>
      <c r="E794" s="81"/>
      <c r="F794" s="205">
        <v>2000</v>
      </c>
      <c r="G794" s="79">
        <f>F794</f>
        <v>2000</v>
      </c>
    </row>
    <row r="795" spans="1:7" ht="15.75">
      <c r="A795" s="81">
        <v>4</v>
      </c>
      <c r="B795" s="196" t="s">
        <v>37</v>
      </c>
      <c r="C795" s="80"/>
      <c r="D795" s="80"/>
      <c r="E795" s="81"/>
      <c r="F795" s="80"/>
      <c r="G795" s="79"/>
    </row>
    <row r="796" spans="1:7" ht="51">
      <c r="A796" s="81"/>
      <c r="B796" s="197" t="s">
        <v>391</v>
      </c>
      <c r="C796" s="155" t="s">
        <v>172</v>
      </c>
      <c r="D796" s="155" t="s">
        <v>165</v>
      </c>
      <c r="E796" s="81"/>
      <c r="F796" s="80">
        <v>100</v>
      </c>
      <c r="G796" s="79">
        <f>F796</f>
        <v>100</v>
      </c>
    </row>
    <row r="797" spans="1:7" ht="36" customHeight="1">
      <c r="A797" s="81"/>
      <c r="B797" s="175" t="s">
        <v>578</v>
      </c>
      <c r="C797" s="241"/>
      <c r="D797" s="80"/>
      <c r="E797" s="81"/>
      <c r="F797" s="80"/>
      <c r="G797" s="79"/>
    </row>
    <row r="798" spans="1:7" ht="15.75">
      <c r="A798" s="81">
        <v>1</v>
      </c>
      <c r="B798" s="196" t="s">
        <v>34</v>
      </c>
      <c r="C798" s="80"/>
      <c r="D798" s="80"/>
      <c r="E798" s="81"/>
      <c r="F798" s="80"/>
      <c r="G798" s="79"/>
    </row>
    <row r="799" spans="1:7" ht="39">
      <c r="A799" s="81"/>
      <c r="B799" s="197" t="s">
        <v>392</v>
      </c>
      <c r="C799" s="155" t="s">
        <v>129</v>
      </c>
      <c r="D799" s="155" t="s">
        <v>175</v>
      </c>
      <c r="E799" s="81"/>
      <c r="F799" s="205">
        <v>150000</v>
      </c>
      <c r="G799" s="79">
        <f>F799</f>
        <v>150000</v>
      </c>
    </row>
    <row r="800" spans="1:7" ht="15.75">
      <c r="A800" s="81">
        <v>2</v>
      </c>
      <c r="B800" s="196" t="s">
        <v>35</v>
      </c>
      <c r="C800" s="80"/>
      <c r="D800" s="80"/>
      <c r="E800" s="81"/>
      <c r="F800" s="80"/>
      <c r="G800" s="79"/>
    </row>
    <row r="801" spans="1:7" ht="57.75" customHeight="1">
      <c r="A801" s="81"/>
      <c r="B801" s="197" t="s">
        <v>393</v>
      </c>
      <c r="C801" s="155" t="s">
        <v>145</v>
      </c>
      <c r="D801" s="155" t="s">
        <v>153</v>
      </c>
      <c r="E801" s="81"/>
      <c r="F801" s="80">
        <v>1</v>
      </c>
      <c r="G801" s="79">
        <f>F801</f>
        <v>1</v>
      </c>
    </row>
    <row r="802" spans="1:7" ht="43.5" customHeight="1">
      <c r="A802" s="81"/>
      <c r="B802" s="197" t="s">
        <v>394</v>
      </c>
      <c r="C802" s="155" t="s">
        <v>321</v>
      </c>
      <c r="D802" s="155" t="s">
        <v>153</v>
      </c>
      <c r="E802" s="81"/>
      <c r="F802" s="80">
        <v>70</v>
      </c>
      <c r="G802" s="79">
        <f>F802</f>
        <v>70</v>
      </c>
    </row>
    <row r="803" spans="1:7" ht="15.75">
      <c r="A803" s="81">
        <v>3</v>
      </c>
      <c r="B803" s="196" t="s">
        <v>36</v>
      </c>
      <c r="C803" s="80"/>
      <c r="D803" s="80"/>
      <c r="E803" s="81"/>
      <c r="F803" s="80"/>
      <c r="G803" s="79"/>
    </row>
    <row r="804" spans="1:7" ht="39">
      <c r="A804" s="81"/>
      <c r="B804" s="197" t="s">
        <v>395</v>
      </c>
      <c r="C804" s="155" t="s">
        <v>134</v>
      </c>
      <c r="D804" s="155" t="s">
        <v>148</v>
      </c>
      <c r="E804" s="81"/>
      <c r="F804" s="205">
        <v>10000</v>
      </c>
      <c r="G804" s="79">
        <f>F804</f>
        <v>10000</v>
      </c>
    </row>
    <row r="805" spans="1:7" ht="42">
      <c r="A805" s="81"/>
      <c r="B805" s="197" t="s">
        <v>396</v>
      </c>
      <c r="C805" s="155" t="s">
        <v>134</v>
      </c>
      <c r="D805" s="155" t="s">
        <v>148</v>
      </c>
      <c r="E805" s="81"/>
      <c r="F805" s="205">
        <v>2000</v>
      </c>
      <c r="G805" s="79">
        <f>F805</f>
        <v>2000</v>
      </c>
    </row>
    <row r="806" spans="1:7" ht="15.75">
      <c r="A806" s="81">
        <v>4</v>
      </c>
      <c r="B806" s="196" t="s">
        <v>37</v>
      </c>
      <c r="C806" s="80"/>
      <c r="D806" s="80"/>
      <c r="E806" s="81"/>
      <c r="F806" s="80"/>
      <c r="G806" s="79"/>
    </row>
    <row r="807" spans="1:7" ht="51.75">
      <c r="A807" s="81"/>
      <c r="B807" s="197" t="s">
        <v>397</v>
      </c>
      <c r="C807" s="155" t="s">
        <v>172</v>
      </c>
      <c r="D807" s="155" t="s">
        <v>148</v>
      </c>
      <c r="E807" s="81"/>
      <c r="F807" s="80">
        <v>100</v>
      </c>
      <c r="G807" s="79">
        <f aca="true" t="shared" si="9" ref="G807:G835">F807</f>
        <v>100</v>
      </c>
    </row>
    <row r="808" spans="1:7" ht="35.25" customHeight="1">
      <c r="A808" s="81"/>
      <c r="B808" s="175" t="s">
        <v>579</v>
      </c>
      <c r="C808" s="241"/>
      <c r="D808" s="195"/>
      <c r="E808" s="81"/>
      <c r="F808" s="81"/>
      <c r="G808" s="79"/>
    </row>
    <row r="809" spans="1:7" ht="15.75">
      <c r="A809" s="81">
        <v>1</v>
      </c>
      <c r="B809" s="196" t="s">
        <v>34</v>
      </c>
      <c r="C809" s="80"/>
      <c r="D809" s="80"/>
      <c r="E809" s="81"/>
      <c r="F809" s="81"/>
      <c r="G809" s="79"/>
    </row>
    <row r="810" spans="1:7" ht="39">
      <c r="A810" s="81"/>
      <c r="B810" s="197" t="s">
        <v>398</v>
      </c>
      <c r="C810" s="155" t="s">
        <v>129</v>
      </c>
      <c r="D810" s="155" t="s">
        <v>175</v>
      </c>
      <c r="E810" s="81"/>
      <c r="F810" s="205">
        <v>1600000</v>
      </c>
      <c r="G810" s="79">
        <f t="shared" si="9"/>
        <v>1600000</v>
      </c>
    </row>
    <row r="811" spans="1:7" ht="15.75">
      <c r="A811" s="81">
        <v>2</v>
      </c>
      <c r="B811" s="196" t="s">
        <v>35</v>
      </c>
      <c r="C811" s="80"/>
      <c r="D811" s="80"/>
      <c r="E811" s="81"/>
      <c r="F811" s="80"/>
      <c r="G811" s="79"/>
    </row>
    <row r="812" spans="1:7" ht="51.75">
      <c r="A812" s="81"/>
      <c r="B812" s="197" t="s">
        <v>399</v>
      </c>
      <c r="C812" s="155" t="s">
        <v>145</v>
      </c>
      <c r="D812" s="155" t="s">
        <v>153</v>
      </c>
      <c r="E812" s="81"/>
      <c r="F812" s="80">
        <v>1</v>
      </c>
      <c r="G812" s="79">
        <f t="shared" si="9"/>
        <v>1</v>
      </c>
    </row>
    <row r="813" spans="1:7" ht="39">
      <c r="A813" s="81"/>
      <c r="B813" s="197" t="s">
        <v>400</v>
      </c>
      <c r="C813" s="155" t="s">
        <v>321</v>
      </c>
      <c r="D813" s="155" t="s">
        <v>153</v>
      </c>
      <c r="E813" s="81"/>
      <c r="F813" s="80">
        <v>790</v>
      </c>
      <c r="G813" s="79">
        <f t="shared" si="9"/>
        <v>790</v>
      </c>
    </row>
    <row r="814" spans="1:7" ht="15.75">
      <c r="A814" s="81">
        <v>3</v>
      </c>
      <c r="B814" s="196" t="s">
        <v>36</v>
      </c>
      <c r="C814" s="80"/>
      <c r="D814" s="80"/>
      <c r="E814" s="81"/>
      <c r="F814" s="80"/>
      <c r="G814" s="79"/>
    </row>
    <row r="815" spans="1:7" ht="39">
      <c r="A815" s="81"/>
      <c r="B815" s="197" t="s">
        <v>401</v>
      </c>
      <c r="C815" s="155" t="s">
        <v>134</v>
      </c>
      <c r="D815" s="155" t="s">
        <v>148</v>
      </c>
      <c r="E815" s="81"/>
      <c r="F815" s="205">
        <v>20000</v>
      </c>
      <c r="G815" s="79">
        <f t="shared" si="9"/>
        <v>20000</v>
      </c>
    </row>
    <row r="816" spans="1:7" ht="54.75">
      <c r="A816" s="81"/>
      <c r="B816" s="197" t="s">
        <v>402</v>
      </c>
      <c r="C816" s="155" t="s">
        <v>134</v>
      </c>
      <c r="D816" s="155" t="s">
        <v>148</v>
      </c>
      <c r="E816" s="81"/>
      <c r="F816" s="205">
        <v>2000</v>
      </c>
      <c r="G816" s="79">
        <f t="shared" si="9"/>
        <v>2000</v>
      </c>
    </row>
    <row r="817" spans="1:7" ht="15.75">
      <c r="A817" s="81">
        <v>4</v>
      </c>
      <c r="B817" s="196" t="s">
        <v>37</v>
      </c>
      <c r="C817" s="80"/>
      <c r="D817" s="80"/>
      <c r="E817" s="81"/>
      <c r="F817" s="80"/>
      <c r="G817" s="79"/>
    </row>
    <row r="818" spans="1:7" ht="51.75">
      <c r="A818" s="81"/>
      <c r="B818" s="197" t="s">
        <v>403</v>
      </c>
      <c r="C818" s="155" t="s">
        <v>172</v>
      </c>
      <c r="D818" s="155" t="s">
        <v>148</v>
      </c>
      <c r="E818" s="81"/>
      <c r="F818" s="80">
        <v>100</v>
      </c>
      <c r="G818" s="79">
        <f t="shared" si="9"/>
        <v>100</v>
      </c>
    </row>
    <row r="819" spans="1:7" ht="31.5" customHeight="1">
      <c r="A819" s="81"/>
      <c r="B819" s="175" t="s">
        <v>580</v>
      </c>
      <c r="C819" s="241"/>
      <c r="D819" s="195"/>
      <c r="E819" s="81"/>
      <c r="F819" s="80"/>
      <c r="G819" s="79"/>
    </row>
    <row r="820" spans="1:7" ht="15.75">
      <c r="A820" s="81">
        <v>1</v>
      </c>
      <c r="B820" s="196" t="s">
        <v>34</v>
      </c>
      <c r="C820" s="80"/>
      <c r="D820" s="80"/>
      <c r="E820" s="81"/>
      <c r="F820" s="80"/>
      <c r="G820" s="79"/>
    </row>
    <row r="821" spans="1:7" ht="39">
      <c r="A821" s="81"/>
      <c r="B821" s="197" t="s">
        <v>404</v>
      </c>
      <c r="C821" s="155" t="s">
        <v>129</v>
      </c>
      <c r="D821" s="155" t="s">
        <v>175</v>
      </c>
      <c r="E821" s="81"/>
      <c r="F821" s="205">
        <v>500000</v>
      </c>
      <c r="G821" s="79">
        <f t="shared" si="9"/>
        <v>500000</v>
      </c>
    </row>
    <row r="822" spans="1:7" ht="15.75">
      <c r="A822" s="81">
        <v>2</v>
      </c>
      <c r="B822" s="196" t="s">
        <v>35</v>
      </c>
      <c r="C822" s="80"/>
      <c r="D822" s="80"/>
      <c r="E822" s="81"/>
      <c r="F822" s="80"/>
      <c r="G822" s="79"/>
    </row>
    <row r="823" spans="1:7" ht="51.75">
      <c r="A823" s="81"/>
      <c r="B823" s="197" t="s">
        <v>405</v>
      </c>
      <c r="C823" s="155" t="s">
        <v>145</v>
      </c>
      <c r="D823" s="155" t="s">
        <v>153</v>
      </c>
      <c r="E823" s="81"/>
      <c r="F823" s="80">
        <v>1</v>
      </c>
      <c r="G823" s="79">
        <f t="shared" si="9"/>
        <v>1</v>
      </c>
    </row>
    <row r="824" spans="1:7" ht="39">
      <c r="A824" s="81"/>
      <c r="B824" s="197" t="s">
        <v>406</v>
      </c>
      <c r="C824" s="155" t="s">
        <v>321</v>
      </c>
      <c r="D824" s="155" t="s">
        <v>153</v>
      </c>
      <c r="E824" s="81"/>
      <c r="F824" s="80">
        <v>240</v>
      </c>
      <c r="G824" s="79">
        <f t="shared" si="9"/>
        <v>240</v>
      </c>
    </row>
    <row r="825" spans="1:7" ht="15.75">
      <c r="A825" s="81">
        <v>3</v>
      </c>
      <c r="B825" s="196" t="s">
        <v>36</v>
      </c>
      <c r="C825" s="80"/>
      <c r="D825" s="80"/>
      <c r="E825" s="81"/>
      <c r="F825" s="80"/>
      <c r="G825" s="79"/>
    </row>
    <row r="826" spans="1:7" ht="39">
      <c r="A826" s="81"/>
      <c r="B826" s="197" t="s">
        <v>407</v>
      </c>
      <c r="C826" s="155" t="s">
        <v>134</v>
      </c>
      <c r="D826" s="155" t="s">
        <v>148</v>
      </c>
      <c r="E826" s="81"/>
      <c r="F826" s="205">
        <v>20000</v>
      </c>
      <c r="G826" s="79">
        <f t="shared" si="9"/>
        <v>20000</v>
      </c>
    </row>
    <row r="827" spans="1:7" ht="54.75">
      <c r="A827" s="81"/>
      <c r="B827" s="197" t="s">
        <v>408</v>
      </c>
      <c r="C827" s="155" t="s">
        <v>134</v>
      </c>
      <c r="D827" s="155" t="s">
        <v>148</v>
      </c>
      <c r="E827" s="81"/>
      <c r="F827" s="205">
        <v>2000</v>
      </c>
      <c r="G827" s="79">
        <f t="shared" si="9"/>
        <v>2000</v>
      </c>
    </row>
    <row r="828" spans="1:7" ht="15.75">
      <c r="A828" s="81">
        <v>4</v>
      </c>
      <c r="B828" s="196" t="s">
        <v>37</v>
      </c>
      <c r="C828" s="80"/>
      <c r="D828" s="80"/>
      <c r="E828" s="81"/>
      <c r="F828" s="80"/>
      <c r="G828" s="79"/>
    </row>
    <row r="829" spans="1:7" ht="51.75">
      <c r="A829" s="81"/>
      <c r="B829" s="197" t="s">
        <v>409</v>
      </c>
      <c r="C829" s="195" t="s">
        <v>172</v>
      </c>
      <c r="D829" s="195" t="s">
        <v>148</v>
      </c>
      <c r="E829" s="81"/>
      <c r="F829" s="80">
        <v>100</v>
      </c>
      <c r="G829" s="79">
        <f t="shared" si="9"/>
        <v>100</v>
      </c>
    </row>
    <row r="830" spans="1:7" ht="38.25" customHeight="1">
      <c r="A830" s="81"/>
      <c r="B830" s="175" t="s">
        <v>775</v>
      </c>
      <c r="C830" s="241"/>
      <c r="D830" s="195"/>
      <c r="E830" s="81"/>
      <c r="F830" s="80"/>
      <c r="G830" s="79"/>
    </row>
    <row r="831" spans="1:7" ht="15.75">
      <c r="A831" s="81">
        <v>1</v>
      </c>
      <c r="B831" s="196" t="s">
        <v>34</v>
      </c>
      <c r="C831" s="80"/>
      <c r="D831" s="80"/>
      <c r="E831" s="81"/>
      <c r="F831" s="80"/>
      <c r="G831" s="79"/>
    </row>
    <row r="832" spans="1:7" ht="39">
      <c r="A832" s="81"/>
      <c r="B832" s="197" t="s">
        <v>410</v>
      </c>
      <c r="C832" s="195" t="s">
        <v>129</v>
      </c>
      <c r="D832" s="195" t="s">
        <v>175</v>
      </c>
      <c r="E832" s="81"/>
      <c r="F832" s="205">
        <v>900000</v>
      </c>
      <c r="G832" s="79">
        <f t="shared" si="9"/>
        <v>900000</v>
      </c>
    </row>
    <row r="833" spans="1:7" ht="15.75">
      <c r="A833" s="81">
        <v>2</v>
      </c>
      <c r="B833" s="196" t="s">
        <v>35</v>
      </c>
      <c r="C833" s="80"/>
      <c r="D833" s="80"/>
      <c r="E833" s="81"/>
      <c r="F833" s="80"/>
      <c r="G833" s="79"/>
    </row>
    <row r="834" spans="1:7" ht="51.75">
      <c r="A834" s="81"/>
      <c r="B834" s="197" t="s">
        <v>411</v>
      </c>
      <c r="C834" s="195" t="s">
        <v>145</v>
      </c>
      <c r="D834" s="195" t="s">
        <v>153</v>
      </c>
      <c r="E834" s="81"/>
      <c r="F834" s="80">
        <v>1</v>
      </c>
      <c r="G834" s="79">
        <f t="shared" si="9"/>
        <v>1</v>
      </c>
    </row>
    <row r="835" spans="1:7" ht="39">
      <c r="A835" s="81"/>
      <c r="B835" s="197" t="s">
        <v>412</v>
      </c>
      <c r="C835" s="195" t="s">
        <v>321</v>
      </c>
      <c r="D835" s="195" t="s">
        <v>153</v>
      </c>
      <c r="E835" s="81"/>
      <c r="F835" s="80">
        <v>440</v>
      </c>
      <c r="G835" s="79">
        <f t="shared" si="9"/>
        <v>440</v>
      </c>
    </row>
    <row r="836" spans="1:7" ht="15.75">
      <c r="A836" s="81">
        <v>3</v>
      </c>
      <c r="B836" s="196" t="s">
        <v>36</v>
      </c>
      <c r="C836" s="80"/>
      <c r="D836" s="80"/>
      <c r="E836" s="81"/>
      <c r="F836" s="80"/>
      <c r="G836" s="79"/>
    </row>
    <row r="837" spans="1:7" ht="39">
      <c r="A837" s="81"/>
      <c r="B837" s="197" t="s">
        <v>413</v>
      </c>
      <c r="C837" s="195" t="s">
        <v>134</v>
      </c>
      <c r="D837" s="195" t="s">
        <v>148</v>
      </c>
      <c r="E837" s="81"/>
      <c r="F837" s="205">
        <v>20000</v>
      </c>
      <c r="G837" s="79">
        <f aca="true" t="shared" si="10" ref="G837:G900">F837</f>
        <v>20000</v>
      </c>
    </row>
    <row r="838" spans="1:7" ht="54.75">
      <c r="A838" s="81"/>
      <c r="B838" s="197" t="s">
        <v>414</v>
      </c>
      <c r="C838" s="195" t="s">
        <v>134</v>
      </c>
      <c r="D838" s="195" t="s">
        <v>148</v>
      </c>
      <c r="E838" s="81"/>
      <c r="F838" s="205">
        <v>2000</v>
      </c>
      <c r="G838" s="79">
        <f t="shared" si="10"/>
        <v>2000</v>
      </c>
    </row>
    <row r="839" spans="1:7" ht="15.75">
      <c r="A839" s="81">
        <v>4</v>
      </c>
      <c r="B839" s="196" t="s">
        <v>37</v>
      </c>
      <c r="C839" s="80"/>
      <c r="D839" s="80"/>
      <c r="E839" s="81"/>
      <c r="F839" s="80"/>
      <c r="G839" s="79"/>
    </row>
    <row r="840" spans="1:7" ht="39">
      <c r="A840" s="81"/>
      <c r="B840" s="197" t="s">
        <v>415</v>
      </c>
      <c r="C840" s="195" t="s">
        <v>172</v>
      </c>
      <c r="D840" s="195" t="s">
        <v>148</v>
      </c>
      <c r="E840" s="81"/>
      <c r="F840" s="80">
        <v>100</v>
      </c>
      <c r="G840" s="79">
        <f t="shared" si="10"/>
        <v>100</v>
      </c>
    </row>
    <row r="841" spans="1:7" ht="35.25" customHeight="1">
      <c r="A841" s="81"/>
      <c r="B841" s="175" t="s">
        <v>776</v>
      </c>
      <c r="C841" s="241"/>
      <c r="D841" s="195"/>
      <c r="E841" s="81"/>
      <c r="F841" s="80"/>
      <c r="G841" s="79"/>
    </row>
    <row r="842" spans="1:7" ht="15.75">
      <c r="A842" s="81">
        <v>1</v>
      </c>
      <c r="B842" s="196" t="s">
        <v>34</v>
      </c>
      <c r="C842" s="80"/>
      <c r="D842" s="80"/>
      <c r="E842" s="81"/>
      <c r="F842" s="80"/>
      <c r="G842" s="79"/>
    </row>
    <row r="843" spans="1:7" ht="30" customHeight="1">
      <c r="A843" s="81"/>
      <c r="B843" s="197" t="s">
        <v>416</v>
      </c>
      <c r="C843" s="195" t="s">
        <v>129</v>
      </c>
      <c r="D843" s="195" t="s">
        <v>175</v>
      </c>
      <c r="E843" s="81"/>
      <c r="F843" s="80">
        <v>250000</v>
      </c>
      <c r="G843" s="79">
        <f t="shared" si="10"/>
        <v>250000</v>
      </c>
    </row>
    <row r="844" spans="1:7" ht="15.75">
      <c r="A844" s="81">
        <v>2</v>
      </c>
      <c r="B844" s="196" t="s">
        <v>35</v>
      </c>
      <c r="C844" s="80"/>
      <c r="D844" s="80"/>
      <c r="E844" s="81"/>
      <c r="F844" s="80"/>
      <c r="G844" s="79"/>
    </row>
    <row r="845" spans="1:7" ht="41.25" customHeight="1">
      <c r="A845" s="81"/>
      <c r="B845" s="197" t="s">
        <v>417</v>
      </c>
      <c r="C845" s="195" t="s">
        <v>145</v>
      </c>
      <c r="D845" s="195" t="s">
        <v>153</v>
      </c>
      <c r="E845" s="81"/>
      <c r="F845" s="80">
        <v>1</v>
      </c>
      <c r="G845" s="79">
        <f t="shared" si="10"/>
        <v>1</v>
      </c>
    </row>
    <row r="846" spans="1:7" ht="39">
      <c r="A846" s="81"/>
      <c r="B846" s="197" t="s">
        <v>418</v>
      </c>
      <c r="C846" s="195" t="s">
        <v>321</v>
      </c>
      <c r="D846" s="195" t="s">
        <v>153</v>
      </c>
      <c r="E846" s="81"/>
      <c r="F846" s="80">
        <v>120</v>
      </c>
      <c r="G846" s="79">
        <f t="shared" si="10"/>
        <v>120</v>
      </c>
    </row>
    <row r="847" spans="1:7" ht="15.75">
      <c r="A847" s="81">
        <v>3</v>
      </c>
      <c r="B847" s="196" t="s">
        <v>36</v>
      </c>
      <c r="C847" s="80"/>
      <c r="D847" s="80"/>
      <c r="E847" s="81"/>
      <c r="F847" s="80"/>
      <c r="G847" s="79"/>
    </row>
    <row r="848" spans="1:7" ht="39">
      <c r="A848" s="81"/>
      <c r="B848" s="197" t="s">
        <v>419</v>
      </c>
      <c r="C848" s="195" t="s">
        <v>134</v>
      </c>
      <c r="D848" s="195" t="s">
        <v>148</v>
      </c>
      <c r="E848" s="81"/>
      <c r="F848" s="80">
        <v>10000</v>
      </c>
      <c r="G848" s="79">
        <f t="shared" si="10"/>
        <v>10000</v>
      </c>
    </row>
    <row r="849" spans="1:7" ht="42">
      <c r="A849" s="81"/>
      <c r="B849" s="197" t="s">
        <v>420</v>
      </c>
      <c r="C849" s="195" t="s">
        <v>134</v>
      </c>
      <c r="D849" s="195" t="s">
        <v>148</v>
      </c>
      <c r="E849" s="81"/>
      <c r="F849" s="80">
        <v>2000</v>
      </c>
      <c r="G849" s="79">
        <f t="shared" si="10"/>
        <v>2000</v>
      </c>
    </row>
    <row r="850" spans="1:7" ht="15.75">
      <c r="A850" s="81">
        <v>4</v>
      </c>
      <c r="B850" s="196" t="s">
        <v>37</v>
      </c>
      <c r="C850" s="80"/>
      <c r="D850" s="80"/>
      <c r="E850" s="81"/>
      <c r="F850" s="80"/>
      <c r="G850" s="79"/>
    </row>
    <row r="851" spans="1:7" ht="42.75" customHeight="1">
      <c r="A851" s="81"/>
      <c r="B851" s="197" t="s">
        <v>421</v>
      </c>
      <c r="C851" s="195" t="s">
        <v>172</v>
      </c>
      <c r="D851" s="195" t="s">
        <v>148</v>
      </c>
      <c r="E851" s="81"/>
      <c r="F851" s="80">
        <v>100</v>
      </c>
      <c r="G851" s="79">
        <f t="shared" si="10"/>
        <v>100</v>
      </c>
    </row>
    <row r="852" spans="1:7" ht="36.75" customHeight="1">
      <c r="A852" s="81"/>
      <c r="B852" s="175" t="s">
        <v>777</v>
      </c>
      <c r="C852" s="241"/>
      <c r="D852" s="195"/>
      <c r="E852" s="81"/>
      <c r="F852" s="80"/>
      <c r="G852" s="79"/>
    </row>
    <row r="853" spans="1:7" ht="15.75">
      <c r="A853" s="81">
        <v>1</v>
      </c>
      <c r="B853" s="196" t="s">
        <v>34</v>
      </c>
      <c r="C853" s="80"/>
      <c r="D853" s="80"/>
      <c r="E853" s="81"/>
      <c r="F853" s="80"/>
      <c r="G853" s="79"/>
    </row>
    <row r="854" spans="1:7" ht="39">
      <c r="A854" s="81"/>
      <c r="B854" s="197" t="s">
        <v>422</v>
      </c>
      <c r="C854" s="195" t="s">
        <v>129</v>
      </c>
      <c r="D854" s="195" t="s">
        <v>175</v>
      </c>
      <c r="E854" s="81"/>
      <c r="F854" s="80">
        <v>250000</v>
      </c>
      <c r="G854" s="79">
        <f t="shared" si="10"/>
        <v>250000</v>
      </c>
    </row>
    <row r="855" spans="1:7" ht="15.75">
      <c r="A855" s="81">
        <v>2</v>
      </c>
      <c r="B855" s="196" t="s">
        <v>35</v>
      </c>
      <c r="C855" s="80"/>
      <c r="D855" s="80"/>
      <c r="E855" s="81"/>
      <c r="F855" s="80"/>
      <c r="G855" s="79"/>
    </row>
    <row r="856" spans="1:7" ht="51.75">
      <c r="A856" s="81"/>
      <c r="B856" s="197" t="s">
        <v>423</v>
      </c>
      <c r="C856" s="195" t="s">
        <v>145</v>
      </c>
      <c r="D856" s="195" t="s">
        <v>153</v>
      </c>
      <c r="E856" s="81"/>
      <c r="F856" s="80">
        <v>1</v>
      </c>
      <c r="G856" s="79">
        <f t="shared" si="10"/>
        <v>1</v>
      </c>
    </row>
    <row r="857" spans="1:7" ht="39">
      <c r="A857" s="81"/>
      <c r="B857" s="197" t="s">
        <v>424</v>
      </c>
      <c r="C857" s="195" t="s">
        <v>321</v>
      </c>
      <c r="D857" s="195" t="s">
        <v>153</v>
      </c>
      <c r="E857" s="81"/>
      <c r="F857" s="80">
        <v>120</v>
      </c>
      <c r="G857" s="79">
        <f t="shared" si="10"/>
        <v>120</v>
      </c>
    </row>
    <row r="858" spans="1:7" ht="15.75">
      <c r="A858" s="81">
        <v>3</v>
      </c>
      <c r="B858" s="196" t="s">
        <v>36</v>
      </c>
      <c r="C858" s="80"/>
      <c r="D858" s="80"/>
      <c r="E858" s="81"/>
      <c r="F858" s="80"/>
      <c r="G858" s="79"/>
    </row>
    <row r="859" spans="1:7" ht="39">
      <c r="A859" s="81"/>
      <c r="B859" s="197" t="s">
        <v>425</v>
      </c>
      <c r="C859" s="195" t="s">
        <v>134</v>
      </c>
      <c r="D859" s="195" t="s">
        <v>148</v>
      </c>
      <c r="E859" s="81"/>
      <c r="F859" s="80">
        <v>10000</v>
      </c>
      <c r="G859" s="79">
        <f t="shared" si="10"/>
        <v>10000</v>
      </c>
    </row>
    <row r="860" spans="1:7" ht="42">
      <c r="A860" s="81"/>
      <c r="B860" s="197" t="s">
        <v>426</v>
      </c>
      <c r="C860" s="195" t="s">
        <v>134</v>
      </c>
      <c r="D860" s="195" t="s">
        <v>148</v>
      </c>
      <c r="E860" s="81"/>
      <c r="F860" s="80">
        <v>2000</v>
      </c>
      <c r="G860" s="79">
        <f t="shared" si="10"/>
        <v>2000</v>
      </c>
    </row>
    <row r="861" spans="1:7" ht="15.75">
      <c r="A861" s="81">
        <v>4</v>
      </c>
      <c r="B861" s="196" t="s">
        <v>37</v>
      </c>
      <c r="C861" s="80"/>
      <c r="D861" s="80"/>
      <c r="E861" s="81"/>
      <c r="F861" s="80"/>
      <c r="G861" s="79"/>
    </row>
    <row r="862" spans="1:7" ht="39">
      <c r="A862" s="81"/>
      <c r="B862" s="197" t="s">
        <v>427</v>
      </c>
      <c r="C862" s="195" t="s">
        <v>172</v>
      </c>
      <c r="D862" s="195" t="s">
        <v>148</v>
      </c>
      <c r="E862" s="81"/>
      <c r="F862" s="80">
        <v>100</v>
      </c>
      <c r="G862" s="79">
        <f t="shared" si="10"/>
        <v>100</v>
      </c>
    </row>
    <row r="863" spans="1:7" ht="38.25" customHeight="1">
      <c r="A863" s="81"/>
      <c r="B863" s="175" t="s">
        <v>778</v>
      </c>
      <c r="C863" s="241"/>
      <c r="D863" s="195"/>
      <c r="E863" s="81"/>
      <c r="F863" s="80"/>
      <c r="G863" s="79">
        <f t="shared" si="10"/>
        <v>0</v>
      </c>
    </row>
    <row r="864" spans="1:7" ht="15.75">
      <c r="A864" s="81">
        <v>1</v>
      </c>
      <c r="B864" s="196" t="s">
        <v>34</v>
      </c>
      <c r="C864" s="195"/>
      <c r="D864" s="195"/>
      <c r="E864" s="81"/>
      <c r="F864" s="80"/>
      <c r="G864" s="79">
        <f t="shared" si="10"/>
        <v>0</v>
      </c>
    </row>
    <row r="865" spans="1:7" ht="39">
      <c r="A865" s="81"/>
      <c r="B865" s="197" t="s">
        <v>428</v>
      </c>
      <c r="C865" s="195" t="s">
        <v>129</v>
      </c>
      <c r="D865" s="195" t="s">
        <v>175</v>
      </c>
      <c r="E865" s="81"/>
      <c r="F865" s="205">
        <v>1000000</v>
      </c>
      <c r="G865" s="79">
        <f t="shared" si="10"/>
        <v>1000000</v>
      </c>
    </row>
    <row r="866" spans="1:7" ht="15.75">
      <c r="A866" s="81">
        <v>2</v>
      </c>
      <c r="B866" s="196" t="s">
        <v>35</v>
      </c>
      <c r="C866" s="80"/>
      <c r="D866" s="80"/>
      <c r="E866" s="81"/>
      <c r="F866" s="80"/>
      <c r="G866" s="79"/>
    </row>
    <row r="867" spans="1:7" ht="51.75">
      <c r="A867" s="81"/>
      <c r="B867" s="197" t="s">
        <v>429</v>
      </c>
      <c r="C867" s="195" t="s">
        <v>145</v>
      </c>
      <c r="D867" s="195" t="s">
        <v>153</v>
      </c>
      <c r="E867" s="81"/>
      <c r="F867" s="80">
        <v>1</v>
      </c>
      <c r="G867" s="79">
        <f t="shared" si="10"/>
        <v>1</v>
      </c>
    </row>
    <row r="868" spans="1:7" ht="39">
      <c r="A868" s="81"/>
      <c r="B868" s="197" t="s">
        <v>430</v>
      </c>
      <c r="C868" s="195" t="s">
        <v>321</v>
      </c>
      <c r="D868" s="195" t="s">
        <v>153</v>
      </c>
      <c r="E868" s="81"/>
      <c r="F868" s="80">
        <v>490</v>
      </c>
      <c r="G868" s="79">
        <f t="shared" si="10"/>
        <v>490</v>
      </c>
    </row>
    <row r="869" spans="1:7" ht="15.75">
      <c r="A869" s="81">
        <v>3</v>
      </c>
      <c r="B869" s="196" t="s">
        <v>36</v>
      </c>
      <c r="C869" s="80"/>
      <c r="D869" s="80"/>
      <c r="E869" s="81"/>
      <c r="F869" s="80"/>
      <c r="G869" s="79"/>
    </row>
    <row r="870" spans="1:7" ht="39">
      <c r="A870" s="81"/>
      <c r="B870" s="197" t="s">
        <v>431</v>
      </c>
      <c r="C870" s="195" t="s">
        <v>134</v>
      </c>
      <c r="D870" s="195" t="s">
        <v>148</v>
      </c>
      <c r="E870" s="81"/>
      <c r="F870" s="80">
        <v>20000</v>
      </c>
      <c r="G870" s="79">
        <f t="shared" si="10"/>
        <v>20000</v>
      </c>
    </row>
    <row r="871" spans="1:7" ht="42">
      <c r="A871" s="81"/>
      <c r="B871" s="197" t="s">
        <v>432</v>
      </c>
      <c r="C871" s="195" t="s">
        <v>134</v>
      </c>
      <c r="D871" s="195" t="s">
        <v>148</v>
      </c>
      <c r="E871" s="81"/>
      <c r="F871" s="80">
        <v>2000</v>
      </c>
      <c r="G871" s="79">
        <f t="shared" si="10"/>
        <v>2000</v>
      </c>
    </row>
    <row r="872" spans="1:7" ht="15.75">
      <c r="A872" s="81">
        <v>4</v>
      </c>
      <c r="B872" s="196" t="s">
        <v>37</v>
      </c>
      <c r="C872" s="80"/>
      <c r="D872" s="80"/>
      <c r="E872" s="81"/>
      <c r="F872" s="80"/>
      <c r="G872" s="79"/>
    </row>
    <row r="873" spans="1:7" ht="39">
      <c r="A873" s="81"/>
      <c r="B873" s="197" t="s">
        <v>433</v>
      </c>
      <c r="C873" s="195" t="s">
        <v>172</v>
      </c>
      <c r="D873" s="195" t="s">
        <v>148</v>
      </c>
      <c r="E873" s="81"/>
      <c r="F873" s="80">
        <v>100</v>
      </c>
      <c r="G873" s="79">
        <f t="shared" si="10"/>
        <v>100</v>
      </c>
    </row>
    <row r="874" spans="1:7" ht="39" customHeight="1">
      <c r="A874" s="81"/>
      <c r="B874" s="175" t="s">
        <v>779</v>
      </c>
      <c r="C874" s="241"/>
      <c r="D874" s="195"/>
      <c r="E874" s="81"/>
      <c r="F874" s="80"/>
      <c r="G874" s="79"/>
    </row>
    <row r="875" spans="1:7" ht="15.75">
      <c r="A875" s="81">
        <v>1</v>
      </c>
      <c r="B875" s="196" t="s">
        <v>34</v>
      </c>
      <c r="C875" s="195"/>
      <c r="D875" s="195"/>
      <c r="E875" s="81"/>
      <c r="F875" s="80"/>
      <c r="G875" s="79"/>
    </row>
    <row r="876" spans="1:7" ht="39">
      <c r="A876" s="81"/>
      <c r="B876" s="197" t="s">
        <v>434</v>
      </c>
      <c r="C876" s="195" t="s">
        <v>129</v>
      </c>
      <c r="D876" s="195" t="s">
        <v>175</v>
      </c>
      <c r="E876" s="81"/>
      <c r="F876" s="205">
        <v>1000000</v>
      </c>
      <c r="G876" s="79">
        <f t="shared" si="10"/>
        <v>1000000</v>
      </c>
    </row>
    <row r="877" spans="1:7" ht="15.75">
      <c r="A877" s="81">
        <v>2</v>
      </c>
      <c r="B877" s="196" t="s">
        <v>35</v>
      </c>
      <c r="C877" s="80"/>
      <c r="D877" s="80"/>
      <c r="E877" s="81"/>
      <c r="F877" s="80"/>
      <c r="G877" s="79"/>
    </row>
    <row r="878" spans="1:7" ht="51.75">
      <c r="A878" s="81"/>
      <c r="B878" s="197" t="s">
        <v>435</v>
      </c>
      <c r="C878" s="195" t="s">
        <v>145</v>
      </c>
      <c r="D878" s="195" t="s">
        <v>153</v>
      </c>
      <c r="E878" s="81"/>
      <c r="F878" s="80">
        <v>1</v>
      </c>
      <c r="G878" s="79">
        <f t="shared" si="10"/>
        <v>1</v>
      </c>
    </row>
    <row r="879" spans="1:7" ht="39">
      <c r="A879" s="81"/>
      <c r="B879" s="197" t="s">
        <v>436</v>
      </c>
      <c r="C879" s="195" t="s">
        <v>321</v>
      </c>
      <c r="D879" s="195" t="s">
        <v>153</v>
      </c>
      <c r="E879" s="81"/>
      <c r="F879" s="80">
        <v>490</v>
      </c>
      <c r="G879" s="79">
        <f t="shared" si="10"/>
        <v>490</v>
      </c>
    </row>
    <row r="880" spans="1:7" ht="15.75">
      <c r="A880" s="81">
        <v>3</v>
      </c>
      <c r="B880" s="196" t="s">
        <v>36</v>
      </c>
      <c r="C880" s="80"/>
      <c r="D880" s="80"/>
      <c r="E880" s="81"/>
      <c r="F880" s="80"/>
      <c r="G880" s="79"/>
    </row>
    <row r="881" spans="1:7" ht="39">
      <c r="A881" s="81"/>
      <c r="B881" s="197" t="s">
        <v>437</v>
      </c>
      <c r="C881" s="195" t="s">
        <v>134</v>
      </c>
      <c r="D881" s="195" t="s">
        <v>148</v>
      </c>
      <c r="E881" s="81"/>
      <c r="F881" s="80">
        <v>20000</v>
      </c>
      <c r="G881" s="79">
        <f t="shared" si="10"/>
        <v>20000</v>
      </c>
    </row>
    <row r="882" spans="1:7" ht="42">
      <c r="A882" s="81"/>
      <c r="B882" s="197" t="s">
        <v>438</v>
      </c>
      <c r="C882" s="195" t="s">
        <v>134</v>
      </c>
      <c r="D882" s="195" t="s">
        <v>148</v>
      </c>
      <c r="E882" s="81"/>
      <c r="F882" s="80">
        <v>2000</v>
      </c>
      <c r="G882" s="79">
        <f t="shared" si="10"/>
        <v>2000</v>
      </c>
    </row>
    <row r="883" spans="1:7" ht="15.75">
      <c r="A883" s="81">
        <v>4</v>
      </c>
      <c r="B883" s="196" t="s">
        <v>37</v>
      </c>
      <c r="C883" s="80"/>
      <c r="D883" s="80"/>
      <c r="E883" s="81"/>
      <c r="F883" s="80"/>
      <c r="G883" s="79"/>
    </row>
    <row r="884" spans="1:7" ht="39">
      <c r="A884" s="81"/>
      <c r="B884" s="197" t="s">
        <v>439</v>
      </c>
      <c r="C884" s="195" t="s">
        <v>172</v>
      </c>
      <c r="D884" s="195" t="s">
        <v>148</v>
      </c>
      <c r="E884" s="81"/>
      <c r="F884" s="80">
        <v>100</v>
      </c>
      <c r="G884" s="79">
        <f t="shared" si="10"/>
        <v>100</v>
      </c>
    </row>
    <row r="885" spans="1:7" ht="41.25" customHeight="1">
      <c r="A885" s="81"/>
      <c r="B885" s="175" t="s">
        <v>780</v>
      </c>
      <c r="C885" s="241"/>
      <c r="D885" s="195"/>
      <c r="E885" s="81"/>
      <c r="F885" s="80"/>
      <c r="G885" s="79"/>
    </row>
    <row r="886" spans="1:7" ht="15.75">
      <c r="A886" s="81">
        <v>1</v>
      </c>
      <c r="B886" s="196" t="s">
        <v>34</v>
      </c>
      <c r="C886" s="80"/>
      <c r="D886" s="80"/>
      <c r="E886" s="81"/>
      <c r="F886" s="80"/>
      <c r="G886" s="79"/>
    </row>
    <row r="887" spans="1:7" ht="39">
      <c r="A887" s="81"/>
      <c r="B887" s="197" t="s">
        <v>440</v>
      </c>
      <c r="C887" s="195" t="s">
        <v>129</v>
      </c>
      <c r="D887" s="195" t="s">
        <v>175</v>
      </c>
      <c r="E887" s="81"/>
      <c r="F887" s="80">
        <v>600000</v>
      </c>
      <c r="G887" s="79">
        <f t="shared" si="10"/>
        <v>600000</v>
      </c>
    </row>
    <row r="888" spans="1:7" ht="15.75">
      <c r="A888" s="81">
        <v>2</v>
      </c>
      <c r="B888" s="196" t="s">
        <v>35</v>
      </c>
      <c r="C888" s="80"/>
      <c r="D888" s="80"/>
      <c r="E888" s="81"/>
      <c r="F888" s="80"/>
      <c r="G888" s="79"/>
    </row>
    <row r="889" spans="1:7" ht="51.75">
      <c r="A889" s="81"/>
      <c r="B889" s="197" t="s">
        <v>441</v>
      </c>
      <c r="C889" s="195" t="s">
        <v>145</v>
      </c>
      <c r="D889" s="195" t="s">
        <v>153</v>
      </c>
      <c r="E889" s="81"/>
      <c r="F889" s="80">
        <v>1</v>
      </c>
      <c r="G889" s="79">
        <f t="shared" si="10"/>
        <v>1</v>
      </c>
    </row>
    <row r="890" spans="1:7" ht="39">
      <c r="A890" s="81"/>
      <c r="B890" s="197" t="s">
        <v>442</v>
      </c>
      <c r="C890" s="195" t="s">
        <v>321</v>
      </c>
      <c r="D890" s="195" t="s">
        <v>153</v>
      </c>
      <c r="E890" s="81"/>
      <c r="F890" s="80">
        <v>290</v>
      </c>
      <c r="G890" s="79">
        <f t="shared" si="10"/>
        <v>290</v>
      </c>
    </row>
    <row r="891" spans="1:7" ht="15.75">
      <c r="A891" s="81">
        <v>3</v>
      </c>
      <c r="B891" s="196" t="s">
        <v>36</v>
      </c>
      <c r="C891" s="80"/>
      <c r="D891" s="80"/>
      <c r="E891" s="81"/>
      <c r="F891" s="80"/>
      <c r="G891" s="79"/>
    </row>
    <row r="892" spans="1:7" ht="39">
      <c r="A892" s="81"/>
      <c r="B892" s="197" t="s">
        <v>443</v>
      </c>
      <c r="C892" s="195" t="s">
        <v>134</v>
      </c>
      <c r="D892" s="195" t="s">
        <v>148</v>
      </c>
      <c r="E892" s="81"/>
      <c r="F892" s="80">
        <v>20000</v>
      </c>
      <c r="G892" s="79">
        <f t="shared" si="10"/>
        <v>20000</v>
      </c>
    </row>
    <row r="893" spans="1:7" ht="42">
      <c r="A893" s="81"/>
      <c r="B893" s="197" t="s">
        <v>444</v>
      </c>
      <c r="C893" s="195" t="s">
        <v>134</v>
      </c>
      <c r="D893" s="195" t="s">
        <v>148</v>
      </c>
      <c r="E893" s="81"/>
      <c r="F893" s="80">
        <v>2000</v>
      </c>
      <c r="G893" s="79">
        <f t="shared" si="10"/>
        <v>2000</v>
      </c>
    </row>
    <row r="894" spans="1:7" ht="15.75">
      <c r="A894" s="81">
        <v>4</v>
      </c>
      <c r="B894" s="196" t="s">
        <v>37</v>
      </c>
      <c r="C894" s="80"/>
      <c r="D894" s="80"/>
      <c r="E894" s="81"/>
      <c r="F894" s="80"/>
      <c r="G894" s="79"/>
    </row>
    <row r="895" spans="1:7" ht="39">
      <c r="A895" s="81"/>
      <c r="B895" s="197" t="s">
        <v>445</v>
      </c>
      <c r="C895" s="195" t="s">
        <v>172</v>
      </c>
      <c r="D895" s="195" t="s">
        <v>148</v>
      </c>
      <c r="E895" s="81"/>
      <c r="F895" s="80">
        <v>100</v>
      </c>
      <c r="G895" s="79">
        <f t="shared" si="10"/>
        <v>100</v>
      </c>
    </row>
    <row r="896" spans="1:7" ht="34.5" customHeight="1">
      <c r="A896" s="81"/>
      <c r="B896" s="175" t="s">
        <v>781</v>
      </c>
      <c r="C896" s="241"/>
      <c r="D896" s="195"/>
      <c r="E896" s="81"/>
      <c r="F896" s="80"/>
      <c r="G896" s="79"/>
    </row>
    <row r="897" spans="1:7" ht="15.75">
      <c r="A897" s="81">
        <v>1</v>
      </c>
      <c r="B897" s="196" t="s">
        <v>34</v>
      </c>
      <c r="C897" s="80"/>
      <c r="D897" s="80"/>
      <c r="E897" s="81"/>
      <c r="F897" s="80"/>
      <c r="G897" s="79"/>
    </row>
    <row r="898" spans="1:7" ht="39">
      <c r="A898" s="81"/>
      <c r="B898" s="197" t="s">
        <v>446</v>
      </c>
      <c r="C898" s="195" t="s">
        <v>129</v>
      </c>
      <c r="D898" s="195" t="s">
        <v>175</v>
      </c>
      <c r="E898" s="81"/>
      <c r="F898" s="80">
        <v>250000</v>
      </c>
      <c r="G898" s="79">
        <f t="shared" si="10"/>
        <v>250000</v>
      </c>
    </row>
    <row r="899" spans="1:7" ht="15.75">
      <c r="A899" s="81">
        <v>2</v>
      </c>
      <c r="B899" s="196" t="s">
        <v>35</v>
      </c>
      <c r="C899" s="80"/>
      <c r="D899" s="80"/>
      <c r="E899" s="81"/>
      <c r="F899" s="80"/>
      <c r="G899" s="79"/>
    </row>
    <row r="900" spans="1:7" ht="51.75">
      <c r="A900" s="81"/>
      <c r="B900" s="197" t="s">
        <v>447</v>
      </c>
      <c r="C900" s="195" t="s">
        <v>145</v>
      </c>
      <c r="D900" s="195" t="s">
        <v>153</v>
      </c>
      <c r="E900" s="81"/>
      <c r="F900" s="80">
        <v>1</v>
      </c>
      <c r="G900" s="79">
        <f t="shared" si="10"/>
        <v>1</v>
      </c>
    </row>
    <row r="901" spans="1:7" ht="39">
      <c r="A901" s="81"/>
      <c r="B901" s="197" t="s">
        <v>448</v>
      </c>
      <c r="C901" s="195" t="s">
        <v>321</v>
      </c>
      <c r="D901" s="195" t="s">
        <v>153</v>
      </c>
      <c r="E901" s="81"/>
      <c r="F901" s="80">
        <v>120</v>
      </c>
      <c r="G901" s="79">
        <f aca="true" t="shared" si="11" ref="G901:G964">F901</f>
        <v>120</v>
      </c>
    </row>
    <row r="902" spans="1:7" ht="15.75">
      <c r="A902" s="81">
        <v>3</v>
      </c>
      <c r="B902" s="196" t="s">
        <v>36</v>
      </c>
      <c r="C902" s="80"/>
      <c r="D902" s="80"/>
      <c r="E902" s="81"/>
      <c r="F902" s="80"/>
      <c r="G902" s="79"/>
    </row>
    <row r="903" spans="1:7" ht="39">
      <c r="A903" s="81"/>
      <c r="B903" s="197" t="s">
        <v>449</v>
      </c>
      <c r="C903" s="195" t="s">
        <v>134</v>
      </c>
      <c r="D903" s="195" t="s">
        <v>148</v>
      </c>
      <c r="E903" s="81"/>
      <c r="F903" s="80">
        <v>10000</v>
      </c>
      <c r="G903" s="79">
        <f t="shared" si="11"/>
        <v>10000</v>
      </c>
    </row>
    <row r="904" spans="1:7" ht="42">
      <c r="A904" s="81"/>
      <c r="B904" s="197" t="s">
        <v>450</v>
      </c>
      <c r="C904" s="195" t="s">
        <v>134</v>
      </c>
      <c r="D904" s="195" t="s">
        <v>148</v>
      </c>
      <c r="E904" s="81"/>
      <c r="F904" s="80">
        <v>2000</v>
      </c>
      <c r="G904" s="79">
        <f t="shared" si="11"/>
        <v>2000</v>
      </c>
    </row>
    <row r="905" spans="1:7" ht="15.75">
      <c r="A905" s="81">
        <v>4</v>
      </c>
      <c r="B905" s="196" t="s">
        <v>37</v>
      </c>
      <c r="C905" s="80"/>
      <c r="D905" s="80"/>
      <c r="E905" s="81"/>
      <c r="F905" s="80"/>
      <c r="G905" s="79"/>
    </row>
    <row r="906" spans="1:7" ht="39">
      <c r="A906" s="81"/>
      <c r="B906" s="197" t="s">
        <v>451</v>
      </c>
      <c r="C906" s="195" t="s">
        <v>172</v>
      </c>
      <c r="D906" s="195" t="s">
        <v>148</v>
      </c>
      <c r="E906" s="81"/>
      <c r="F906" s="80">
        <v>100</v>
      </c>
      <c r="G906" s="79">
        <f t="shared" si="11"/>
        <v>100</v>
      </c>
    </row>
    <row r="907" spans="1:7" ht="34.5" customHeight="1">
      <c r="A907" s="81"/>
      <c r="B907" s="175" t="s">
        <v>782</v>
      </c>
      <c r="C907" s="241"/>
      <c r="D907" s="195"/>
      <c r="E907" s="81"/>
      <c r="F907" s="80"/>
      <c r="G907" s="79"/>
    </row>
    <row r="908" spans="1:7" ht="15.75">
      <c r="A908" s="81">
        <v>1</v>
      </c>
      <c r="B908" s="196" t="s">
        <v>34</v>
      </c>
      <c r="C908" s="80"/>
      <c r="D908" s="80"/>
      <c r="E908" s="81"/>
      <c r="F908" s="80"/>
      <c r="G908" s="79"/>
    </row>
    <row r="909" spans="1:7" ht="39">
      <c r="A909" s="81"/>
      <c r="B909" s="197" t="s">
        <v>452</v>
      </c>
      <c r="C909" s="195" t="s">
        <v>129</v>
      </c>
      <c r="D909" s="195" t="s">
        <v>175</v>
      </c>
      <c r="E909" s="81"/>
      <c r="F909" s="80">
        <v>250000</v>
      </c>
      <c r="G909" s="79">
        <f t="shared" si="11"/>
        <v>250000</v>
      </c>
    </row>
    <row r="910" spans="1:7" ht="15.75">
      <c r="A910" s="81">
        <v>2</v>
      </c>
      <c r="B910" s="196" t="s">
        <v>35</v>
      </c>
      <c r="C910" s="80"/>
      <c r="D910" s="80"/>
      <c r="E910" s="81"/>
      <c r="F910" s="80"/>
      <c r="G910" s="79"/>
    </row>
    <row r="911" spans="1:7" ht="51.75">
      <c r="A911" s="81"/>
      <c r="B911" s="197" t="s">
        <v>453</v>
      </c>
      <c r="C911" s="195" t="s">
        <v>145</v>
      </c>
      <c r="D911" s="195" t="s">
        <v>153</v>
      </c>
      <c r="E911" s="81"/>
      <c r="F911" s="80">
        <v>1</v>
      </c>
      <c r="G911" s="79">
        <f t="shared" si="11"/>
        <v>1</v>
      </c>
    </row>
    <row r="912" spans="1:7" ht="39">
      <c r="A912" s="81"/>
      <c r="B912" s="197" t="s">
        <v>454</v>
      </c>
      <c r="C912" s="195" t="s">
        <v>321</v>
      </c>
      <c r="D912" s="195" t="s">
        <v>153</v>
      </c>
      <c r="E912" s="81"/>
      <c r="F912" s="80">
        <v>120</v>
      </c>
      <c r="G912" s="79">
        <f t="shared" si="11"/>
        <v>120</v>
      </c>
    </row>
    <row r="913" spans="1:7" ht="15.75">
      <c r="A913" s="81">
        <v>3</v>
      </c>
      <c r="B913" s="196" t="s">
        <v>36</v>
      </c>
      <c r="C913" s="80"/>
      <c r="D913" s="80"/>
      <c r="E913" s="81"/>
      <c r="F913" s="80"/>
      <c r="G913" s="79"/>
    </row>
    <row r="914" spans="1:7" ht="39">
      <c r="A914" s="81"/>
      <c r="B914" s="197" t="s">
        <v>455</v>
      </c>
      <c r="C914" s="195" t="s">
        <v>134</v>
      </c>
      <c r="D914" s="195" t="s">
        <v>148</v>
      </c>
      <c r="E914" s="81"/>
      <c r="F914" s="80">
        <v>10000</v>
      </c>
      <c r="G914" s="79">
        <f t="shared" si="11"/>
        <v>10000</v>
      </c>
    </row>
    <row r="915" spans="1:7" ht="42">
      <c r="A915" s="81"/>
      <c r="B915" s="197" t="s">
        <v>456</v>
      </c>
      <c r="C915" s="195" t="s">
        <v>134</v>
      </c>
      <c r="D915" s="195" t="s">
        <v>148</v>
      </c>
      <c r="E915" s="81"/>
      <c r="F915" s="80">
        <v>2000</v>
      </c>
      <c r="G915" s="79">
        <f t="shared" si="11"/>
        <v>2000</v>
      </c>
    </row>
    <row r="916" spans="1:7" ht="15.75">
      <c r="A916" s="81">
        <v>4</v>
      </c>
      <c r="B916" s="196" t="s">
        <v>37</v>
      </c>
      <c r="C916" s="80"/>
      <c r="D916" s="80"/>
      <c r="E916" s="81"/>
      <c r="F916" s="80"/>
      <c r="G916" s="79"/>
    </row>
    <row r="917" spans="1:7" ht="39">
      <c r="A917" s="81"/>
      <c r="B917" s="197" t="s">
        <v>457</v>
      </c>
      <c r="C917" s="195" t="s">
        <v>172</v>
      </c>
      <c r="D917" s="195" t="s">
        <v>148</v>
      </c>
      <c r="E917" s="81"/>
      <c r="F917" s="80">
        <v>100</v>
      </c>
      <c r="G917" s="79">
        <f t="shared" si="11"/>
        <v>100</v>
      </c>
    </row>
    <row r="918" spans="1:7" ht="36" customHeight="1">
      <c r="A918" s="81"/>
      <c r="B918" s="201" t="s">
        <v>783</v>
      </c>
      <c r="C918" s="190"/>
      <c r="D918" s="80"/>
      <c r="E918" s="81"/>
      <c r="F918" s="80"/>
      <c r="G918" s="79"/>
    </row>
    <row r="919" spans="1:7" ht="15.75">
      <c r="A919" s="81">
        <v>1</v>
      </c>
      <c r="B919" s="196" t="s">
        <v>34</v>
      </c>
      <c r="C919" s="80"/>
      <c r="D919" s="80"/>
      <c r="E919" s="81"/>
      <c r="F919" s="80"/>
      <c r="G919" s="79"/>
    </row>
    <row r="920" spans="1:7" ht="39">
      <c r="A920" s="81"/>
      <c r="B920" s="197" t="s">
        <v>458</v>
      </c>
      <c r="C920" s="195" t="s">
        <v>134</v>
      </c>
      <c r="D920" s="195" t="s">
        <v>319</v>
      </c>
      <c r="E920" s="81"/>
      <c r="F920" s="205">
        <v>400000</v>
      </c>
      <c r="G920" s="79">
        <f t="shared" si="11"/>
        <v>400000</v>
      </c>
    </row>
    <row r="921" spans="1:7" ht="15.75">
      <c r="A921" s="81">
        <v>2</v>
      </c>
      <c r="B921" s="196" t="s">
        <v>35</v>
      </c>
      <c r="C921" s="80"/>
      <c r="D921" s="80"/>
      <c r="E921" s="81"/>
      <c r="F921" s="80"/>
      <c r="G921" s="79"/>
    </row>
    <row r="922" spans="1:7" ht="51.75">
      <c r="A922" s="81"/>
      <c r="B922" s="197" t="s">
        <v>459</v>
      </c>
      <c r="C922" s="195" t="s">
        <v>145</v>
      </c>
      <c r="D922" s="195" t="s">
        <v>153</v>
      </c>
      <c r="E922" s="81"/>
      <c r="F922" s="80">
        <v>1</v>
      </c>
      <c r="G922" s="79">
        <f t="shared" si="11"/>
        <v>1</v>
      </c>
    </row>
    <row r="923" spans="1:7" ht="39">
      <c r="A923" s="81"/>
      <c r="B923" s="197" t="s">
        <v>460</v>
      </c>
      <c r="C923" s="195" t="s">
        <v>321</v>
      </c>
      <c r="D923" s="195" t="s">
        <v>153</v>
      </c>
      <c r="E923" s="81"/>
      <c r="F923" s="80">
        <v>190</v>
      </c>
      <c r="G923" s="79">
        <f t="shared" si="11"/>
        <v>190</v>
      </c>
    </row>
    <row r="924" spans="1:7" ht="15.75">
      <c r="A924" s="81">
        <v>3</v>
      </c>
      <c r="B924" s="196" t="s">
        <v>36</v>
      </c>
      <c r="C924" s="80"/>
      <c r="D924" s="80"/>
      <c r="E924" s="81"/>
      <c r="F924" s="80"/>
      <c r="G924" s="79"/>
    </row>
    <row r="925" spans="1:7" ht="39">
      <c r="A925" s="81"/>
      <c r="B925" s="197" t="s">
        <v>461</v>
      </c>
      <c r="C925" s="195" t="s">
        <v>134</v>
      </c>
      <c r="D925" s="195" t="s">
        <v>148</v>
      </c>
      <c r="E925" s="81"/>
      <c r="F925" s="80">
        <v>20000</v>
      </c>
      <c r="G925" s="79">
        <f t="shared" si="11"/>
        <v>20000</v>
      </c>
    </row>
    <row r="926" spans="1:7" ht="42">
      <c r="A926" s="81"/>
      <c r="B926" s="197" t="s">
        <v>462</v>
      </c>
      <c r="C926" s="195" t="s">
        <v>134</v>
      </c>
      <c r="D926" s="195" t="s">
        <v>148</v>
      </c>
      <c r="E926" s="81"/>
      <c r="F926" s="80">
        <v>2000</v>
      </c>
      <c r="G926" s="79">
        <f t="shared" si="11"/>
        <v>2000</v>
      </c>
    </row>
    <row r="927" spans="1:7" ht="15.75">
      <c r="A927" s="81">
        <v>4</v>
      </c>
      <c r="B927" s="196" t="s">
        <v>37</v>
      </c>
      <c r="C927" s="80"/>
      <c r="D927" s="80"/>
      <c r="E927" s="81"/>
      <c r="F927" s="80"/>
      <c r="G927" s="79"/>
    </row>
    <row r="928" spans="1:7" ht="39">
      <c r="A928" s="81"/>
      <c r="B928" s="197" t="s">
        <v>463</v>
      </c>
      <c r="C928" s="195" t="s">
        <v>172</v>
      </c>
      <c r="D928" s="195" t="s">
        <v>165</v>
      </c>
      <c r="E928" s="81"/>
      <c r="F928" s="80">
        <v>100</v>
      </c>
      <c r="G928" s="79">
        <f t="shared" si="11"/>
        <v>100</v>
      </c>
    </row>
    <row r="929" spans="1:7" ht="34.5" customHeight="1">
      <c r="A929" s="81"/>
      <c r="B929" s="175" t="s">
        <v>784</v>
      </c>
      <c r="C929" s="241"/>
      <c r="D929" s="195"/>
      <c r="E929" s="81"/>
      <c r="F929" s="80"/>
      <c r="G929" s="79"/>
    </row>
    <row r="930" spans="1:7" ht="15.75">
      <c r="A930" s="81">
        <v>1</v>
      </c>
      <c r="B930" s="196" t="s">
        <v>34</v>
      </c>
      <c r="C930" s="80"/>
      <c r="D930" s="80"/>
      <c r="E930" s="81"/>
      <c r="F930" s="80"/>
      <c r="G930" s="79"/>
    </row>
    <row r="931" spans="1:7" ht="39">
      <c r="A931" s="81"/>
      <c r="B931" s="197" t="s">
        <v>464</v>
      </c>
      <c r="C931" s="195" t="s">
        <v>129</v>
      </c>
      <c r="D931" s="195" t="s">
        <v>175</v>
      </c>
      <c r="E931" s="81"/>
      <c r="F931" s="80">
        <v>250000</v>
      </c>
      <c r="G931" s="79">
        <f t="shared" si="11"/>
        <v>250000</v>
      </c>
    </row>
    <row r="932" spans="1:7" ht="15.75">
      <c r="A932" s="81">
        <v>2</v>
      </c>
      <c r="B932" s="196" t="s">
        <v>35</v>
      </c>
      <c r="C932" s="80"/>
      <c r="D932" s="80"/>
      <c r="E932" s="81"/>
      <c r="F932" s="80"/>
      <c r="G932" s="79"/>
    </row>
    <row r="933" spans="1:7" ht="51.75">
      <c r="A933" s="81"/>
      <c r="B933" s="197" t="s">
        <v>465</v>
      </c>
      <c r="C933" s="195" t="s">
        <v>145</v>
      </c>
      <c r="D933" s="195" t="s">
        <v>153</v>
      </c>
      <c r="E933" s="81"/>
      <c r="F933" s="80">
        <v>1</v>
      </c>
      <c r="G933" s="79">
        <f t="shared" si="11"/>
        <v>1</v>
      </c>
    </row>
    <row r="934" spans="1:7" ht="39">
      <c r="A934" s="81"/>
      <c r="B934" s="197" t="s">
        <v>466</v>
      </c>
      <c r="C934" s="195" t="s">
        <v>321</v>
      </c>
      <c r="D934" s="195" t="s">
        <v>153</v>
      </c>
      <c r="E934" s="81"/>
      <c r="F934" s="80">
        <v>120</v>
      </c>
      <c r="G934" s="79">
        <f t="shared" si="11"/>
        <v>120</v>
      </c>
    </row>
    <row r="935" spans="1:7" ht="15.75">
      <c r="A935" s="81">
        <v>3</v>
      </c>
      <c r="B935" s="196" t="s">
        <v>36</v>
      </c>
      <c r="C935" s="80"/>
      <c r="D935" s="80"/>
      <c r="E935" s="81"/>
      <c r="F935" s="80"/>
      <c r="G935" s="79"/>
    </row>
    <row r="936" spans="1:7" ht="39">
      <c r="A936" s="81"/>
      <c r="B936" s="197" t="s">
        <v>467</v>
      </c>
      <c r="C936" s="195" t="s">
        <v>134</v>
      </c>
      <c r="D936" s="195" t="s">
        <v>148</v>
      </c>
      <c r="E936" s="81"/>
      <c r="F936" s="80">
        <v>10000</v>
      </c>
      <c r="G936" s="79">
        <f t="shared" si="11"/>
        <v>10000</v>
      </c>
    </row>
    <row r="937" spans="1:7" ht="42">
      <c r="A937" s="81"/>
      <c r="B937" s="197" t="s">
        <v>468</v>
      </c>
      <c r="C937" s="195" t="s">
        <v>134</v>
      </c>
      <c r="D937" s="195" t="s">
        <v>148</v>
      </c>
      <c r="E937" s="81"/>
      <c r="F937" s="80">
        <v>2000</v>
      </c>
      <c r="G937" s="79">
        <f t="shared" si="11"/>
        <v>2000</v>
      </c>
    </row>
    <row r="938" spans="1:7" ht="15.75">
      <c r="A938" s="81">
        <v>4</v>
      </c>
      <c r="B938" s="196" t="s">
        <v>37</v>
      </c>
      <c r="C938" s="80"/>
      <c r="D938" s="80"/>
      <c r="E938" s="81"/>
      <c r="F938" s="80"/>
      <c r="G938" s="79"/>
    </row>
    <row r="939" spans="1:7" ht="39">
      <c r="A939" s="81"/>
      <c r="B939" s="197" t="s">
        <v>469</v>
      </c>
      <c r="C939" s="195" t="s">
        <v>172</v>
      </c>
      <c r="D939" s="195" t="s">
        <v>148</v>
      </c>
      <c r="E939" s="81"/>
      <c r="F939" s="80">
        <v>100</v>
      </c>
      <c r="G939" s="79">
        <f t="shared" si="11"/>
        <v>100</v>
      </c>
    </row>
    <row r="940" spans="1:7" ht="34.5" customHeight="1">
      <c r="A940" s="81"/>
      <c r="B940" s="175" t="s">
        <v>785</v>
      </c>
      <c r="C940" s="241"/>
      <c r="D940" s="195"/>
      <c r="E940" s="81"/>
      <c r="F940" s="80"/>
      <c r="G940" s="79"/>
    </row>
    <row r="941" spans="1:7" ht="15.75">
      <c r="A941" s="81">
        <v>1</v>
      </c>
      <c r="B941" s="196" t="s">
        <v>34</v>
      </c>
      <c r="C941" s="80"/>
      <c r="D941" s="80"/>
      <c r="E941" s="81"/>
      <c r="F941" s="80"/>
      <c r="G941" s="79"/>
    </row>
    <row r="942" spans="1:7" ht="39">
      <c r="A942" s="81"/>
      <c r="B942" s="197" t="s">
        <v>470</v>
      </c>
      <c r="C942" s="195" t="s">
        <v>129</v>
      </c>
      <c r="D942" s="195" t="s">
        <v>175</v>
      </c>
      <c r="E942" s="81"/>
      <c r="F942" s="80">
        <v>250000</v>
      </c>
      <c r="G942" s="79">
        <f t="shared" si="11"/>
        <v>250000</v>
      </c>
    </row>
    <row r="943" spans="1:7" ht="15.75">
      <c r="A943" s="81">
        <v>2</v>
      </c>
      <c r="B943" s="196" t="s">
        <v>35</v>
      </c>
      <c r="C943" s="80"/>
      <c r="D943" s="80"/>
      <c r="E943" s="81"/>
      <c r="F943" s="80"/>
      <c r="G943" s="79"/>
    </row>
    <row r="944" spans="1:7" ht="51.75">
      <c r="A944" s="81"/>
      <c r="B944" s="197" t="s">
        <v>471</v>
      </c>
      <c r="C944" s="195" t="s">
        <v>145</v>
      </c>
      <c r="D944" s="195" t="s">
        <v>153</v>
      </c>
      <c r="E944" s="81"/>
      <c r="F944" s="80">
        <v>1</v>
      </c>
      <c r="G944" s="79">
        <f t="shared" si="11"/>
        <v>1</v>
      </c>
    </row>
    <row r="945" spans="1:7" ht="39">
      <c r="A945" s="81"/>
      <c r="B945" s="197" t="s">
        <v>472</v>
      </c>
      <c r="C945" s="195" t="s">
        <v>321</v>
      </c>
      <c r="D945" s="195" t="s">
        <v>153</v>
      </c>
      <c r="E945" s="81"/>
      <c r="F945" s="80">
        <v>120</v>
      </c>
      <c r="G945" s="79">
        <f t="shared" si="11"/>
        <v>120</v>
      </c>
    </row>
    <row r="946" spans="1:7" ht="15.75">
      <c r="A946" s="81">
        <v>3</v>
      </c>
      <c r="B946" s="196" t="s">
        <v>36</v>
      </c>
      <c r="C946" s="80"/>
      <c r="D946" s="80"/>
      <c r="E946" s="81"/>
      <c r="F946" s="80"/>
      <c r="G946" s="79"/>
    </row>
    <row r="947" spans="1:7" ht="39">
      <c r="A947" s="81"/>
      <c r="B947" s="197" t="s">
        <v>473</v>
      </c>
      <c r="C947" s="195" t="s">
        <v>134</v>
      </c>
      <c r="D947" s="195" t="s">
        <v>148</v>
      </c>
      <c r="E947" s="81"/>
      <c r="F947" s="80">
        <v>10000</v>
      </c>
      <c r="G947" s="79">
        <f t="shared" si="11"/>
        <v>10000</v>
      </c>
    </row>
    <row r="948" spans="1:7" ht="42">
      <c r="A948" s="81"/>
      <c r="B948" s="197" t="s">
        <v>474</v>
      </c>
      <c r="C948" s="195" t="s">
        <v>134</v>
      </c>
      <c r="D948" s="195" t="s">
        <v>148</v>
      </c>
      <c r="E948" s="81"/>
      <c r="F948" s="80">
        <v>2000</v>
      </c>
      <c r="G948" s="79">
        <f t="shared" si="11"/>
        <v>2000</v>
      </c>
    </row>
    <row r="949" spans="1:7" ht="15.75">
      <c r="A949" s="81">
        <v>4</v>
      </c>
      <c r="B949" s="196" t="s">
        <v>37</v>
      </c>
      <c r="C949" s="80"/>
      <c r="D949" s="80"/>
      <c r="E949" s="81"/>
      <c r="F949" s="80"/>
      <c r="G949" s="79"/>
    </row>
    <row r="950" spans="1:7" ht="39">
      <c r="A950" s="81"/>
      <c r="B950" s="197" t="s">
        <v>475</v>
      </c>
      <c r="C950" s="195" t="s">
        <v>172</v>
      </c>
      <c r="D950" s="195" t="s">
        <v>148</v>
      </c>
      <c r="E950" s="81"/>
      <c r="F950" s="80">
        <v>100</v>
      </c>
      <c r="G950" s="79">
        <f t="shared" si="11"/>
        <v>100</v>
      </c>
    </row>
    <row r="951" spans="1:7" ht="36.75" customHeight="1">
      <c r="A951" s="81"/>
      <c r="B951" s="175" t="s">
        <v>786</v>
      </c>
      <c r="C951" s="241"/>
      <c r="D951" s="195"/>
      <c r="E951" s="81"/>
      <c r="F951" s="80"/>
      <c r="G951" s="79"/>
    </row>
    <row r="952" spans="1:7" ht="15.75">
      <c r="A952" s="81">
        <v>1</v>
      </c>
      <c r="B952" s="196" t="s">
        <v>34</v>
      </c>
      <c r="C952" s="80"/>
      <c r="D952" s="80"/>
      <c r="E952" s="81"/>
      <c r="F952" s="80"/>
      <c r="G952" s="79"/>
    </row>
    <row r="953" spans="1:7" ht="42" customHeight="1">
      <c r="A953" s="81"/>
      <c r="B953" s="197" t="s">
        <v>476</v>
      </c>
      <c r="C953" s="195" t="s">
        <v>129</v>
      </c>
      <c r="D953" s="195" t="s">
        <v>175</v>
      </c>
      <c r="E953" s="81"/>
      <c r="F953" s="80">
        <v>500000</v>
      </c>
      <c r="G953" s="79">
        <f t="shared" si="11"/>
        <v>500000</v>
      </c>
    </row>
    <row r="954" spans="1:7" ht="15.75">
      <c r="A954" s="81">
        <v>2</v>
      </c>
      <c r="B954" s="196" t="s">
        <v>35</v>
      </c>
      <c r="C954" s="80"/>
      <c r="D954" s="80"/>
      <c r="E954" s="81"/>
      <c r="F954" s="80"/>
      <c r="G954" s="79"/>
    </row>
    <row r="955" spans="1:7" ht="51.75">
      <c r="A955" s="81"/>
      <c r="B955" s="197" t="s">
        <v>477</v>
      </c>
      <c r="C955" s="195" t="s">
        <v>145</v>
      </c>
      <c r="D955" s="195" t="s">
        <v>153</v>
      </c>
      <c r="E955" s="81"/>
      <c r="F955" s="80">
        <v>1</v>
      </c>
      <c r="G955" s="79">
        <f t="shared" si="11"/>
        <v>1</v>
      </c>
    </row>
    <row r="956" spans="1:7" ht="39">
      <c r="A956" s="81"/>
      <c r="B956" s="197" t="s">
        <v>478</v>
      </c>
      <c r="C956" s="195" t="s">
        <v>321</v>
      </c>
      <c r="D956" s="195" t="s">
        <v>153</v>
      </c>
      <c r="E956" s="81"/>
      <c r="F956" s="80">
        <v>240</v>
      </c>
      <c r="G956" s="79">
        <f t="shared" si="11"/>
        <v>240</v>
      </c>
    </row>
    <row r="957" spans="1:7" ht="15.75">
      <c r="A957" s="81">
        <v>3</v>
      </c>
      <c r="B957" s="196" t="s">
        <v>36</v>
      </c>
      <c r="C957" s="80"/>
      <c r="D957" s="80"/>
      <c r="E957" s="81"/>
      <c r="F957" s="80"/>
      <c r="G957" s="79"/>
    </row>
    <row r="958" spans="1:7" ht="39">
      <c r="A958" s="81"/>
      <c r="B958" s="197" t="s">
        <v>479</v>
      </c>
      <c r="C958" s="195" t="s">
        <v>134</v>
      </c>
      <c r="D958" s="195" t="s">
        <v>148</v>
      </c>
      <c r="E958" s="81"/>
      <c r="F958" s="205">
        <v>20000</v>
      </c>
      <c r="G958" s="79">
        <f t="shared" si="11"/>
        <v>20000</v>
      </c>
    </row>
    <row r="959" spans="1:7" ht="42">
      <c r="A959" s="81"/>
      <c r="B959" s="197" t="s">
        <v>480</v>
      </c>
      <c r="C959" s="195" t="s">
        <v>134</v>
      </c>
      <c r="D959" s="195" t="s">
        <v>148</v>
      </c>
      <c r="E959" s="81"/>
      <c r="F959" s="80">
        <v>2000</v>
      </c>
      <c r="G959" s="79">
        <f t="shared" si="11"/>
        <v>2000</v>
      </c>
    </row>
    <row r="960" spans="1:7" ht="15.75">
      <c r="A960" s="81">
        <v>4</v>
      </c>
      <c r="B960" s="196" t="s">
        <v>37</v>
      </c>
      <c r="C960" s="80"/>
      <c r="D960" s="80"/>
      <c r="E960" s="81"/>
      <c r="F960" s="80"/>
      <c r="G960" s="79"/>
    </row>
    <row r="961" spans="1:7" ht="39">
      <c r="A961" s="81"/>
      <c r="B961" s="197" t="s">
        <v>481</v>
      </c>
      <c r="C961" s="195" t="s">
        <v>172</v>
      </c>
      <c r="D961" s="195" t="s">
        <v>148</v>
      </c>
      <c r="E961" s="81"/>
      <c r="F961" s="80">
        <v>100</v>
      </c>
      <c r="G961" s="79">
        <f t="shared" si="11"/>
        <v>100</v>
      </c>
    </row>
    <row r="962" spans="1:7" ht="36" customHeight="1">
      <c r="A962" s="81"/>
      <c r="B962" s="175" t="s">
        <v>787</v>
      </c>
      <c r="C962" s="241"/>
      <c r="D962" s="195"/>
      <c r="E962" s="81"/>
      <c r="F962" s="80"/>
      <c r="G962" s="79"/>
    </row>
    <row r="963" spans="1:7" ht="15.75">
      <c r="A963" s="81">
        <v>1</v>
      </c>
      <c r="B963" s="196" t="s">
        <v>34</v>
      </c>
      <c r="C963" s="80"/>
      <c r="D963" s="80"/>
      <c r="E963" s="81"/>
      <c r="F963" s="80"/>
      <c r="G963" s="79"/>
    </row>
    <row r="964" spans="1:7" ht="39">
      <c r="A964" s="81"/>
      <c r="B964" s="197" t="s">
        <v>482</v>
      </c>
      <c r="C964" s="195" t="s">
        <v>129</v>
      </c>
      <c r="D964" s="195" t="s">
        <v>175</v>
      </c>
      <c r="E964" s="81"/>
      <c r="F964" s="205">
        <v>295000</v>
      </c>
      <c r="G964" s="79">
        <f t="shared" si="11"/>
        <v>295000</v>
      </c>
    </row>
    <row r="965" spans="1:7" ht="15.75">
      <c r="A965" s="81">
        <v>2</v>
      </c>
      <c r="B965" s="196" t="s">
        <v>35</v>
      </c>
      <c r="C965" s="80"/>
      <c r="D965" s="80"/>
      <c r="E965" s="81"/>
      <c r="F965" s="80"/>
      <c r="G965" s="79"/>
    </row>
    <row r="966" spans="1:7" ht="51.75">
      <c r="A966" s="81"/>
      <c r="B966" s="197" t="s">
        <v>483</v>
      </c>
      <c r="C966" s="195" t="s">
        <v>145</v>
      </c>
      <c r="D966" s="195" t="s">
        <v>153</v>
      </c>
      <c r="E966" s="81"/>
      <c r="F966" s="80">
        <v>1</v>
      </c>
      <c r="G966" s="79">
        <f>F966</f>
        <v>1</v>
      </c>
    </row>
    <row r="967" spans="1:7" ht="39">
      <c r="A967" s="81"/>
      <c r="B967" s="197" t="s">
        <v>484</v>
      </c>
      <c r="C967" s="195" t="s">
        <v>321</v>
      </c>
      <c r="D967" s="195" t="s">
        <v>153</v>
      </c>
      <c r="E967" s="81"/>
      <c r="F967" s="80">
        <f>(F964-F969)/F970</f>
        <v>140</v>
      </c>
      <c r="G967" s="79">
        <f>F967</f>
        <v>140</v>
      </c>
    </row>
    <row r="968" spans="1:7" ht="15.75">
      <c r="A968" s="81">
        <v>3</v>
      </c>
      <c r="B968" s="196" t="s">
        <v>36</v>
      </c>
      <c r="C968" s="80"/>
      <c r="D968" s="80"/>
      <c r="E968" s="81"/>
      <c r="F968" s="80"/>
      <c r="G968" s="79"/>
    </row>
    <row r="969" spans="1:7" ht="39">
      <c r="A969" s="81"/>
      <c r="B969" s="197" t="s">
        <v>485</v>
      </c>
      <c r="C969" s="195" t="s">
        <v>134</v>
      </c>
      <c r="D969" s="195" t="s">
        <v>148</v>
      </c>
      <c r="E969" s="81"/>
      <c r="F969" s="205">
        <v>15000</v>
      </c>
      <c r="G969" s="79">
        <f>F969</f>
        <v>15000</v>
      </c>
    </row>
    <row r="970" spans="1:7" ht="42">
      <c r="A970" s="81"/>
      <c r="B970" s="197" t="s">
        <v>486</v>
      </c>
      <c r="C970" s="195" t="s">
        <v>134</v>
      </c>
      <c r="D970" s="195" t="s">
        <v>148</v>
      </c>
      <c r="E970" s="81"/>
      <c r="F970" s="80">
        <v>2000</v>
      </c>
      <c r="G970" s="79">
        <f>F970</f>
        <v>2000</v>
      </c>
    </row>
    <row r="971" spans="1:7" ht="15.75">
      <c r="A971" s="81">
        <v>4</v>
      </c>
      <c r="B971" s="196" t="s">
        <v>37</v>
      </c>
      <c r="C971" s="80"/>
      <c r="D971" s="80"/>
      <c r="E971" s="81"/>
      <c r="F971" s="80"/>
      <c r="G971" s="79"/>
    </row>
    <row r="972" spans="1:7" ht="39">
      <c r="A972" s="81"/>
      <c r="B972" s="197" t="s">
        <v>487</v>
      </c>
      <c r="C972" s="195" t="s">
        <v>172</v>
      </c>
      <c r="D972" s="195" t="s">
        <v>148</v>
      </c>
      <c r="E972" s="81"/>
      <c r="F972" s="80">
        <v>100</v>
      </c>
      <c r="G972" s="79">
        <f>F972</f>
        <v>100</v>
      </c>
    </row>
    <row r="973" spans="1:7" ht="41.25" customHeight="1">
      <c r="A973" s="81"/>
      <c r="B973" s="242" t="s">
        <v>788</v>
      </c>
      <c r="C973" s="243"/>
      <c r="D973" s="195"/>
      <c r="E973" s="81"/>
      <c r="F973" s="80"/>
      <c r="G973" s="79"/>
    </row>
    <row r="974" spans="1:7" ht="15.75">
      <c r="A974" s="81">
        <v>1</v>
      </c>
      <c r="B974" s="196" t="s">
        <v>34</v>
      </c>
      <c r="C974" s="80"/>
      <c r="D974" s="80"/>
      <c r="E974" s="81"/>
      <c r="F974" s="80"/>
      <c r="G974" s="79"/>
    </row>
    <row r="975" spans="1:7" ht="39">
      <c r="A975" s="81"/>
      <c r="B975" s="197" t="s">
        <v>488</v>
      </c>
      <c r="C975" s="195" t="s">
        <v>129</v>
      </c>
      <c r="D975" s="195" t="s">
        <v>175</v>
      </c>
      <c r="E975" s="81"/>
      <c r="F975" s="205">
        <v>500000</v>
      </c>
      <c r="G975" s="79">
        <f>F975</f>
        <v>500000</v>
      </c>
    </row>
    <row r="976" spans="1:7" ht="15.75">
      <c r="A976" s="81">
        <v>2</v>
      </c>
      <c r="B976" s="196" t="s">
        <v>35</v>
      </c>
      <c r="C976" s="80"/>
      <c r="D976" s="80"/>
      <c r="E976" s="81"/>
      <c r="F976" s="80"/>
      <c r="G976" s="79"/>
    </row>
    <row r="977" spans="1:7" ht="51.75">
      <c r="A977" s="81"/>
      <c r="B977" s="197" t="s">
        <v>489</v>
      </c>
      <c r="C977" s="195" t="s">
        <v>145</v>
      </c>
      <c r="D977" s="195" t="s">
        <v>153</v>
      </c>
      <c r="E977" s="81"/>
      <c r="F977" s="80">
        <v>1</v>
      </c>
      <c r="G977" s="79">
        <f>F977</f>
        <v>1</v>
      </c>
    </row>
    <row r="978" spans="1:7" ht="51.75">
      <c r="A978" s="81"/>
      <c r="B978" s="197" t="s">
        <v>490</v>
      </c>
      <c r="C978" s="195" t="s">
        <v>321</v>
      </c>
      <c r="D978" s="195" t="s">
        <v>153</v>
      </c>
      <c r="E978" s="81"/>
      <c r="F978" s="80">
        <v>245</v>
      </c>
      <c r="G978" s="79">
        <f>F978</f>
        <v>245</v>
      </c>
    </row>
    <row r="979" spans="1:7" ht="15.75">
      <c r="A979" s="81">
        <v>3</v>
      </c>
      <c r="B979" s="196" t="s">
        <v>36</v>
      </c>
      <c r="C979" s="80"/>
      <c r="D979" s="80"/>
      <c r="E979" s="81"/>
      <c r="F979" s="80"/>
      <c r="G979" s="79"/>
    </row>
    <row r="980" spans="1:7" ht="54" customHeight="1">
      <c r="A980" s="81"/>
      <c r="B980" s="197" t="s">
        <v>491</v>
      </c>
      <c r="C980" s="195" t="s">
        <v>134</v>
      </c>
      <c r="D980" s="195" t="s">
        <v>148</v>
      </c>
      <c r="E980" s="81"/>
      <c r="F980" s="205">
        <v>10000</v>
      </c>
      <c r="G980" s="79">
        <f>F980</f>
        <v>10000</v>
      </c>
    </row>
    <row r="981" spans="1:7" ht="57.75" customHeight="1">
      <c r="A981" s="81"/>
      <c r="B981" s="197" t="s">
        <v>492</v>
      </c>
      <c r="C981" s="195" t="s">
        <v>134</v>
      </c>
      <c r="D981" s="195" t="s">
        <v>148</v>
      </c>
      <c r="E981" s="81"/>
      <c r="F981" s="80">
        <v>2000</v>
      </c>
      <c r="G981" s="79">
        <f>F981</f>
        <v>2000</v>
      </c>
    </row>
    <row r="982" spans="1:7" ht="15.75">
      <c r="A982" s="81">
        <v>4</v>
      </c>
      <c r="B982" s="196" t="s">
        <v>37</v>
      </c>
      <c r="C982" s="80"/>
      <c r="D982" s="80"/>
      <c r="E982" s="81"/>
      <c r="F982" s="80"/>
      <c r="G982" s="79"/>
    </row>
    <row r="983" spans="1:7" ht="51.75">
      <c r="A983" s="81"/>
      <c r="B983" s="197" t="s">
        <v>493</v>
      </c>
      <c r="C983" s="195" t="s">
        <v>172</v>
      </c>
      <c r="D983" s="195" t="s">
        <v>148</v>
      </c>
      <c r="E983" s="81"/>
      <c r="F983" s="80">
        <v>100</v>
      </c>
      <c r="G983" s="79">
        <f>F983</f>
        <v>100</v>
      </c>
    </row>
    <row r="984" spans="1:7" ht="36.75" customHeight="1">
      <c r="A984" s="81"/>
      <c r="B984" s="201" t="s">
        <v>789</v>
      </c>
      <c r="C984" s="190"/>
      <c r="D984" s="80"/>
      <c r="E984" s="81"/>
      <c r="F984" s="80"/>
      <c r="G984" s="79"/>
    </row>
    <row r="985" spans="1:7" ht="15.75">
      <c r="A985" s="81">
        <v>1</v>
      </c>
      <c r="B985" s="196" t="s">
        <v>34</v>
      </c>
      <c r="C985" s="80"/>
      <c r="D985" s="80"/>
      <c r="E985" s="81"/>
      <c r="F985" s="80"/>
      <c r="G985" s="79"/>
    </row>
    <row r="986" spans="1:7" ht="33.75">
      <c r="A986" s="81"/>
      <c r="B986" s="197" t="s">
        <v>751</v>
      </c>
      <c r="C986" s="195" t="s">
        <v>129</v>
      </c>
      <c r="D986" s="210" t="s">
        <v>821</v>
      </c>
      <c r="E986" s="81"/>
      <c r="F986" s="244">
        <v>1000000</v>
      </c>
      <c r="G986" s="79">
        <f>F986</f>
        <v>1000000</v>
      </c>
    </row>
    <row r="987" spans="1:7" ht="15.75">
      <c r="A987" s="81">
        <v>2</v>
      </c>
      <c r="B987" s="196" t="s">
        <v>35</v>
      </c>
      <c r="C987" s="80"/>
      <c r="D987" s="80"/>
      <c r="E987" s="81"/>
      <c r="F987" s="186"/>
      <c r="G987" s="79"/>
    </row>
    <row r="988" spans="1:7" ht="39">
      <c r="A988" s="81"/>
      <c r="B988" s="197" t="s">
        <v>752</v>
      </c>
      <c r="C988" s="195" t="s">
        <v>321</v>
      </c>
      <c r="D988" s="195" t="s">
        <v>153</v>
      </c>
      <c r="E988" s="81"/>
      <c r="F988" s="245">
        <f>F986/F990</f>
        <v>500</v>
      </c>
      <c r="G988" s="79">
        <f>F988</f>
        <v>500</v>
      </c>
    </row>
    <row r="989" spans="1:7" ht="15.75">
      <c r="A989" s="81">
        <v>3</v>
      </c>
      <c r="B989" s="196" t="s">
        <v>36</v>
      </c>
      <c r="C989" s="80"/>
      <c r="D989" s="80"/>
      <c r="E989" s="81"/>
      <c r="F989" s="186"/>
      <c r="G989" s="79"/>
    </row>
    <row r="990" spans="1:7" ht="42">
      <c r="A990" s="81"/>
      <c r="B990" s="197" t="s">
        <v>753</v>
      </c>
      <c r="C990" s="195" t="s">
        <v>134</v>
      </c>
      <c r="D990" s="195" t="s">
        <v>148</v>
      </c>
      <c r="E990" s="81"/>
      <c r="F990" s="244">
        <v>2000</v>
      </c>
      <c r="G990" s="79">
        <f>F990</f>
        <v>2000</v>
      </c>
    </row>
    <row r="991" spans="1:7" ht="15.75">
      <c r="A991" s="81">
        <v>4</v>
      </c>
      <c r="B991" s="196" t="s">
        <v>37</v>
      </c>
      <c r="C991" s="80"/>
      <c r="D991" s="80"/>
      <c r="E991" s="81"/>
      <c r="F991" s="186"/>
      <c r="G991" s="79"/>
    </row>
    <row r="992" spans="1:7" ht="39">
      <c r="A992" s="81"/>
      <c r="B992" s="197" t="s">
        <v>754</v>
      </c>
      <c r="C992" s="195" t="s">
        <v>172</v>
      </c>
      <c r="D992" s="155" t="s">
        <v>165</v>
      </c>
      <c r="E992" s="81"/>
      <c r="F992" s="186">
        <v>100</v>
      </c>
      <c r="G992" s="79">
        <f>F992</f>
        <v>100</v>
      </c>
    </row>
    <row r="993" spans="1:7" ht="34.5" customHeight="1">
      <c r="A993" s="81"/>
      <c r="B993" s="175" t="s">
        <v>790</v>
      </c>
      <c r="C993" s="241"/>
      <c r="D993" s="195"/>
      <c r="E993" s="81"/>
      <c r="F993" s="80"/>
      <c r="G993" s="79"/>
    </row>
    <row r="994" spans="1:7" ht="15.75">
      <c r="A994" s="81">
        <v>1</v>
      </c>
      <c r="B994" s="196" t="s">
        <v>34</v>
      </c>
      <c r="C994" s="80"/>
      <c r="D994" s="80"/>
      <c r="E994" s="81"/>
      <c r="F994" s="80"/>
      <c r="G994" s="79"/>
    </row>
    <row r="995" spans="1:7" ht="39">
      <c r="A995" s="81"/>
      <c r="B995" s="197" t="s">
        <v>494</v>
      </c>
      <c r="C995" s="195" t="s">
        <v>129</v>
      </c>
      <c r="D995" s="207" t="s">
        <v>890</v>
      </c>
      <c r="E995" s="81"/>
      <c r="F995" s="235">
        <f>1000000-200000</f>
        <v>800000</v>
      </c>
      <c r="G995" s="83">
        <f>F995</f>
        <v>800000</v>
      </c>
    </row>
    <row r="996" spans="1:7" ht="15.75">
      <c r="A996" s="81">
        <v>2</v>
      </c>
      <c r="B996" s="196" t="s">
        <v>35</v>
      </c>
      <c r="C996" s="80"/>
      <c r="D996" s="80"/>
      <c r="E996" s="81"/>
      <c r="F996" s="80"/>
      <c r="G996" s="79"/>
    </row>
    <row r="997" spans="1:7" ht="51.75">
      <c r="A997" s="81"/>
      <c r="B997" s="197" t="s">
        <v>495</v>
      </c>
      <c r="C997" s="195" t="s">
        <v>145</v>
      </c>
      <c r="D997" s="155" t="s">
        <v>153</v>
      </c>
      <c r="E997" s="81"/>
      <c r="F997" s="80">
        <v>1</v>
      </c>
      <c r="G997" s="79">
        <f>F997</f>
        <v>1</v>
      </c>
    </row>
    <row r="998" spans="1:7" ht="39">
      <c r="A998" s="81"/>
      <c r="B998" s="197" t="s">
        <v>496</v>
      </c>
      <c r="C998" s="195" t="s">
        <v>321</v>
      </c>
      <c r="D998" s="155" t="s">
        <v>153</v>
      </c>
      <c r="E998" s="81"/>
      <c r="F998" s="80">
        <f>(F995-F1000)/F1001</f>
        <v>390</v>
      </c>
      <c r="G998" s="79">
        <f>F998</f>
        <v>390</v>
      </c>
    </row>
    <row r="999" spans="1:7" ht="15.75">
      <c r="A999" s="81">
        <v>3</v>
      </c>
      <c r="B999" s="196" t="s">
        <v>36</v>
      </c>
      <c r="C999" s="80"/>
      <c r="D999" s="80"/>
      <c r="E999" s="81"/>
      <c r="F999" s="80"/>
      <c r="G999" s="79"/>
    </row>
    <row r="1000" spans="1:7" ht="39">
      <c r="A1000" s="81"/>
      <c r="B1000" s="197" t="s">
        <v>497</v>
      </c>
      <c r="C1000" s="195" t="s">
        <v>134</v>
      </c>
      <c r="D1000" s="155" t="s">
        <v>148</v>
      </c>
      <c r="E1000" s="81"/>
      <c r="F1000" s="80">
        <v>20000</v>
      </c>
      <c r="G1000" s="79">
        <f>F1000</f>
        <v>20000</v>
      </c>
    </row>
    <row r="1001" spans="1:7" ht="42">
      <c r="A1001" s="81"/>
      <c r="B1001" s="197" t="s">
        <v>498</v>
      </c>
      <c r="C1001" s="195" t="s">
        <v>134</v>
      </c>
      <c r="D1001" s="155" t="s">
        <v>148</v>
      </c>
      <c r="E1001" s="81"/>
      <c r="F1001" s="80">
        <v>2000</v>
      </c>
      <c r="G1001" s="79">
        <f>F1001</f>
        <v>2000</v>
      </c>
    </row>
    <row r="1002" spans="1:7" ht="15.75">
      <c r="A1002" s="81">
        <v>4</v>
      </c>
      <c r="B1002" s="196" t="s">
        <v>37</v>
      </c>
      <c r="C1002" s="80"/>
      <c r="D1002" s="80"/>
      <c r="E1002" s="81"/>
      <c r="F1002" s="80"/>
      <c r="G1002" s="79"/>
    </row>
    <row r="1003" spans="1:7" ht="39">
      <c r="A1003" s="81"/>
      <c r="B1003" s="197" t="s">
        <v>499</v>
      </c>
      <c r="C1003" s="195" t="s">
        <v>172</v>
      </c>
      <c r="D1003" s="155" t="s">
        <v>165</v>
      </c>
      <c r="E1003" s="81"/>
      <c r="F1003" s="80">
        <v>100</v>
      </c>
      <c r="G1003" s="79">
        <f>F1003</f>
        <v>100</v>
      </c>
    </row>
    <row r="1004" spans="1:7" ht="38.25" customHeight="1">
      <c r="A1004" s="81"/>
      <c r="B1004" s="201" t="s">
        <v>791</v>
      </c>
      <c r="C1004" s="190"/>
      <c r="D1004" s="80"/>
      <c r="E1004" s="81"/>
      <c r="F1004" s="80"/>
      <c r="G1004" s="79"/>
    </row>
    <row r="1005" spans="1:7" ht="15.75">
      <c r="A1005" s="81">
        <v>1</v>
      </c>
      <c r="B1005" s="196" t="s">
        <v>34</v>
      </c>
      <c r="C1005" s="80"/>
      <c r="D1005" s="80"/>
      <c r="E1005" s="81"/>
      <c r="F1005" s="80"/>
      <c r="G1005" s="79"/>
    </row>
    <row r="1006" spans="1:7" ht="15.75">
      <c r="A1006" s="81"/>
      <c r="B1006" s="197" t="s">
        <v>318</v>
      </c>
      <c r="C1006" s="195" t="s">
        <v>129</v>
      </c>
      <c r="D1006" s="195" t="s">
        <v>319</v>
      </c>
      <c r="E1006" s="81"/>
      <c r="F1006" s="205">
        <v>200000</v>
      </c>
      <c r="G1006" s="79">
        <f>F1006</f>
        <v>200000</v>
      </c>
    </row>
    <row r="1007" spans="1:7" ht="15.75">
      <c r="A1007" s="81">
        <v>2</v>
      </c>
      <c r="B1007" s="196" t="s">
        <v>35</v>
      </c>
      <c r="C1007" s="80"/>
      <c r="D1007" s="80"/>
      <c r="E1007" s="81"/>
      <c r="F1007" s="80"/>
      <c r="G1007" s="79"/>
    </row>
    <row r="1008" spans="1:7" ht="51.75">
      <c r="A1008" s="81"/>
      <c r="B1008" s="197" t="s">
        <v>639</v>
      </c>
      <c r="C1008" s="195" t="s">
        <v>321</v>
      </c>
      <c r="D1008" s="195" t="s">
        <v>153</v>
      </c>
      <c r="E1008" s="81"/>
      <c r="F1008" s="80">
        <v>100</v>
      </c>
      <c r="G1008" s="79">
        <f>F1008</f>
        <v>100</v>
      </c>
    </row>
    <row r="1009" spans="1:7" ht="15.75">
      <c r="A1009" s="81">
        <v>3</v>
      </c>
      <c r="B1009" s="196" t="s">
        <v>36</v>
      </c>
      <c r="C1009" s="80"/>
      <c r="D1009" s="80"/>
      <c r="E1009" s="81"/>
      <c r="F1009" s="80"/>
      <c r="G1009" s="79"/>
    </row>
    <row r="1010" spans="1:7" ht="42">
      <c r="A1010" s="81"/>
      <c r="B1010" s="197" t="s">
        <v>500</v>
      </c>
      <c r="C1010" s="195" t="s">
        <v>134</v>
      </c>
      <c r="D1010" s="195" t="s">
        <v>148</v>
      </c>
      <c r="E1010" s="81"/>
      <c r="F1010" s="80">
        <v>2000</v>
      </c>
      <c r="G1010" s="79">
        <f>F1010</f>
        <v>2000</v>
      </c>
    </row>
    <row r="1011" spans="1:7" ht="15.75">
      <c r="A1011" s="81">
        <v>4</v>
      </c>
      <c r="B1011" s="196" t="s">
        <v>37</v>
      </c>
      <c r="C1011" s="80"/>
      <c r="D1011" s="80"/>
      <c r="E1011" s="81"/>
      <c r="F1011" s="80"/>
      <c r="G1011" s="79"/>
    </row>
    <row r="1012" spans="1:7" ht="15.75">
      <c r="A1012" s="81"/>
      <c r="B1012" s="197" t="s">
        <v>293</v>
      </c>
      <c r="C1012" s="195" t="s">
        <v>172</v>
      </c>
      <c r="D1012" s="195" t="s">
        <v>165</v>
      </c>
      <c r="E1012" s="81"/>
      <c r="F1012" s="80">
        <v>100</v>
      </c>
      <c r="G1012" s="79">
        <f>F1012</f>
        <v>100</v>
      </c>
    </row>
    <row r="1013" spans="1:7" ht="41.25" customHeight="1">
      <c r="A1013" s="81"/>
      <c r="B1013" s="201" t="s">
        <v>792</v>
      </c>
      <c r="C1013" s="190"/>
      <c r="D1013" s="80"/>
      <c r="E1013" s="81"/>
      <c r="F1013" s="80"/>
      <c r="G1013" s="79"/>
    </row>
    <row r="1014" spans="1:7" ht="15.75">
      <c r="A1014" s="81">
        <v>1</v>
      </c>
      <c r="B1014" s="196" t="s">
        <v>34</v>
      </c>
      <c r="C1014" s="80"/>
      <c r="D1014" s="80"/>
      <c r="E1014" s="81"/>
      <c r="F1014" s="80"/>
      <c r="G1014" s="79"/>
    </row>
    <row r="1015" spans="1:7" ht="15.75">
      <c r="A1015" s="81"/>
      <c r="B1015" s="197" t="s">
        <v>318</v>
      </c>
      <c r="C1015" s="195" t="s">
        <v>129</v>
      </c>
      <c r="D1015" s="195" t="s">
        <v>319</v>
      </c>
      <c r="E1015" s="81"/>
      <c r="F1015" s="205">
        <v>800000</v>
      </c>
      <c r="G1015" s="79">
        <f>F1015</f>
        <v>800000</v>
      </c>
    </row>
    <row r="1016" spans="1:7" ht="15.75">
      <c r="A1016" s="81">
        <v>2</v>
      </c>
      <c r="B1016" s="196" t="s">
        <v>35</v>
      </c>
      <c r="C1016" s="80"/>
      <c r="D1016" s="80"/>
      <c r="E1016" s="81"/>
      <c r="F1016" s="80"/>
      <c r="G1016" s="79"/>
    </row>
    <row r="1017" spans="1:7" ht="51.75">
      <c r="A1017" s="81"/>
      <c r="B1017" s="197" t="s">
        <v>638</v>
      </c>
      <c r="C1017" s="195" t="s">
        <v>321</v>
      </c>
      <c r="D1017" s="195" t="s">
        <v>153</v>
      </c>
      <c r="E1017" s="81"/>
      <c r="F1017" s="203">
        <f>'[1]після 24.09.2019'!$L$803</f>
        <v>444.44444444444446</v>
      </c>
      <c r="G1017" s="79">
        <f>F1017</f>
        <v>444.44444444444446</v>
      </c>
    </row>
    <row r="1018" spans="1:7" ht="15.75">
      <c r="A1018" s="81">
        <v>3</v>
      </c>
      <c r="B1018" s="196" t="s">
        <v>36</v>
      </c>
      <c r="C1018" s="80"/>
      <c r="D1018" s="80"/>
      <c r="E1018" s="81"/>
      <c r="F1018" s="80"/>
      <c r="G1018" s="79"/>
    </row>
    <row r="1019" spans="1:7" ht="42">
      <c r="A1019" s="81"/>
      <c r="B1019" s="197" t="s">
        <v>501</v>
      </c>
      <c r="C1019" s="195" t="s">
        <v>134</v>
      </c>
      <c r="D1019" s="195" t="s">
        <v>148</v>
      </c>
      <c r="E1019" s="81"/>
      <c r="F1019" s="80">
        <v>1800</v>
      </c>
      <c r="G1019" s="79">
        <f>F1019</f>
        <v>1800</v>
      </c>
    </row>
    <row r="1020" spans="1:7" ht="15.75">
      <c r="A1020" s="81">
        <v>4</v>
      </c>
      <c r="B1020" s="196" t="s">
        <v>37</v>
      </c>
      <c r="C1020" s="80"/>
      <c r="D1020" s="80"/>
      <c r="E1020" s="81"/>
      <c r="F1020" s="80"/>
      <c r="G1020" s="79"/>
    </row>
    <row r="1021" spans="1:7" ht="15.75">
      <c r="A1021" s="81"/>
      <c r="B1021" s="197" t="s">
        <v>293</v>
      </c>
      <c r="C1021" s="195" t="s">
        <v>172</v>
      </c>
      <c r="D1021" s="195" t="s">
        <v>165</v>
      </c>
      <c r="E1021" s="81"/>
      <c r="F1021" s="80">
        <v>100</v>
      </c>
      <c r="G1021" s="79">
        <f>F1021</f>
        <v>100</v>
      </c>
    </row>
    <row r="1022" spans="1:7" ht="39.75" customHeight="1">
      <c r="A1022" s="81"/>
      <c r="B1022" s="201" t="s">
        <v>793</v>
      </c>
      <c r="C1022" s="241"/>
      <c r="D1022" s="80"/>
      <c r="E1022" s="81"/>
      <c r="F1022" s="80"/>
      <c r="G1022" s="79"/>
    </row>
    <row r="1023" spans="1:7" ht="15.75">
      <c r="A1023" s="81">
        <v>1</v>
      </c>
      <c r="B1023" s="196" t="s">
        <v>34</v>
      </c>
      <c r="C1023" s="80"/>
      <c r="D1023" s="80"/>
      <c r="E1023" s="81"/>
      <c r="F1023" s="80"/>
      <c r="G1023" s="79"/>
    </row>
    <row r="1024" spans="1:7" ht="33.75">
      <c r="A1024" s="81"/>
      <c r="B1024" s="197" t="s">
        <v>318</v>
      </c>
      <c r="C1024" s="155" t="s">
        <v>129</v>
      </c>
      <c r="D1024" s="210" t="s">
        <v>614</v>
      </c>
      <c r="E1024" s="81"/>
      <c r="F1024" s="205">
        <v>105000</v>
      </c>
      <c r="G1024" s="79">
        <f>F1024</f>
        <v>105000</v>
      </c>
    </row>
    <row r="1025" spans="1:7" ht="15.75">
      <c r="A1025" s="81">
        <v>2</v>
      </c>
      <c r="B1025" s="196" t="s">
        <v>35</v>
      </c>
      <c r="C1025" s="80"/>
      <c r="D1025" s="80"/>
      <c r="E1025" s="81"/>
      <c r="F1025" s="80"/>
      <c r="G1025" s="79"/>
    </row>
    <row r="1026" spans="1:7" ht="39">
      <c r="A1026" s="81"/>
      <c r="B1026" s="197" t="s">
        <v>637</v>
      </c>
      <c r="C1026" s="155" t="s">
        <v>321</v>
      </c>
      <c r="D1026" s="155" t="s">
        <v>153</v>
      </c>
      <c r="E1026" s="81"/>
      <c r="F1026" s="205">
        <v>110</v>
      </c>
      <c r="G1026" s="79">
        <f>F1026</f>
        <v>110</v>
      </c>
    </row>
    <row r="1027" spans="1:7" ht="15.75">
      <c r="A1027" s="81">
        <v>3</v>
      </c>
      <c r="B1027" s="196" t="s">
        <v>36</v>
      </c>
      <c r="C1027" s="80"/>
      <c r="D1027" s="80"/>
      <c r="E1027" s="81"/>
      <c r="F1027" s="80"/>
      <c r="G1027" s="79"/>
    </row>
    <row r="1028" spans="1:7" ht="42">
      <c r="A1028" s="81"/>
      <c r="B1028" s="197" t="s">
        <v>640</v>
      </c>
      <c r="C1028" s="155" t="s">
        <v>134</v>
      </c>
      <c r="D1028" s="155" t="s">
        <v>148</v>
      </c>
      <c r="E1028" s="81"/>
      <c r="F1028" s="198">
        <f>F1024/F1026</f>
        <v>954.5454545454545</v>
      </c>
      <c r="G1028" s="159">
        <f>F1028</f>
        <v>954.5454545454545</v>
      </c>
    </row>
    <row r="1029" spans="1:7" ht="15.75">
      <c r="A1029" s="81">
        <v>4</v>
      </c>
      <c r="B1029" s="196" t="s">
        <v>37</v>
      </c>
      <c r="C1029" s="80"/>
      <c r="D1029" s="80"/>
      <c r="E1029" s="81"/>
      <c r="F1029" s="80"/>
      <c r="G1029" s="79"/>
    </row>
    <row r="1030" spans="1:7" ht="15.75">
      <c r="A1030" s="81"/>
      <c r="B1030" s="197" t="s">
        <v>293</v>
      </c>
      <c r="C1030" s="155" t="s">
        <v>172</v>
      </c>
      <c r="D1030" s="155" t="s">
        <v>165</v>
      </c>
      <c r="E1030" s="81"/>
      <c r="F1030" s="80">
        <v>100</v>
      </c>
      <c r="G1030" s="79">
        <f>F1030</f>
        <v>100</v>
      </c>
    </row>
    <row r="1031" spans="1:7" ht="36.75" customHeight="1">
      <c r="A1031" s="81"/>
      <c r="B1031" s="201" t="s">
        <v>794</v>
      </c>
      <c r="C1031" s="241"/>
      <c r="D1031" s="80"/>
      <c r="E1031" s="81"/>
      <c r="F1031" s="80"/>
      <c r="G1031" s="79"/>
    </row>
    <row r="1032" spans="1:7" ht="15.75">
      <c r="A1032" s="81">
        <v>1</v>
      </c>
      <c r="B1032" s="196" t="s">
        <v>34</v>
      </c>
      <c r="C1032" s="80"/>
      <c r="D1032" s="80"/>
      <c r="E1032" s="81"/>
      <c r="F1032" s="80"/>
      <c r="G1032" s="79"/>
    </row>
    <row r="1033" spans="1:7" ht="33.75">
      <c r="A1033" s="81"/>
      <c r="B1033" s="197" t="s">
        <v>318</v>
      </c>
      <c r="C1033" s="195" t="s">
        <v>129</v>
      </c>
      <c r="D1033" s="210" t="s">
        <v>614</v>
      </c>
      <c r="E1033" s="81"/>
      <c r="F1033" s="198">
        <v>186090</v>
      </c>
      <c r="G1033" s="79">
        <f>F1033</f>
        <v>186090</v>
      </c>
    </row>
    <row r="1034" spans="1:7" ht="15.75">
      <c r="A1034" s="81">
        <v>2</v>
      </c>
      <c r="B1034" s="196" t="s">
        <v>35</v>
      </c>
      <c r="C1034" s="80"/>
      <c r="D1034" s="80"/>
      <c r="E1034" s="81"/>
      <c r="F1034" s="80"/>
      <c r="G1034" s="79"/>
    </row>
    <row r="1035" spans="1:7" ht="51.75">
      <c r="A1035" s="81"/>
      <c r="B1035" s="197" t="s">
        <v>642</v>
      </c>
      <c r="C1035" s="155" t="s">
        <v>321</v>
      </c>
      <c r="D1035" s="155" t="s">
        <v>153</v>
      </c>
      <c r="E1035" s="81"/>
      <c r="F1035" s="230">
        <v>200</v>
      </c>
      <c r="G1035" s="79">
        <f>F1035</f>
        <v>200</v>
      </c>
    </row>
    <row r="1036" spans="1:7" ht="15.75">
      <c r="A1036" s="81">
        <v>3</v>
      </c>
      <c r="B1036" s="196" t="s">
        <v>36</v>
      </c>
      <c r="C1036" s="80"/>
      <c r="D1036" s="80"/>
      <c r="E1036" s="81"/>
      <c r="F1036" s="80"/>
      <c r="G1036" s="79"/>
    </row>
    <row r="1037" spans="1:7" ht="42">
      <c r="A1037" s="81"/>
      <c r="B1037" s="197" t="s">
        <v>641</v>
      </c>
      <c r="C1037" s="155" t="s">
        <v>134</v>
      </c>
      <c r="D1037" s="155" t="s">
        <v>148</v>
      </c>
      <c r="E1037" s="81"/>
      <c r="F1037" s="80">
        <f>F1033/F1035</f>
        <v>930.45</v>
      </c>
      <c r="G1037" s="159">
        <f>F1037</f>
        <v>930.45</v>
      </c>
    </row>
    <row r="1038" spans="1:7" ht="15.75">
      <c r="A1038" s="81">
        <v>4</v>
      </c>
      <c r="B1038" s="196" t="s">
        <v>37</v>
      </c>
      <c r="C1038" s="80"/>
      <c r="D1038" s="80"/>
      <c r="E1038" s="81"/>
      <c r="F1038" s="80"/>
      <c r="G1038" s="79"/>
    </row>
    <row r="1039" spans="1:7" ht="15.75">
      <c r="A1039" s="81"/>
      <c r="B1039" s="197" t="s">
        <v>293</v>
      </c>
      <c r="C1039" s="195" t="s">
        <v>172</v>
      </c>
      <c r="D1039" s="195" t="s">
        <v>165</v>
      </c>
      <c r="E1039" s="81"/>
      <c r="F1039" s="80">
        <v>100</v>
      </c>
      <c r="G1039" s="79">
        <f>F1039</f>
        <v>100</v>
      </c>
    </row>
    <row r="1040" spans="1:7" ht="42" customHeight="1">
      <c r="A1040" s="81"/>
      <c r="B1040" s="201" t="s">
        <v>795</v>
      </c>
      <c r="C1040" s="241"/>
      <c r="D1040" s="80"/>
      <c r="E1040" s="81"/>
      <c r="F1040" s="80"/>
      <c r="G1040" s="79"/>
    </row>
    <row r="1041" spans="1:7" ht="15.75">
      <c r="A1041" s="81">
        <v>1</v>
      </c>
      <c r="B1041" s="196" t="s">
        <v>34</v>
      </c>
      <c r="C1041" s="80"/>
      <c r="D1041" s="80"/>
      <c r="E1041" s="81"/>
      <c r="F1041" s="80"/>
      <c r="G1041" s="79"/>
    </row>
    <row r="1042" spans="1:7" ht="33.75">
      <c r="A1042" s="81"/>
      <c r="B1042" s="185" t="s">
        <v>318</v>
      </c>
      <c r="C1042" s="195" t="s">
        <v>129</v>
      </c>
      <c r="D1042" s="210" t="s">
        <v>614</v>
      </c>
      <c r="E1042" s="81"/>
      <c r="F1042" s="198">
        <v>162399.39</v>
      </c>
      <c r="G1042" s="159">
        <f>F1042</f>
        <v>162399.39</v>
      </c>
    </row>
    <row r="1043" spans="1:7" ht="15.75">
      <c r="A1043" s="81">
        <v>2</v>
      </c>
      <c r="B1043" s="196" t="s">
        <v>35</v>
      </c>
      <c r="C1043" s="80"/>
      <c r="D1043" s="80"/>
      <c r="E1043" s="81"/>
      <c r="F1043" s="80"/>
      <c r="G1043" s="79"/>
    </row>
    <row r="1044" spans="1:7" ht="53.25" customHeight="1">
      <c r="A1044" s="81"/>
      <c r="B1044" s="197" t="s">
        <v>643</v>
      </c>
      <c r="C1044" s="155" t="s">
        <v>321</v>
      </c>
      <c r="D1044" s="155" t="s">
        <v>153</v>
      </c>
      <c r="E1044" s="81"/>
      <c r="F1044" s="230">
        <v>400</v>
      </c>
      <c r="G1044" s="79">
        <f>F1044</f>
        <v>400</v>
      </c>
    </row>
    <row r="1045" spans="1:7" ht="15.75">
      <c r="A1045" s="81">
        <v>3</v>
      </c>
      <c r="B1045" s="196" t="s">
        <v>36</v>
      </c>
      <c r="C1045" s="80"/>
      <c r="D1045" s="80"/>
      <c r="E1045" s="81"/>
      <c r="F1045" s="80"/>
      <c r="G1045" s="79"/>
    </row>
    <row r="1046" spans="1:7" ht="42">
      <c r="A1046" s="81"/>
      <c r="B1046" s="197" t="s">
        <v>644</v>
      </c>
      <c r="C1046" s="155" t="s">
        <v>134</v>
      </c>
      <c r="D1046" s="155" t="s">
        <v>148</v>
      </c>
      <c r="E1046" s="81"/>
      <c r="F1046" s="211">
        <f>F1042/F1044</f>
        <v>405.99847500000004</v>
      </c>
      <c r="G1046" s="171">
        <f>F1046</f>
        <v>405.99847500000004</v>
      </c>
    </row>
    <row r="1047" spans="1:7" ht="15.75">
      <c r="A1047" s="81">
        <v>4</v>
      </c>
      <c r="B1047" s="196" t="s">
        <v>37</v>
      </c>
      <c r="C1047" s="80"/>
      <c r="D1047" s="80"/>
      <c r="E1047" s="81"/>
      <c r="F1047" s="80"/>
      <c r="G1047" s="79"/>
    </row>
    <row r="1048" spans="1:7" ht="15.75">
      <c r="A1048" s="81"/>
      <c r="B1048" s="197" t="s">
        <v>293</v>
      </c>
      <c r="C1048" s="195" t="s">
        <v>172</v>
      </c>
      <c r="D1048" s="195" t="s">
        <v>165</v>
      </c>
      <c r="E1048" s="81"/>
      <c r="F1048" s="80">
        <v>100</v>
      </c>
      <c r="G1048" s="79">
        <f>F1048</f>
        <v>100</v>
      </c>
    </row>
    <row r="1049" spans="1:7" ht="36" customHeight="1">
      <c r="A1049" s="81"/>
      <c r="B1049" s="201" t="s">
        <v>796</v>
      </c>
      <c r="C1049" s="241"/>
      <c r="D1049" s="80"/>
      <c r="E1049" s="81"/>
      <c r="F1049" s="80"/>
      <c r="G1049" s="79"/>
    </row>
    <row r="1050" spans="1:7" ht="15.75">
      <c r="A1050" s="81">
        <v>1</v>
      </c>
      <c r="B1050" s="196" t="s">
        <v>34</v>
      </c>
      <c r="C1050" s="80"/>
      <c r="D1050" s="80"/>
      <c r="E1050" s="81"/>
      <c r="F1050" s="80"/>
      <c r="G1050" s="79"/>
    </row>
    <row r="1051" spans="1:7" ht="33.75">
      <c r="A1051" s="81"/>
      <c r="B1051" s="197" t="s">
        <v>318</v>
      </c>
      <c r="C1051" s="195" t="s">
        <v>129</v>
      </c>
      <c r="D1051" s="210" t="s">
        <v>614</v>
      </c>
      <c r="E1051" s="81"/>
      <c r="F1051" s="198">
        <v>187926.96</v>
      </c>
      <c r="G1051" s="159">
        <f>F1051</f>
        <v>187926.96</v>
      </c>
    </row>
    <row r="1052" spans="1:7" ht="15.75">
      <c r="A1052" s="81">
        <v>2</v>
      </c>
      <c r="B1052" s="196" t="s">
        <v>35</v>
      </c>
      <c r="C1052" s="80"/>
      <c r="D1052" s="80"/>
      <c r="E1052" s="81"/>
      <c r="F1052" s="80"/>
      <c r="G1052" s="79"/>
    </row>
    <row r="1053" spans="1:7" ht="45.75" customHeight="1">
      <c r="A1053" s="81"/>
      <c r="B1053" s="197" t="s">
        <v>646</v>
      </c>
      <c r="C1053" s="155" t="s">
        <v>321</v>
      </c>
      <c r="D1053" s="155" t="s">
        <v>153</v>
      </c>
      <c r="E1053" s="81"/>
      <c r="F1053" s="230">
        <v>385</v>
      </c>
      <c r="G1053" s="79">
        <f>F1053</f>
        <v>385</v>
      </c>
    </row>
    <row r="1054" spans="1:7" ht="15.75">
      <c r="A1054" s="81">
        <v>3</v>
      </c>
      <c r="B1054" s="196" t="s">
        <v>36</v>
      </c>
      <c r="C1054" s="80"/>
      <c r="D1054" s="80"/>
      <c r="E1054" s="81"/>
      <c r="F1054" s="80"/>
      <c r="G1054" s="79"/>
    </row>
    <row r="1055" spans="1:7" ht="42">
      <c r="A1055" s="81"/>
      <c r="B1055" s="197" t="s">
        <v>645</v>
      </c>
      <c r="C1055" s="155" t="s">
        <v>134</v>
      </c>
      <c r="D1055" s="155" t="s">
        <v>148</v>
      </c>
      <c r="E1055" s="81"/>
      <c r="F1055" s="211">
        <f>F1051/F1053</f>
        <v>488.121974025974</v>
      </c>
      <c r="G1055" s="171">
        <f>F1055</f>
        <v>488.121974025974</v>
      </c>
    </row>
    <row r="1056" spans="1:7" ht="15.75">
      <c r="A1056" s="81">
        <v>4</v>
      </c>
      <c r="B1056" s="196" t="s">
        <v>37</v>
      </c>
      <c r="C1056" s="80"/>
      <c r="D1056" s="80"/>
      <c r="E1056" s="81"/>
      <c r="F1056" s="80"/>
      <c r="G1056" s="79"/>
    </row>
    <row r="1057" spans="1:7" ht="15.75">
      <c r="A1057" s="81"/>
      <c r="B1057" s="197" t="s">
        <v>293</v>
      </c>
      <c r="C1057" s="195" t="s">
        <v>172</v>
      </c>
      <c r="D1057" s="195" t="s">
        <v>165</v>
      </c>
      <c r="E1057" s="81"/>
      <c r="F1057" s="80">
        <v>100</v>
      </c>
      <c r="G1057" s="79">
        <f>F1057</f>
        <v>100</v>
      </c>
    </row>
    <row r="1058" spans="1:7" ht="39.75" customHeight="1">
      <c r="A1058" s="81"/>
      <c r="B1058" s="201" t="s">
        <v>797</v>
      </c>
      <c r="C1058" s="241"/>
      <c r="D1058" s="80"/>
      <c r="E1058" s="81"/>
      <c r="F1058" s="80"/>
      <c r="G1058" s="79"/>
    </row>
    <row r="1059" spans="1:7" ht="15.75">
      <c r="A1059" s="81">
        <v>1</v>
      </c>
      <c r="B1059" s="196" t="s">
        <v>34</v>
      </c>
      <c r="C1059" s="80"/>
      <c r="D1059" s="80"/>
      <c r="E1059" s="81"/>
      <c r="F1059" s="80"/>
      <c r="G1059" s="79"/>
    </row>
    <row r="1060" spans="1:7" ht="33.75">
      <c r="A1060" s="81"/>
      <c r="B1060" s="197" t="s">
        <v>318</v>
      </c>
      <c r="C1060" s="195" t="s">
        <v>129</v>
      </c>
      <c r="D1060" s="210" t="s">
        <v>614</v>
      </c>
      <c r="E1060" s="81"/>
      <c r="F1060" s="198">
        <v>277299.18</v>
      </c>
      <c r="G1060" s="159">
        <f>F1060</f>
        <v>277299.18</v>
      </c>
    </row>
    <row r="1061" spans="1:7" ht="15.75">
      <c r="A1061" s="81">
        <v>2</v>
      </c>
      <c r="B1061" s="196" t="s">
        <v>35</v>
      </c>
      <c r="C1061" s="80"/>
      <c r="D1061" s="80"/>
      <c r="E1061" s="81"/>
      <c r="F1061" s="80"/>
      <c r="G1061" s="79"/>
    </row>
    <row r="1062" spans="1:7" ht="51.75">
      <c r="A1062" s="81"/>
      <c r="B1062" s="197" t="s">
        <v>647</v>
      </c>
      <c r="C1062" s="155" t="s">
        <v>321</v>
      </c>
      <c r="D1062" s="155" t="s">
        <v>153</v>
      </c>
      <c r="E1062" s="81"/>
      <c r="F1062" s="205">
        <v>656</v>
      </c>
      <c r="G1062" s="79">
        <f>F1062</f>
        <v>656</v>
      </c>
    </row>
    <row r="1063" spans="1:7" ht="15.75">
      <c r="A1063" s="81">
        <v>3</v>
      </c>
      <c r="B1063" s="196" t="s">
        <v>36</v>
      </c>
      <c r="C1063" s="80"/>
      <c r="D1063" s="80"/>
      <c r="E1063" s="81"/>
      <c r="F1063" s="80"/>
      <c r="G1063" s="79"/>
    </row>
    <row r="1064" spans="1:7" ht="42">
      <c r="A1064" s="81"/>
      <c r="B1064" s="197" t="s">
        <v>648</v>
      </c>
      <c r="C1064" s="155" t="s">
        <v>134</v>
      </c>
      <c r="D1064" s="155" t="s">
        <v>148</v>
      </c>
      <c r="E1064" s="81"/>
      <c r="F1064" s="198">
        <f>F1060/F1062</f>
        <v>422.71216463414635</v>
      </c>
      <c r="G1064" s="159">
        <f>F1064</f>
        <v>422.71216463414635</v>
      </c>
    </row>
    <row r="1065" spans="1:7" ht="15.75">
      <c r="A1065" s="81">
        <v>4</v>
      </c>
      <c r="B1065" s="196" t="s">
        <v>37</v>
      </c>
      <c r="C1065" s="80"/>
      <c r="D1065" s="80"/>
      <c r="E1065" s="81"/>
      <c r="F1065" s="80"/>
      <c r="G1065" s="79"/>
    </row>
    <row r="1066" spans="1:7" ht="15.75">
      <c r="A1066" s="81"/>
      <c r="B1066" s="197" t="s">
        <v>293</v>
      </c>
      <c r="C1066" s="195" t="s">
        <v>172</v>
      </c>
      <c r="D1066" s="195" t="s">
        <v>165</v>
      </c>
      <c r="E1066" s="81"/>
      <c r="F1066" s="80">
        <v>100</v>
      </c>
      <c r="G1066" s="79">
        <f>F1066</f>
        <v>100</v>
      </c>
    </row>
    <row r="1067" spans="1:7" ht="33.75" customHeight="1">
      <c r="A1067" s="81"/>
      <c r="B1067" s="201" t="s">
        <v>798</v>
      </c>
      <c r="C1067" s="241"/>
      <c r="D1067" s="80"/>
      <c r="E1067" s="81"/>
      <c r="F1067" s="80"/>
      <c r="G1067" s="79"/>
    </row>
    <row r="1068" spans="1:7" ht="15.75">
      <c r="A1068" s="81">
        <v>1</v>
      </c>
      <c r="B1068" s="196" t="s">
        <v>34</v>
      </c>
      <c r="C1068" s="80"/>
      <c r="D1068" s="80"/>
      <c r="E1068" s="81"/>
      <c r="F1068" s="80"/>
      <c r="G1068" s="79"/>
    </row>
    <row r="1069" spans="1:7" ht="33.75">
      <c r="A1069" s="81"/>
      <c r="B1069" s="197" t="s">
        <v>318</v>
      </c>
      <c r="C1069" s="195" t="s">
        <v>129</v>
      </c>
      <c r="D1069" s="210" t="s">
        <v>821</v>
      </c>
      <c r="E1069" s="81"/>
      <c r="F1069" s="198">
        <v>900000</v>
      </c>
      <c r="G1069" s="159">
        <f>F1069</f>
        <v>900000</v>
      </c>
    </row>
    <row r="1070" spans="1:7" ht="15.75">
      <c r="A1070" s="81">
        <v>2</v>
      </c>
      <c r="B1070" s="196" t="s">
        <v>35</v>
      </c>
      <c r="C1070" s="80"/>
      <c r="D1070" s="80"/>
      <c r="E1070" s="81"/>
      <c r="F1070" s="80"/>
      <c r="G1070" s="79"/>
    </row>
    <row r="1071" spans="1:7" ht="50.25" customHeight="1">
      <c r="A1071" s="81"/>
      <c r="B1071" s="185" t="s">
        <v>757</v>
      </c>
      <c r="C1071" s="80" t="s">
        <v>145</v>
      </c>
      <c r="D1071" s="155" t="s">
        <v>153</v>
      </c>
      <c r="E1071" s="81"/>
      <c r="F1071" s="80">
        <v>1</v>
      </c>
      <c r="G1071" s="79">
        <f>F1071</f>
        <v>1</v>
      </c>
    </row>
    <row r="1072" spans="1:7" ht="52.5" customHeight="1">
      <c r="A1072" s="81"/>
      <c r="B1072" s="185" t="s">
        <v>755</v>
      </c>
      <c r="C1072" s="155" t="s">
        <v>321</v>
      </c>
      <c r="D1072" s="155" t="s">
        <v>153</v>
      </c>
      <c r="E1072" s="81"/>
      <c r="F1072" s="205">
        <f>(F1069-F1074)/F1075</f>
        <v>463.1578947368421</v>
      </c>
      <c r="G1072" s="79">
        <f>F1072</f>
        <v>463.1578947368421</v>
      </c>
    </row>
    <row r="1073" spans="1:7" ht="27" customHeight="1">
      <c r="A1073" s="81">
        <v>3</v>
      </c>
      <c r="B1073" s="196" t="s">
        <v>36</v>
      </c>
      <c r="C1073" s="80"/>
      <c r="D1073" s="80"/>
      <c r="E1073" s="81"/>
      <c r="F1073" s="80"/>
      <c r="G1073" s="79"/>
    </row>
    <row r="1074" spans="1:7" ht="45.75" customHeight="1">
      <c r="A1074" s="81"/>
      <c r="B1074" s="237" t="s">
        <v>824</v>
      </c>
      <c r="C1074" s="80" t="s">
        <v>129</v>
      </c>
      <c r="D1074" s="155" t="s">
        <v>148</v>
      </c>
      <c r="E1074" s="81"/>
      <c r="F1074" s="205">
        <v>20000</v>
      </c>
      <c r="G1074" s="79">
        <f>F1074</f>
        <v>20000</v>
      </c>
    </row>
    <row r="1075" spans="1:7" ht="42">
      <c r="A1075" s="81"/>
      <c r="B1075" s="197" t="s">
        <v>756</v>
      </c>
      <c r="C1075" s="155" t="s">
        <v>134</v>
      </c>
      <c r="D1075" s="155" t="s">
        <v>148</v>
      </c>
      <c r="E1075" s="81"/>
      <c r="F1075" s="198">
        <v>1900</v>
      </c>
      <c r="G1075" s="159">
        <f>F1075</f>
        <v>1900</v>
      </c>
    </row>
    <row r="1076" spans="1:7" ht="15.75">
      <c r="A1076" s="81">
        <v>4</v>
      </c>
      <c r="B1076" s="196" t="s">
        <v>37</v>
      </c>
      <c r="C1076" s="80"/>
      <c r="D1076" s="80"/>
      <c r="E1076" s="81"/>
      <c r="F1076" s="80"/>
      <c r="G1076" s="79"/>
    </row>
    <row r="1077" spans="1:7" ht="15.75">
      <c r="A1077" s="81"/>
      <c r="B1077" s="197" t="s">
        <v>293</v>
      </c>
      <c r="C1077" s="195" t="s">
        <v>172</v>
      </c>
      <c r="D1077" s="195" t="s">
        <v>165</v>
      </c>
      <c r="E1077" s="81"/>
      <c r="F1077" s="80">
        <v>100</v>
      </c>
      <c r="G1077" s="79">
        <f>F1077</f>
        <v>100</v>
      </c>
    </row>
    <row r="1078" spans="1:7" ht="15.75">
      <c r="A1078" s="81"/>
      <c r="B1078" s="246" t="s">
        <v>581</v>
      </c>
      <c r="C1078" s="195"/>
      <c r="D1078" s="195"/>
      <c r="E1078" s="81"/>
      <c r="F1078" s="80"/>
      <c r="G1078" s="79"/>
    </row>
    <row r="1079" spans="1:7" ht="28.5" customHeight="1">
      <c r="A1079" s="81"/>
      <c r="B1079" s="201" t="s">
        <v>758</v>
      </c>
      <c r="C1079" s="190"/>
      <c r="D1079" s="195"/>
      <c r="E1079" s="81"/>
      <c r="F1079" s="80"/>
      <c r="G1079" s="79"/>
    </row>
    <row r="1080" spans="1:7" ht="15.75">
      <c r="A1080" s="81">
        <v>1</v>
      </c>
      <c r="B1080" s="196" t="s">
        <v>34</v>
      </c>
      <c r="C1080" s="80"/>
      <c r="D1080" s="80"/>
      <c r="E1080" s="81"/>
      <c r="F1080" s="80"/>
      <c r="G1080" s="79"/>
    </row>
    <row r="1081" spans="1:7" ht="33.75">
      <c r="A1081" s="81"/>
      <c r="B1081" s="185" t="s">
        <v>318</v>
      </c>
      <c r="C1081" s="195" t="s">
        <v>129</v>
      </c>
      <c r="D1081" s="210" t="s">
        <v>821</v>
      </c>
      <c r="E1081" s="81"/>
      <c r="F1081" s="235">
        <v>3187</v>
      </c>
      <c r="G1081" s="83">
        <f>F1081</f>
        <v>3187</v>
      </c>
    </row>
    <row r="1082" spans="1:7" ht="15.75">
      <c r="A1082" s="81">
        <v>2</v>
      </c>
      <c r="B1082" s="196" t="s">
        <v>35</v>
      </c>
      <c r="C1082" s="195"/>
      <c r="D1082" s="195"/>
      <c r="E1082" s="81"/>
      <c r="F1082" s="82"/>
      <c r="G1082" s="83"/>
    </row>
    <row r="1083" spans="1:7" ht="35.25" customHeight="1">
      <c r="A1083" s="81"/>
      <c r="B1083" s="185" t="s">
        <v>825</v>
      </c>
      <c r="C1083" s="240" t="s">
        <v>131</v>
      </c>
      <c r="D1083" s="155" t="s">
        <v>153</v>
      </c>
      <c r="E1083" s="81"/>
      <c r="F1083" s="82">
        <v>1</v>
      </c>
      <c r="G1083" s="83">
        <f>F1083</f>
        <v>1</v>
      </c>
    </row>
    <row r="1084" spans="1:7" ht="15.75">
      <c r="A1084" s="81">
        <v>3</v>
      </c>
      <c r="B1084" s="196" t="s">
        <v>36</v>
      </c>
      <c r="C1084" s="247"/>
      <c r="D1084" s="195"/>
      <c r="E1084" s="81"/>
      <c r="F1084" s="82"/>
      <c r="G1084" s="83"/>
    </row>
    <row r="1085" spans="1:7" ht="32.25" customHeight="1">
      <c r="A1085" s="81"/>
      <c r="B1085" s="197" t="s">
        <v>769</v>
      </c>
      <c r="C1085" s="240" t="s">
        <v>134</v>
      </c>
      <c r="D1085" s="155" t="s">
        <v>148</v>
      </c>
      <c r="E1085" s="81"/>
      <c r="F1085" s="235">
        <v>3187</v>
      </c>
      <c r="G1085" s="83">
        <f>F1085</f>
        <v>3187</v>
      </c>
    </row>
    <row r="1086" spans="1:7" ht="15.75">
      <c r="A1086" s="81">
        <v>4</v>
      </c>
      <c r="B1086" s="196" t="s">
        <v>37</v>
      </c>
      <c r="C1086" s="80"/>
      <c r="D1086" s="80"/>
      <c r="E1086" s="81"/>
      <c r="F1086" s="82"/>
      <c r="G1086" s="83"/>
    </row>
    <row r="1087" spans="1:7" ht="15.75">
      <c r="A1087" s="81"/>
      <c r="B1087" s="197" t="s">
        <v>293</v>
      </c>
      <c r="C1087" s="195" t="s">
        <v>172</v>
      </c>
      <c r="D1087" s="195" t="s">
        <v>165</v>
      </c>
      <c r="E1087" s="81"/>
      <c r="F1087" s="82">
        <v>100</v>
      </c>
      <c r="G1087" s="83">
        <f>F1087</f>
        <v>100</v>
      </c>
    </row>
    <row r="1088" spans="1:7" ht="35.25" customHeight="1">
      <c r="A1088" s="81"/>
      <c r="B1088" s="248" t="s">
        <v>833</v>
      </c>
      <c r="C1088" s="249"/>
      <c r="D1088" s="195"/>
      <c r="E1088" s="81"/>
      <c r="F1088" s="82"/>
      <c r="G1088" s="83"/>
    </row>
    <row r="1089" spans="1:7" ht="15.75">
      <c r="A1089" s="81">
        <v>1</v>
      </c>
      <c r="B1089" s="196" t="s">
        <v>34</v>
      </c>
      <c r="C1089" s="80"/>
      <c r="D1089" s="80"/>
      <c r="E1089" s="81"/>
      <c r="F1089" s="82"/>
      <c r="G1089" s="83"/>
    </row>
    <row r="1090" spans="1:7" ht="22.5">
      <c r="A1090" s="81"/>
      <c r="B1090" s="185" t="s">
        <v>318</v>
      </c>
      <c r="C1090" s="195" t="s">
        <v>129</v>
      </c>
      <c r="D1090" s="210" t="s">
        <v>834</v>
      </c>
      <c r="E1090" s="81"/>
      <c r="F1090" s="235">
        <v>270000</v>
      </c>
      <c r="G1090" s="83">
        <f>F1090</f>
        <v>270000</v>
      </c>
    </row>
    <row r="1091" spans="1:7" ht="15.75">
      <c r="A1091" s="81">
        <v>2</v>
      </c>
      <c r="B1091" s="196" t="s">
        <v>35</v>
      </c>
      <c r="C1091" s="195"/>
      <c r="D1091" s="195"/>
      <c r="E1091" s="81"/>
      <c r="F1091" s="82"/>
      <c r="G1091" s="83"/>
    </row>
    <row r="1092" spans="1:7" ht="38.25">
      <c r="A1092" s="81"/>
      <c r="B1092" s="185" t="s">
        <v>835</v>
      </c>
      <c r="C1092" s="240" t="s">
        <v>131</v>
      </c>
      <c r="D1092" s="155" t="s">
        <v>153</v>
      </c>
      <c r="E1092" s="81"/>
      <c r="F1092" s="82">
        <v>1</v>
      </c>
      <c r="G1092" s="83">
        <f>F1092</f>
        <v>1</v>
      </c>
    </row>
    <row r="1093" spans="1:7" ht="15.75">
      <c r="A1093" s="81">
        <v>3</v>
      </c>
      <c r="B1093" s="196" t="s">
        <v>36</v>
      </c>
      <c r="C1093" s="247"/>
      <c r="D1093" s="195"/>
      <c r="E1093" s="81"/>
      <c r="F1093" s="82"/>
      <c r="G1093" s="83"/>
    </row>
    <row r="1094" spans="1:7" ht="26.25">
      <c r="A1094" s="81"/>
      <c r="B1094" s="197" t="s">
        <v>836</v>
      </c>
      <c r="C1094" s="240" t="s">
        <v>134</v>
      </c>
      <c r="D1094" s="155" t="s">
        <v>148</v>
      </c>
      <c r="E1094" s="81"/>
      <c r="F1094" s="235">
        <v>270000</v>
      </c>
      <c r="G1094" s="83">
        <f>F1094</f>
        <v>270000</v>
      </c>
    </row>
    <row r="1095" spans="1:7" ht="15.75">
      <c r="A1095" s="81">
        <v>4</v>
      </c>
      <c r="B1095" s="196" t="s">
        <v>37</v>
      </c>
      <c r="C1095" s="80"/>
      <c r="D1095" s="80"/>
      <c r="E1095" s="81"/>
      <c r="F1095" s="82"/>
      <c r="G1095" s="83"/>
    </row>
    <row r="1096" spans="1:7" ht="15.75">
      <c r="A1096" s="81"/>
      <c r="B1096" s="197" t="s">
        <v>293</v>
      </c>
      <c r="C1096" s="195" t="s">
        <v>172</v>
      </c>
      <c r="D1096" s="195" t="s">
        <v>165</v>
      </c>
      <c r="E1096" s="81"/>
      <c r="F1096" s="82">
        <v>100</v>
      </c>
      <c r="G1096" s="83">
        <v>100</v>
      </c>
    </row>
    <row r="1097" spans="1:7" ht="34.5" customHeight="1">
      <c r="A1097" s="81"/>
      <c r="B1097" s="248" t="s">
        <v>855</v>
      </c>
      <c r="C1097" s="249"/>
      <c r="D1097" s="195"/>
      <c r="E1097" s="81"/>
      <c r="F1097" s="82"/>
      <c r="G1097" s="83"/>
    </row>
    <row r="1098" spans="1:7" ht="15.75">
      <c r="A1098" s="81">
        <v>1</v>
      </c>
      <c r="B1098" s="196" t="s">
        <v>34</v>
      </c>
      <c r="C1098" s="80"/>
      <c r="D1098" s="80"/>
      <c r="E1098" s="81"/>
      <c r="F1098" s="82"/>
      <c r="G1098" s="83"/>
    </row>
    <row r="1099" spans="1:7" ht="21">
      <c r="A1099" s="81"/>
      <c r="B1099" s="185" t="s">
        <v>318</v>
      </c>
      <c r="C1099" s="195" t="s">
        <v>129</v>
      </c>
      <c r="D1099" s="232" t="s">
        <v>890</v>
      </c>
      <c r="E1099" s="81"/>
      <c r="F1099" s="82">
        <v>200000</v>
      </c>
      <c r="G1099" s="83">
        <f>F1099</f>
        <v>200000</v>
      </c>
    </row>
    <row r="1100" spans="1:7" ht="15.75">
      <c r="A1100" s="250">
        <v>2</v>
      </c>
      <c r="B1100" s="251" t="s">
        <v>35</v>
      </c>
      <c r="C1100" s="195"/>
      <c r="D1100" s="195"/>
      <c r="E1100" s="81"/>
      <c r="F1100" s="82"/>
      <c r="G1100" s="83"/>
    </row>
    <row r="1101" spans="1:7" ht="49.5" customHeight="1">
      <c r="A1101" s="81"/>
      <c r="B1101" s="197" t="s">
        <v>856</v>
      </c>
      <c r="C1101" s="240" t="s">
        <v>131</v>
      </c>
      <c r="D1101" s="155" t="s">
        <v>153</v>
      </c>
      <c r="E1101" s="81"/>
      <c r="F1101" s="82">
        <v>1</v>
      </c>
      <c r="G1101" s="83">
        <v>1</v>
      </c>
    </row>
    <row r="1102" spans="1:7" ht="39">
      <c r="A1102" s="81"/>
      <c r="B1102" s="197" t="s">
        <v>857</v>
      </c>
      <c r="C1102" s="240" t="s">
        <v>187</v>
      </c>
      <c r="D1102" s="155" t="s">
        <v>153</v>
      </c>
      <c r="E1102" s="81"/>
      <c r="F1102" s="82">
        <f>(F1099-F1104)/F1105</f>
        <v>130</v>
      </c>
      <c r="G1102" s="83">
        <f>F1102</f>
        <v>130</v>
      </c>
    </row>
    <row r="1103" spans="1:7" ht="15.75">
      <c r="A1103" s="81">
        <v>3</v>
      </c>
      <c r="B1103" s="251" t="s">
        <v>36</v>
      </c>
      <c r="C1103" s="195"/>
      <c r="D1103" s="195"/>
      <c r="E1103" s="81"/>
      <c r="F1103" s="82"/>
      <c r="G1103" s="83"/>
    </row>
    <row r="1104" spans="1:7" ht="39">
      <c r="A1104" s="252"/>
      <c r="B1104" s="197" t="s">
        <v>858</v>
      </c>
      <c r="C1104" s="155" t="s">
        <v>129</v>
      </c>
      <c r="D1104" s="155" t="s">
        <v>165</v>
      </c>
      <c r="E1104" s="81"/>
      <c r="F1104" s="82">
        <v>5000</v>
      </c>
      <c r="G1104" s="83">
        <f>F1104</f>
        <v>5000</v>
      </c>
    </row>
    <row r="1105" spans="1:7" ht="39">
      <c r="A1105" s="252"/>
      <c r="B1105" s="197" t="s">
        <v>859</v>
      </c>
      <c r="C1105" s="155" t="s">
        <v>129</v>
      </c>
      <c r="D1105" s="155" t="s">
        <v>165</v>
      </c>
      <c r="E1105" s="81"/>
      <c r="F1105" s="82">
        <v>1500</v>
      </c>
      <c r="G1105" s="83">
        <f>F1105</f>
        <v>1500</v>
      </c>
    </row>
    <row r="1106" spans="1:7" ht="15.75">
      <c r="A1106" s="81">
        <v>4</v>
      </c>
      <c r="B1106" s="196" t="s">
        <v>37</v>
      </c>
      <c r="C1106" s="80"/>
      <c r="D1106" s="80"/>
      <c r="E1106" s="81"/>
      <c r="F1106" s="82"/>
      <c r="G1106" s="83"/>
    </row>
    <row r="1107" spans="1:7" ht="15.75">
      <c r="A1107" s="81"/>
      <c r="B1107" s="197" t="s">
        <v>293</v>
      </c>
      <c r="C1107" s="195" t="s">
        <v>172</v>
      </c>
      <c r="D1107" s="195" t="s">
        <v>165</v>
      </c>
      <c r="E1107" s="81"/>
      <c r="F1107" s="82">
        <v>100</v>
      </c>
      <c r="G1107" s="83">
        <v>100</v>
      </c>
    </row>
    <row r="1108" spans="1:7" ht="24" customHeight="1">
      <c r="A1108" s="81"/>
      <c r="B1108" s="253" t="s">
        <v>582</v>
      </c>
      <c r="C1108" s="254"/>
      <c r="D1108" s="80"/>
      <c r="E1108" s="81"/>
      <c r="F1108" s="80"/>
      <c r="G1108" s="79"/>
    </row>
    <row r="1109" spans="1:7" ht="15.75">
      <c r="A1109" s="81">
        <v>1</v>
      </c>
      <c r="B1109" s="196" t="s">
        <v>34</v>
      </c>
      <c r="C1109" s="80"/>
      <c r="D1109" s="80"/>
      <c r="E1109" s="81"/>
      <c r="F1109" s="205"/>
      <c r="G1109" s="79"/>
    </row>
    <row r="1110" spans="1:7" ht="39.75" customHeight="1">
      <c r="A1110" s="81"/>
      <c r="B1110" s="255" t="s">
        <v>502</v>
      </c>
      <c r="C1110" s="155" t="s">
        <v>134</v>
      </c>
      <c r="D1110" s="155" t="s">
        <v>175</v>
      </c>
      <c r="E1110" s="81"/>
      <c r="F1110" s="205">
        <v>100000</v>
      </c>
      <c r="G1110" s="79">
        <f aca="true" t="shared" si="12" ref="G1110:G1176">F1110</f>
        <v>100000</v>
      </c>
    </row>
    <row r="1111" spans="1:7" ht="41.25" customHeight="1">
      <c r="A1111" s="81"/>
      <c r="B1111" s="255" t="s">
        <v>503</v>
      </c>
      <c r="C1111" s="155" t="s">
        <v>134</v>
      </c>
      <c r="D1111" s="155" t="s">
        <v>175</v>
      </c>
      <c r="E1111" s="81"/>
      <c r="F1111" s="205">
        <v>100000</v>
      </c>
      <c r="G1111" s="79">
        <f t="shared" si="12"/>
        <v>100000</v>
      </c>
    </row>
    <row r="1112" spans="1:7" ht="43.5" customHeight="1">
      <c r="A1112" s="81"/>
      <c r="B1112" s="255" t="s">
        <v>504</v>
      </c>
      <c r="C1112" s="155" t="s">
        <v>134</v>
      </c>
      <c r="D1112" s="155" t="s">
        <v>175</v>
      </c>
      <c r="E1112" s="81"/>
      <c r="F1112" s="205">
        <v>100000</v>
      </c>
      <c r="G1112" s="79">
        <f t="shared" si="12"/>
        <v>100000</v>
      </c>
    </row>
    <row r="1113" spans="1:7" ht="41.25" customHeight="1">
      <c r="A1113" s="81"/>
      <c r="B1113" s="255" t="s">
        <v>505</v>
      </c>
      <c r="C1113" s="155" t="s">
        <v>134</v>
      </c>
      <c r="D1113" s="155" t="s">
        <v>175</v>
      </c>
      <c r="E1113" s="81"/>
      <c r="F1113" s="205">
        <v>100000</v>
      </c>
      <c r="G1113" s="79">
        <f t="shared" si="12"/>
        <v>100000</v>
      </c>
    </row>
    <row r="1114" spans="1:7" ht="42" customHeight="1">
      <c r="A1114" s="81"/>
      <c r="B1114" s="255" t="s">
        <v>506</v>
      </c>
      <c r="C1114" s="155" t="s">
        <v>134</v>
      </c>
      <c r="D1114" s="155" t="s">
        <v>175</v>
      </c>
      <c r="E1114" s="81"/>
      <c r="F1114" s="205">
        <v>100000</v>
      </c>
      <c r="G1114" s="79">
        <f t="shared" si="12"/>
        <v>100000</v>
      </c>
    </row>
    <row r="1115" spans="1:7" ht="44.25" customHeight="1">
      <c r="A1115" s="81"/>
      <c r="B1115" s="255" t="s">
        <v>507</v>
      </c>
      <c r="C1115" s="155" t="s">
        <v>134</v>
      </c>
      <c r="D1115" s="155" t="s">
        <v>175</v>
      </c>
      <c r="E1115" s="81"/>
      <c r="F1115" s="205">
        <v>100000</v>
      </c>
      <c r="G1115" s="79">
        <f t="shared" si="12"/>
        <v>100000</v>
      </c>
    </row>
    <row r="1116" spans="1:7" ht="45" customHeight="1">
      <c r="A1116" s="81"/>
      <c r="B1116" s="255" t="s">
        <v>508</v>
      </c>
      <c r="C1116" s="155" t="s">
        <v>134</v>
      </c>
      <c r="D1116" s="155" t="s">
        <v>175</v>
      </c>
      <c r="E1116" s="81"/>
      <c r="F1116" s="205">
        <v>100000</v>
      </c>
      <c r="G1116" s="79">
        <f t="shared" si="12"/>
        <v>100000</v>
      </c>
    </row>
    <row r="1117" spans="1:7" ht="45.75" customHeight="1">
      <c r="A1117" s="81"/>
      <c r="B1117" s="255" t="s">
        <v>509</v>
      </c>
      <c r="C1117" s="155" t="s">
        <v>134</v>
      </c>
      <c r="D1117" s="155" t="s">
        <v>175</v>
      </c>
      <c r="E1117" s="81"/>
      <c r="F1117" s="205">
        <v>100000</v>
      </c>
      <c r="G1117" s="79">
        <f t="shared" si="12"/>
        <v>100000</v>
      </c>
    </row>
    <row r="1118" spans="1:7" ht="44.25" customHeight="1">
      <c r="A1118" s="81"/>
      <c r="B1118" s="255" t="s">
        <v>510</v>
      </c>
      <c r="C1118" s="155" t="s">
        <v>134</v>
      </c>
      <c r="D1118" s="155" t="s">
        <v>175</v>
      </c>
      <c r="E1118" s="81"/>
      <c r="F1118" s="205">
        <v>100000</v>
      </c>
      <c r="G1118" s="79">
        <f t="shared" si="12"/>
        <v>100000</v>
      </c>
    </row>
    <row r="1119" spans="1:7" ht="40.5" customHeight="1">
      <c r="A1119" s="81"/>
      <c r="B1119" s="255" t="s">
        <v>511</v>
      </c>
      <c r="C1119" s="155" t="s">
        <v>134</v>
      </c>
      <c r="D1119" s="155" t="s">
        <v>175</v>
      </c>
      <c r="E1119" s="81"/>
      <c r="F1119" s="205">
        <v>100000</v>
      </c>
      <c r="G1119" s="79">
        <f t="shared" si="12"/>
        <v>100000</v>
      </c>
    </row>
    <row r="1120" spans="1:7" ht="43.5" customHeight="1">
      <c r="A1120" s="81"/>
      <c r="B1120" s="255" t="s">
        <v>512</v>
      </c>
      <c r="C1120" s="155" t="s">
        <v>134</v>
      </c>
      <c r="D1120" s="155" t="s">
        <v>175</v>
      </c>
      <c r="E1120" s="81"/>
      <c r="F1120" s="205">
        <v>50000</v>
      </c>
      <c r="G1120" s="79">
        <f t="shared" si="12"/>
        <v>50000</v>
      </c>
    </row>
    <row r="1121" spans="1:7" ht="33" customHeight="1">
      <c r="A1121" s="81"/>
      <c r="B1121" s="255" t="s">
        <v>513</v>
      </c>
      <c r="C1121" s="155" t="s">
        <v>134</v>
      </c>
      <c r="D1121" s="155" t="s">
        <v>175</v>
      </c>
      <c r="E1121" s="81"/>
      <c r="F1121" s="205">
        <v>100000</v>
      </c>
      <c r="G1121" s="79">
        <f t="shared" si="12"/>
        <v>100000</v>
      </c>
    </row>
    <row r="1122" spans="1:7" ht="42.75" customHeight="1">
      <c r="A1122" s="81"/>
      <c r="B1122" s="255" t="s">
        <v>514</v>
      </c>
      <c r="C1122" s="155" t="s">
        <v>134</v>
      </c>
      <c r="D1122" s="155" t="s">
        <v>175</v>
      </c>
      <c r="E1122" s="81"/>
      <c r="F1122" s="205">
        <v>100000</v>
      </c>
      <c r="G1122" s="79">
        <f t="shared" si="12"/>
        <v>100000</v>
      </c>
    </row>
    <row r="1123" spans="1:7" ht="45" customHeight="1">
      <c r="A1123" s="81"/>
      <c r="B1123" s="197" t="s">
        <v>515</v>
      </c>
      <c r="C1123" s="155" t="s">
        <v>134</v>
      </c>
      <c r="D1123" s="155" t="s">
        <v>175</v>
      </c>
      <c r="E1123" s="81"/>
      <c r="F1123" s="205">
        <v>500000</v>
      </c>
      <c r="G1123" s="79">
        <f t="shared" si="12"/>
        <v>500000</v>
      </c>
    </row>
    <row r="1124" spans="1:7" ht="45" customHeight="1">
      <c r="A1124" s="81"/>
      <c r="B1124" s="197" t="s">
        <v>516</v>
      </c>
      <c r="C1124" s="155" t="s">
        <v>134</v>
      </c>
      <c r="D1124" s="155" t="s">
        <v>175</v>
      </c>
      <c r="E1124" s="81"/>
      <c r="F1124" s="205">
        <v>100000</v>
      </c>
      <c r="G1124" s="79">
        <f>F1124</f>
        <v>100000</v>
      </c>
    </row>
    <row r="1125" spans="1:7" ht="46.5" customHeight="1">
      <c r="A1125" s="81"/>
      <c r="B1125" s="256" t="s">
        <v>649</v>
      </c>
      <c r="C1125" s="155" t="s">
        <v>134</v>
      </c>
      <c r="D1125" s="210" t="s">
        <v>614</v>
      </c>
      <c r="E1125" s="81"/>
      <c r="F1125" s="205">
        <v>100000</v>
      </c>
      <c r="G1125" s="79">
        <f t="shared" si="12"/>
        <v>100000</v>
      </c>
    </row>
    <row r="1126" spans="1:7" ht="46.5" customHeight="1">
      <c r="A1126" s="252"/>
      <c r="B1126" s="185" t="s">
        <v>759</v>
      </c>
      <c r="C1126" s="155" t="s">
        <v>134</v>
      </c>
      <c r="D1126" s="210" t="s">
        <v>821</v>
      </c>
      <c r="E1126" s="81"/>
      <c r="F1126" s="205">
        <v>63239</v>
      </c>
      <c r="G1126" s="79">
        <f t="shared" si="12"/>
        <v>63239</v>
      </c>
    </row>
    <row r="1127" spans="1:7" ht="46.5" customHeight="1">
      <c r="A1127" s="252"/>
      <c r="B1127" s="185" t="s">
        <v>760</v>
      </c>
      <c r="C1127" s="155" t="s">
        <v>134</v>
      </c>
      <c r="D1127" s="210" t="s">
        <v>821</v>
      </c>
      <c r="E1127" s="81"/>
      <c r="F1127" s="205">
        <v>70261</v>
      </c>
      <c r="G1127" s="79">
        <f t="shared" si="12"/>
        <v>70261</v>
      </c>
    </row>
    <row r="1128" spans="1:7" ht="46.5" customHeight="1">
      <c r="A1128" s="252"/>
      <c r="B1128" s="185" t="s">
        <v>761</v>
      </c>
      <c r="C1128" s="155" t="s">
        <v>134</v>
      </c>
      <c r="D1128" s="210" t="s">
        <v>821</v>
      </c>
      <c r="E1128" s="81"/>
      <c r="F1128" s="205">
        <v>63239</v>
      </c>
      <c r="G1128" s="79">
        <f t="shared" si="12"/>
        <v>63239</v>
      </c>
    </row>
    <row r="1129" spans="1:7" ht="46.5" customHeight="1">
      <c r="A1129" s="252"/>
      <c r="B1129" s="185" t="s">
        <v>762</v>
      </c>
      <c r="C1129" s="155" t="s">
        <v>134</v>
      </c>
      <c r="D1129" s="210" t="s">
        <v>821</v>
      </c>
      <c r="E1129" s="81"/>
      <c r="F1129" s="205">
        <v>63239</v>
      </c>
      <c r="G1129" s="79">
        <f t="shared" si="12"/>
        <v>63239</v>
      </c>
    </row>
    <row r="1130" spans="1:7" ht="46.5" customHeight="1">
      <c r="A1130" s="252"/>
      <c r="B1130" s="185" t="s">
        <v>763</v>
      </c>
      <c r="C1130" s="155" t="s">
        <v>134</v>
      </c>
      <c r="D1130" s="210" t="s">
        <v>821</v>
      </c>
      <c r="E1130" s="81"/>
      <c r="F1130" s="205">
        <v>105391</v>
      </c>
      <c r="G1130" s="79">
        <f t="shared" si="12"/>
        <v>105391</v>
      </c>
    </row>
    <row r="1131" spans="1:7" ht="46.5" customHeight="1">
      <c r="A1131" s="252"/>
      <c r="B1131" s="257" t="s">
        <v>764</v>
      </c>
      <c r="C1131" s="155" t="s">
        <v>134</v>
      </c>
      <c r="D1131" s="210" t="s">
        <v>821</v>
      </c>
      <c r="E1131" s="81"/>
      <c r="F1131" s="205">
        <v>99821</v>
      </c>
      <c r="G1131" s="79">
        <f t="shared" si="12"/>
        <v>99821</v>
      </c>
    </row>
    <row r="1132" spans="1:7" ht="46.5" customHeight="1">
      <c r="A1132" s="252"/>
      <c r="B1132" s="185" t="s">
        <v>765</v>
      </c>
      <c r="C1132" s="155" t="s">
        <v>134</v>
      </c>
      <c r="D1132" s="210" t="s">
        <v>821</v>
      </c>
      <c r="E1132" s="81"/>
      <c r="F1132" s="205">
        <v>49910</v>
      </c>
      <c r="G1132" s="79">
        <f t="shared" si="12"/>
        <v>49910</v>
      </c>
    </row>
    <row r="1133" spans="1:7" ht="46.5" customHeight="1">
      <c r="A1133" s="252"/>
      <c r="B1133" s="185" t="s">
        <v>766</v>
      </c>
      <c r="C1133" s="155" t="s">
        <v>134</v>
      </c>
      <c r="D1133" s="210" t="s">
        <v>821</v>
      </c>
      <c r="E1133" s="81"/>
      <c r="F1133" s="205">
        <v>99821</v>
      </c>
      <c r="G1133" s="79">
        <f t="shared" si="12"/>
        <v>99821</v>
      </c>
    </row>
    <row r="1134" spans="1:7" ht="46.5" customHeight="1">
      <c r="A1134" s="252"/>
      <c r="B1134" s="185" t="s">
        <v>767</v>
      </c>
      <c r="C1134" s="155" t="s">
        <v>134</v>
      </c>
      <c r="D1134" s="210" t="s">
        <v>821</v>
      </c>
      <c r="E1134" s="81"/>
      <c r="F1134" s="205">
        <v>99821</v>
      </c>
      <c r="G1134" s="79">
        <f t="shared" si="12"/>
        <v>99821</v>
      </c>
    </row>
    <row r="1135" spans="1:7" ht="46.5" customHeight="1">
      <c r="A1135" s="81"/>
      <c r="B1135" s="258" t="s">
        <v>768</v>
      </c>
      <c r="C1135" s="155" t="s">
        <v>134</v>
      </c>
      <c r="D1135" s="210" t="s">
        <v>821</v>
      </c>
      <c r="E1135" s="81"/>
      <c r="F1135" s="205">
        <v>99821</v>
      </c>
      <c r="G1135" s="79">
        <f t="shared" si="12"/>
        <v>99821</v>
      </c>
    </row>
    <row r="1136" spans="1:7" ht="15.75">
      <c r="A1136" s="81">
        <v>2</v>
      </c>
      <c r="B1136" s="196" t="s">
        <v>35</v>
      </c>
      <c r="C1136" s="80"/>
      <c r="D1136" s="80"/>
      <c r="E1136" s="81"/>
      <c r="F1136" s="80"/>
      <c r="G1136" s="79"/>
    </row>
    <row r="1137" spans="1:9" ht="32.25" customHeight="1">
      <c r="A1137" s="81"/>
      <c r="B1137" s="255" t="s">
        <v>517</v>
      </c>
      <c r="C1137" s="155" t="s">
        <v>145</v>
      </c>
      <c r="D1137" s="155" t="s">
        <v>153</v>
      </c>
      <c r="E1137" s="81"/>
      <c r="F1137" s="80">
        <v>5</v>
      </c>
      <c r="G1137" s="79">
        <f t="shared" si="12"/>
        <v>5</v>
      </c>
      <c r="I1137" s="70"/>
    </row>
    <row r="1138" spans="1:9" ht="36.75" customHeight="1">
      <c r="A1138" s="81"/>
      <c r="B1138" s="255" t="s">
        <v>518</v>
      </c>
      <c r="C1138" s="155" t="s">
        <v>145</v>
      </c>
      <c r="D1138" s="155" t="s">
        <v>153</v>
      </c>
      <c r="E1138" s="81"/>
      <c r="F1138" s="80">
        <v>20</v>
      </c>
      <c r="G1138" s="79">
        <f t="shared" si="12"/>
        <v>20</v>
      </c>
      <c r="I1138" s="70"/>
    </row>
    <row r="1139" spans="1:9" ht="42.75" customHeight="1">
      <c r="A1139" s="81"/>
      <c r="B1139" s="255" t="s">
        <v>650</v>
      </c>
      <c r="C1139" s="155" t="s">
        <v>145</v>
      </c>
      <c r="D1139" s="155" t="s">
        <v>153</v>
      </c>
      <c r="E1139" s="81"/>
      <c r="F1139" s="80">
        <v>1</v>
      </c>
      <c r="G1139" s="79">
        <f>F1139</f>
        <v>1</v>
      </c>
      <c r="I1139" s="70">
        <f>I1141+I1142+100000</f>
        <v>2764563</v>
      </c>
    </row>
    <row r="1140" spans="1:7" ht="15.75">
      <c r="A1140" s="81">
        <v>3</v>
      </c>
      <c r="B1140" s="196" t="s">
        <v>36</v>
      </c>
      <c r="C1140" s="80"/>
      <c r="D1140" s="80"/>
      <c r="E1140" s="81"/>
      <c r="F1140" s="80"/>
      <c r="G1140" s="79"/>
    </row>
    <row r="1141" spans="1:9" ht="32.25" customHeight="1">
      <c r="A1141" s="81"/>
      <c r="B1141" s="197" t="s">
        <v>519</v>
      </c>
      <c r="C1141" s="155" t="s">
        <v>134</v>
      </c>
      <c r="D1141" s="155" t="s">
        <v>148</v>
      </c>
      <c r="E1141" s="81"/>
      <c r="F1141" s="198">
        <f>I1141/F1137</f>
        <v>169946.2</v>
      </c>
      <c r="G1141" s="159">
        <f t="shared" si="12"/>
        <v>169946.2</v>
      </c>
      <c r="H1141" s="70"/>
      <c r="I1141" s="5">
        <v>849731</v>
      </c>
    </row>
    <row r="1142" spans="1:9" ht="30" customHeight="1">
      <c r="A1142" s="81"/>
      <c r="B1142" s="197" t="s">
        <v>520</v>
      </c>
      <c r="C1142" s="155" t="s">
        <v>134</v>
      </c>
      <c r="D1142" s="155" t="s">
        <v>148</v>
      </c>
      <c r="E1142" s="81"/>
      <c r="F1142" s="198">
        <f>I1142/F1138</f>
        <v>90741.6</v>
      </c>
      <c r="G1142" s="159">
        <f t="shared" si="12"/>
        <v>90741.6</v>
      </c>
      <c r="H1142" s="70"/>
      <c r="I1142" s="70">
        <v>1814832</v>
      </c>
    </row>
    <row r="1143" spans="1:7" ht="36.75" customHeight="1">
      <c r="A1143" s="81"/>
      <c r="B1143" s="197" t="s">
        <v>651</v>
      </c>
      <c r="C1143" s="155" t="s">
        <v>134</v>
      </c>
      <c r="D1143" s="155" t="s">
        <v>148</v>
      </c>
      <c r="E1143" s="81"/>
      <c r="F1143" s="205">
        <v>100000</v>
      </c>
      <c r="G1143" s="79">
        <f>F1143</f>
        <v>100000</v>
      </c>
    </row>
    <row r="1144" spans="1:9" ht="15.75">
      <c r="A1144" s="81">
        <v>4</v>
      </c>
      <c r="B1144" s="196" t="s">
        <v>37</v>
      </c>
      <c r="C1144" s="80"/>
      <c r="D1144" s="80"/>
      <c r="E1144" s="81"/>
      <c r="F1144" s="80"/>
      <c r="G1144" s="79"/>
      <c r="I1144" s="70"/>
    </row>
    <row r="1145" spans="1:9" ht="38.25">
      <c r="A1145" s="81"/>
      <c r="B1145" s="255" t="s">
        <v>521</v>
      </c>
      <c r="C1145" s="155" t="s">
        <v>172</v>
      </c>
      <c r="D1145" s="155" t="s">
        <v>165</v>
      </c>
      <c r="E1145" s="81"/>
      <c r="F1145" s="80">
        <v>100</v>
      </c>
      <c r="G1145" s="79">
        <f t="shared" si="12"/>
        <v>100</v>
      </c>
      <c r="I1145" s="70"/>
    </row>
    <row r="1146" spans="1:9" ht="28.5" customHeight="1">
      <c r="A1146" s="81"/>
      <c r="B1146" s="255" t="s">
        <v>522</v>
      </c>
      <c r="C1146" s="155" t="s">
        <v>172</v>
      </c>
      <c r="D1146" s="155" t="s">
        <v>165</v>
      </c>
      <c r="E1146" s="81"/>
      <c r="F1146" s="80">
        <v>100</v>
      </c>
      <c r="G1146" s="79">
        <f t="shared" si="12"/>
        <v>100</v>
      </c>
      <c r="I1146" s="70"/>
    </row>
    <row r="1147" spans="1:7" ht="25.5" customHeight="1">
      <c r="A1147" s="81"/>
      <c r="B1147" s="246" t="s">
        <v>583</v>
      </c>
      <c r="C1147" s="195"/>
      <c r="D1147" s="195"/>
      <c r="E1147" s="81"/>
      <c r="F1147" s="80"/>
      <c r="G1147" s="79"/>
    </row>
    <row r="1148" spans="1:7" ht="15.75">
      <c r="A1148" s="81">
        <v>1</v>
      </c>
      <c r="B1148" s="196" t="s">
        <v>34</v>
      </c>
      <c r="C1148" s="195"/>
      <c r="D1148" s="195"/>
      <c r="E1148" s="81"/>
      <c r="F1148" s="80"/>
      <c r="G1148" s="79"/>
    </row>
    <row r="1149" spans="1:7" ht="54">
      <c r="A1149" s="81"/>
      <c r="B1149" s="259" t="s">
        <v>523</v>
      </c>
      <c r="C1149" s="155" t="s">
        <v>129</v>
      </c>
      <c r="D1149" s="155" t="s">
        <v>319</v>
      </c>
      <c r="E1149" s="81"/>
      <c r="F1149" s="80">
        <v>100000</v>
      </c>
      <c r="G1149" s="79">
        <f t="shared" si="12"/>
        <v>100000</v>
      </c>
    </row>
    <row r="1150" spans="1:7" ht="40.5">
      <c r="A1150" s="81"/>
      <c r="B1150" s="259" t="s">
        <v>524</v>
      </c>
      <c r="C1150" s="155" t="s">
        <v>129</v>
      </c>
      <c r="D1150" s="155" t="s">
        <v>319</v>
      </c>
      <c r="E1150" s="81"/>
      <c r="F1150" s="80">
        <v>100000</v>
      </c>
      <c r="G1150" s="79">
        <f t="shared" si="12"/>
        <v>100000</v>
      </c>
    </row>
    <row r="1151" spans="1:7" ht="40.5">
      <c r="A1151" s="81"/>
      <c r="B1151" s="259" t="s">
        <v>525</v>
      </c>
      <c r="C1151" s="155" t="s">
        <v>129</v>
      </c>
      <c r="D1151" s="155" t="s">
        <v>319</v>
      </c>
      <c r="E1151" s="81"/>
      <c r="F1151" s="80">
        <v>100000</v>
      </c>
      <c r="G1151" s="79">
        <f t="shared" si="12"/>
        <v>100000</v>
      </c>
    </row>
    <row r="1152" spans="1:7" ht="40.5">
      <c r="A1152" s="81"/>
      <c r="B1152" s="259" t="s">
        <v>652</v>
      </c>
      <c r="C1152" s="155" t="s">
        <v>129</v>
      </c>
      <c r="D1152" s="210" t="s">
        <v>614</v>
      </c>
      <c r="E1152" s="81"/>
      <c r="F1152" s="198">
        <v>49963.23</v>
      </c>
      <c r="G1152" s="159">
        <f>F1152</f>
        <v>49963.23</v>
      </c>
    </row>
    <row r="1153" spans="1:7" ht="15.75">
      <c r="A1153" s="81">
        <v>2</v>
      </c>
      <c r="B1153" s="196" t="s">
        <v>35</v>
      </c>
      <c r="C1153" s="195"/>
      <c r="D1153" s="195"/>
      <c r="E1153" s="81"/>
      <c r="F1153" s="80"/>
      <c r="G1153" s="79"/>
    </row>
    <row r="1154" spans="1:7" ht="46.5" customHeight="1">
      <c r="A1154" s="81"/>
      <c r="B1154" s="185" t="s">
        <v>526</v>
      </c>
      <c r="C1154" s="155" t="s">
        <v>145</v>
      </c>
      <c r="D1154" s="155" t="s">
        <v>153</v>
      </c>
      <c r="E1154" s="81"/>
      <c r="F1154" s="80">
        <v>1</v>
      </c>
      <c r="G1154" s="79">
        <f t="shared" si="12"/>
        <v>1</v>
      </c>
    </row>
    <row r="1155" spans="1:7" ht="38.25" customHeight="1">
      <c r="A1155" s="81"/>
      <c r="B1155" s="197" t="s">
        <v>527</v>
      </c>
      <c r="C1155" s="155" t="s">
        <v>145</v>
      </c>
      <c r="D1155" s="155" t="s">
        <v>153</v>
      </c>
      <c r="E1155" s="81"/>
      <c r="F1155" s="80">
        <v>1</v>
      </c>
      <c r="G1155" s="79">
        <f t="shared" si="12"/>
        <v>1</v>
      </c>
    </row>
    <row r="1156" spans="1:7" ht="39">
      <c r="A1156" s="81"/>
      <c r="B1156" s="197" t="s">
        <v>528</v>
      </c>
      <c r="C1156" s="155" t="s">
        <v>145</v>
      </c>
      <c r="D1156" s="155" t="s">
        <v>153</v>
      </c>
      <c r="E1156" s="81"/>
      <c r="F1156" s="80">
        <v>1</v>
      </c>
      <c r="G1156" s="79">
        <f t="shared" si="12"/>
        <v>1</v>
      </c>
    </row>
    <row r="1157" spans="1:7" ht="39">
      <c r="A1157" s="81"/>
      <c r="B1157" s="197" t="s">
        <v>653</v>
      </c>
      <c r="C1157" s="155" t="s">
        <v>145</v>
      </c>
      <c r="D1157" s="155" t="s">
        <v>153</v>
      </c>
      <c r="E1157" s="81"/>
      <c r="F1157" s="80">
        <v>1</v>
      </c>
      <c r="G1157" s="79">
        <f>F1157</f>
        <v>1</v>
      </c>
    </row>
    <row r="1158" spans="1:7" ht="15.75">
      <c r="A1158" s="81">
        <v>3</v>
      </c>
      <c r="B1158" s="196" t="s">
        <v>36</v>
      </c>
      <c r="C1158" s="195"/>
      <c r="D1158" s="195"/>
      <c r="E1158" s="81"/>
      <c r="F1158" s="80"/>
      <c r="G1158" s="79"/>
    </row>
    <row r="1159" spans="1:7" ht="39">
      <c r="A1159" s="81"/>
      <c r="B1159" s="197" t="s">
        <v>529</v>
      </c>
      <c r="C1159" s="155" t="s">
        <v>134</v>
      </c>
      <c r="D1159" s="155" t="s">
        <v>148</v>
      </c>
      <c r="E1159" s="81"/>
      <c r="F1159" s="80">
        <v>100000</v>
      </c>
      <c r="G1159" s="79">
        <f t="shared" si="12"/>
        <v>100000</v>
      </c>
    </row>
    <row r="1160" spans="1:7" ht="26.25">
      <c r="A1160" s="81"/>
      <c r="B1160" s="197" t="s">
        <v>530</v>
      </c>
      <c r="C1160" s="155" t="s">
        <v>134</v>
      </c>
      <c r="D1160" s="155" t="s">
        <v>148</v>
      </c>
      <c r="E1160" s="81"/>
      <c r="F1160" s="80">
        <v>100000</v>
      </c>
      <c r="G1160" s="79">
        <f t="shared" si="12"/>
        <v>100000</v>
      </c>
    </row>
    <row r="1161" spans="1:7" ht="26.25">
      <c r="A1161" s="81"/>
      <c r="B1161" s="197" t="s">
        <v>531</v>
      </c>
      <c r="C1161" s="155" t="s">
        <v>134</v>
      </c>
      <c r="D1161" s="155" t="s">
        <v>148</v>
      </c>
      <c r="E1161" s="81"/>
      <c r="F1161" s="80">
        <v>100000</v>
      </c>
      <c r="G1161" s="79">
        <f t="shared" si="12"/>
        <v>100000</v>
      </c>
    </row>
    <row r="1162" spans="1:7" ht="26.25">
      <c r="A1162" s="81"/>
      <c r="B1162" s="197" t="s">
        <v>654</v>
      </c>
      <c r="C1162" s="155" t="s">
        <v>134</v>
      </c>
      <c r="D1162" s="155" t="s">
        <v>148</v>
      </c>
      <c r="E1162" s="81"/>
      <c r="F1162" s="198">
        <v>49963.23</v>
      </c>
      <c r="G1162" s="159">
        <f t="shared" si="12"/>
        <v>49963.23</v>
      </c>
    </row>
    <row r="1163" spans="1:7" ht="15.75">
      <c r="A1163" s="81">
        <v>4</v>
      </c>
      <c r="B1163" s="196" t="s">
        <v>37</v>
      </c>
      <c r="C1163" s="80"/>
      <c r="D1163" s="80"/>
      <c r="E1163" s="81"/>
      <c r="F1163" s="80"/>
      <c r="G1163" s="79"/>
    </row>
    <row r="1164" spans="1:7" ht="15.75">
      <c r="A1164" s="81"/>
      <c r="B1164" s="197" t="s">
        <v>293</v>
      </c>
      <c r="C1164" s="195" t="s">
        <v>172</v>
      </c>
      <c r="D1164" s="195" t="s">
        <v>165</v>
      </c>
      <c r="E1164" s="81"/>
      <c r="F1164" s="80">
        <v>100</v>
      </c>
      <c r="G1164" s="79">
        <f t="shared" si="12"/>
        <v>100</v>
      </c>
    </row>
    <row r="1165" spans="1:7" ht="29.25" customHeight="1">
      <c r="A1165" s="81"/>
      <c r="B1165" s="175" t="s">
        <v>584</v>
      </c>
      <c r="C1165" s="176"/>
      <c r="D1165" s="195"/>
      <c r="E1165" s="81"/>
      <c r="F1165" s="80"/>
      <c r="G1165" s="79"/>
    </row>
    <row r="1166" spans="1:7" ht="38.25" customHeight="1">
      <c r="A1166" s="81"/>
      <c r="B1166" s="175" t="s">
        <v>585</v>
      </c>
      <c r="C1166" s="241"/>
      <c r="D1166" s="195"/>
      <c r="E1166" s="81"/>
      <c r="F1166" s="80"/>
      <c r="G1166" s="79"/>
    </row>
    <row r="1167" spans="1:7" ht="15.75">
      <c r="A1167" s="81">
        <v>1</v>
      </c>
      <c r="B1167" s="196" t="s">
        <v>34</v>
      </c>
      <c r="C1167" s="195"/>
      <c r="D1167" s="195"/>
      <c r="E1167" s="81"/>
      <c r="F1167" s="80"/>
      <c r="G1167" s="79"/>
    </row>
    <row r="1168" spans="1:7" ht="39">
      <c r="A1168" s="81"/>
      <c r="B1168" s="197" t="s">
        <v>532</v>
      </c>
      <c r="C1168" s="155" t="s">
        <v>129</v>
      </c>
      <c r="D1168" s="155" t="s">
        <v>319</v>
      </c>
      <c r="E1168" s="81"/>
      <c r="F1168" s="80">
        <v>400000</v>
      </c>
      <c r="G1168" s="79">
        <f t="shared" si="12"/>
        <v>400000</v>
      </c>
    </row>
    <row r="1169" spans="1:7" ht="15.75">
      <c r="A1169" s="81">
        <v>2</v>
      </c>
      <c r="B1169" s="196" t="s">
        <v>35</v>
      </c>
      <c r="C1169" s="80"/>
      <c r="D1169" s="80"/>
      <c r="E1169" s="81"/>
      <c r="F1169" s="80"/>
      <c r="G1169" s="79"/>
    </row>
    <row r="1170" spans="1:7" ht="39">
      <c r="A1170" s="81"/>
      <c r="B1170" s="197" t="s">
        <v>533</v>
      </c>
      <c r="C1170" s="155" t="s">
        <v>145</v>
      </c>
      <c r="D1170" s="155" t="s">
        <v>153</v>
      </c>
      <c r="E1170" s="81"/>
      <c r="F1170" s="80">
        <v>1</v>
      </c>
      <c r="G1170" s="79">
        <f t="shared" si="12"/>
        <v>1</v>
      </c>
    </row>
    <row r="1171" spans="1:7" ht="39">
      <c r="A1171" s="81"/>
      <c r="B1171" s="197" t="s">
        <v>534</v>
      </c>
      <c r="C1171" s="155" t="s">
        <v>187</v>
      </c>
      <c r="D1171" s="155" t="s">
        <v>153</v>
      </c>
      <c r="E1171" s="81"/>
      <c r="F1171" s="80">
        <v>195</v>
      </c>
      <c r="G1171" s="79">
        <f t="shared" si="12"/>
        <v>195</v>
      </c>
    </row>
    <row r="1172" spans="1:7" ht="15.75">
      <c r="A1172" s="81">
        <v>3</v>
      </c>
      <c r="B1172" s="196" t="s">
        <v>36</v>
      </c>
      <c r="C1172" s="80"/>
      <c r="D1172" s="80"/>
      <c r="E1172" s="81"/>
      <c r="F1172" s="80"/>
      <c r="G1172" s="79"/>
    </row>
    <row r="1173" spans="1:7" ht="36.75">
      <c r="A1173" s="81"/>
      <c r="B1173" s="260" t="s">
        <v>535</v>
      </c>
      <c r="C1173" s="155" t="s">
        <v>134</v>
      </c>
      <c r="D1173" s="155" t="s">
        <v>148</v>
      </c>
      <c r="E1173" s="81"/>
      <c r="F1173" s="80">
        <v>10000</v>
      </c>
      <c r="G1173" s="79">
        <f t="shared" si="12"/>
        <v>10000</v>
      </c>
    </row>
    <row r="1174" spans="1:7" ht="36.75">
      <c r="A1174" s="81"/>
      <c r="B1174" s="260" t="s">
        <v>662</v>
      </c>
      <c r="C1174" s="155" t="s">
        <v>134</v>
      </c>
      <c r="D1174" s="155" t="s">
        <v>148</v>
      </c>
      <c r="E1174" s="81"/>
      <c r="F1174" s="80">
        <v>2000</v>
      </c>
      <c r="G1174" s="79">
        <f t="shared" si="12"/>
        <v>2000</v>
      </c>
    </row>
    <row r="1175" spans="1:7" ht="15.75">
      <c r="A1175" s="81">
        <v>4</v>
      </c>
      <c r="B1175" s="196" t="s">
        <v>37</v>
      </c>
      <c r="C1175" s="80"/>
      <c r="D1175" s="80"/>
      <c r="E1175" s="81"/>
      <c r="F1175" s="80"/>
      <c r="G1175" s="79"/>
    </row>
    <row r="1176" spans="1:7" ht="38.25" customHeight="1">
      <c r="A1176" s="81"/>
      <c r="B1176" s="261" t="s">
        <v>536</v>
      </c>
      <c r="C1176" s="155" t="s">
        <v>172</v>
      </c>
      <c r="D1176" s="155" t="s">
        <v>165</v>
      </c>
      <c r="E1176" s="81"/>
      <c r="F1176" s="80">
        <v>100</v>
      </c>
      <c r="G1176" s="79">
        <f t="shared" si="12"/>
        <v>100</v>
      </c>
    </row>
    <row r="1177" spans="1:7" ht="36.75" customHeight="1">
      <c r="A1177" s="81"/>
      <c r="B1177" s="201" t="s">
        <v>586</v>
      </c>
      <c r="C1177" s="190"/>
      <c r="D1177" s="80"/>
      <c r="E1177" s="81"/>
      <c r="F1177" s="80"/>
      <c r="G1177" s="79"/>
    </row>
    <row r="1178" spans="1:7" ht="15.75">
      <c r="A1178" s="81">
        <v>1</v>
      </c>
      <c r="B1178" s="196" t="s">
        <v>34</v>
      </c>
      <c r="C1178" s="80"/>
      <c r="D1178" s="80"/>
      <c r="E1178" s="81"/>
      <c r="F1178" s="80"/>
      <c r="G1178" s="79"/>
    </row>
    <row r="1179" spans="1:7" ht="30.75" customHeight="1">
      <c r="A1179" s="81"/>
      <c r="B1179" s="260" t="s">
        <v>537</v>
      </c>
      <c r="C1179" s="80" t="s">
        <v>134</v>
      </c>
      <c r="D1179" s="162" t="s">
        <v>538</v>
      </c>
      <c r="E1179" s="81"/>
      <c r="F1179" s="82">
        <v>298000</v>
      </c>
      <c r="G1179" s="79">
        <f aca="true" t="shared" si="13" ref="G1179:G1214">F1179</f>
        <v>298000</v>
      </c>
    </row>
    <row r="1180" spans="1:7" ht="15.75">
      <c r="A1180" s="81">
        <v>2</v>
      </c>
      <c r="B1180" s="196" t="s">
        <v>35</v>
      </c>
      <c r="C1180" s="80"/>
      <c r="D1180" s="80"/>
      <c r="E1180" s="81"/>
      <c r="F1180" s="82"/>
      <c r="G1180" s="79"/>
    </row>
    <row r="1181" spans="1:7" ht="36.75">
      <c r="A1181" s="81"/>
      <c r="B1181" s="260" t="s">
        <v>539</v>
      </c>
      <c r="C1181" s="155" t="s">
        <v>187</v>
      </c>
      <c r="D1181" s="155" t="s">
        <v>153</v>
      </c>
      <c r="E1181" s="81"/>
      <c r="F1181" s="262">
        <f>F1179/F1183</f>
        <v>1655.5555555555557</v>
      </c>
      <c r="G1181" s="79">
        <f t="shared" si="13"/>
        <v>1655.5555555555557</v>
      </c>
    </row>
    <row r="1182" spans="1:7" ht="15.75">
      <c r="A1182" s="81">
        <v>3</v>
      </c>
      <c r="B1182" s="196" t="s">
        <v>36</v>
      </c>
      <c r="C1182" s="80"/>
      <c r="D1182" s="80"/>
      <c r="E1182" s="81"/>
      <c r="F1182" s="82"/>
      <c r="G1182" s="79"/>
    </row>
    <row r="1183" spans="1:7" ht="24.75">
      <c r="A1183" s="81"/>
      <c r="B1183" s="260" t="s">
        <v>831</v>
      </c>
      <c r="C1183" s="155" t="s">
        <v>134</v>
      </c>
      <c r="D1183" s="155" t="s">
        <v>148</v>
      </c>
      <c r="E1183" s="81"/>
      <c r="F1183" s="82">
        <v>180</v>
      </c>
      <c r="G1183" s="79">
        <f t="shared" si="13"/>
        <v>180</v>
      </c>
    </row>
    <row r="1184" spans="1:7" ht="15.75">
      <c r="A1184" s="81">
        <v>4</v>
      </c>
      <c r="B1184" s="196" t="s">
        <v>37</v>
      </c>
      <c r="C1184" s="80"/>
      <c r="D1184" s="80"/>
      <c r="E1184" s="81"/>
      <c r="F1184" s="80"/>
      <c r="G1184" s="79"/>
    </row>
    <row r="1185" spans="1:7" ht="24.75">
      <c r="A1185" s="81"/>
      <c r="B1185" s="260" t="s">
        <v>540</v>
      </c>
      <c r="C1185" s="80" t="s">
        <v>172</v>
      </c>
      <c r="D1185" s="155" t="s">
        <v>148</v>
      </c>
      <c r="E1185" s="81"/>
      <c r="F1185" s="80">
        <v>100</v>
      </c>
      <c r="G1185" s="79">
        <f t="shared" si="13"/>
        <v>100</v>
      </c>
    </row>
    <row r="1186" spans="1:7" ht="33.75" customHeight="1">
      <c r="A1186" s="81"/>
      <c r="B1186" s="201" t="s">
        <v>587</v>
      </c>
      <c r="C1186" s="190"/>
      <c r="D1186" s="80"/>
      <c r="E1186" s="81"/>
      <c r="F1186" s="80"/>
      <c r="G1186" s="79"/>
    </row>
    <row r="1187" spans="1:7" ht="19.5" customHeight="1">
      <c r="A1187" s="81">
        <v>1</v>
      </c>
      <c r="B1187" s="196" t="s">
        <v>34</v>
      </c>
      <c r="C1187" s="80"/>
      <c r="D1187" s="80"/>
      <c r="E1187" s="81"/>
      <c r="F1187" s="80"/>
      <c r="G1187" s="79"/>
    </row>
    <row r="1188" spans="1:7" ht="24.75">
      <c r="A1188" s="81"/>
      <c r="B1188" s="260" t="s">
        <v>541</v>
      </c>
      <c r="C1188" s="155" t="s">
        <v>129</v>
      </c>
      <c r="D1188" s="155" t="s">
        <v>319</v>
      </c>
      <c r="E1188" s="81"/>
      <c r="F1188" s="205">
        <v>444637</v>
      </c>
      <c r="G1188" s="79">
        <f t="shared" si="13"/>
        <v>444637</v>
      </c>
    </row>
    <row r="1189" spans="1:7" ht="18.75" customHeight="1">
      <c r="A1189" s="81">
        <v>2</v>
      </c>
      <c r="B1189" s="196" t="s">
        <v>35</v>
      </c>
      <c r="C1189" s="80"/>
      <c r="D1189" s="80"/>
      <c r="E1189" s="81"/>
      <c r="F1189" s="80"/>
      <c r="G1189" s="79"/>
    </row>
    <row r="1190" spans="1:7" ht="36.75">
      <c r="A1190" s="81"/>
      <c r="B1190" s="260" t="s">
        <v>542</v>
      </c>
      <c r="C1190" s="155" t="s">
        <v>187</v>
      </c>
      <c r="D1190" s="155" t="s">
        <v>153</v>
      </c>
      <c r="E1190" s="81"/>
      <c r="F1190" s="205">
        <v>230</v>
      </c>
      <c r="G1190" s="79">
        <f t="shared" si="13"/>
        <v>230</v>
      </c>
    </row>
    <row r="1191" spans="1:7" ht="18.75" customHeight="1">
      <c r="A1191" s="81">
        <v>3</v>
      </c>
      <c r="B1191" s="196" t="s">
        <v>36</v>
      </c>
      <c r="C1191" s="80"/>
      <c r="D1191" s="80"/>
      <c r="E1191" s="81"/>
      <c r="F1191" s="80"/>
      <c r="G1191" s="79"/>
    </row>
    <row r="1192" spans="1:7" ht="36.75">
      <c r="A1192" s="81"/>
      <c r="B1192" s="260" t="s">
        <v>830</v>
      </c>
      <c r="C1192" s="155" t="s">
        <v>134</v>
      </c>
      <c r="D1192" s="155" t="s">
        <v>148</v>
      </c>
      <c r="E1192" s="81"/>
      <c r="F1192" s="198">
        <f>F1188/F1190</f>
        <v>1933.2043478260869</v>
      </c>
      <c r="G1192" s="159">
        <f t="shared" si="13"/>
        <v>1933.2043478260869</v>
      </c>
    </row>
    <row r="1193" spans="1:7" ht="18" customHeight="1">
      <c r="A1193" s="81">
        <v>4</v>
      </c>
      <c r="B1193" s="196" t="s">
        <v>37</v>
      </c>
      <c r="C1193" s="80"/>
      <c r="D1193" s="80"/>
      <c r="E1193" s="81"/>
      <c r="F1193" s="80"/>
      <c r="G1193" s="79"/>
    </row>
    <row r="1194" spans="1:7" ht="34.5" customHeight="1">
      <c r="A1194" s="81"/>
      <c r="B1194" s="261" t="s">
        <v>543</v>
      </c>
      <c r="C1194" s="155" t="s">
        <v>172</v>
      </c>
      <c r="D1194" s="155" t="s">
        <v>165</v>
      </c>
      <c r="E1194" s="81"/>
      <c r="F1194" s="80">
        <v>100</v>
      </c>
      <c r="G1194" s="79">
        <f t="shared" si="13"/>
        <v>100</v>
      </c>
    </row>
    <row r="1195" spans="1:7" ht="36" customHeight="1">
      <c r="A1195" s="81"/>
      <c r="B1195" s="201" t="s">
        <v>588</v>
      </c>
      <c r="C1195" s="190"/>
      <c r="D1195" s="80"/>
      <c r="E1195" s="81"/>
      <c r="F1195" s="80"/>
      <c r="G1195" s="79"/>
    </row>
    <row r="1196" spans="1:7" ht="20.25" customHeight="1">
      <c r="A1196" s="81">
        <v>1</v>
      </c>
      <c r="B1196" s="196" t="s">
        <v>34</v>
      </c>
      <c r="C1196" s="80"/>
      <c r="D1196" s="80"/>
      <c r="E1196" s="81"/>
      <c r="F1196" s="80"/>
      <c r="G1196" s="79"/>
    </row>
    <row r="1197" spans="1:7" ht="28.5" customHeight="1">
      <c r="A1197" s="81"/>
      <c r="B1197" s="260" t="s">
        <v>544</v>
      </c>
      <c r="C1197" s="155" t="s">
        <v>129</v>
      </c>
      <c r="D1197" s="155" t="s">
        <v>319</v>
      </c>
      <c r="E1197" s="81"/>
      <c r="F1197" s="80">
        <v>530000</v>
      </c>
      <c r="G1197" s="79">
        <f t="shared" si="13"/>
        <v>530000</v>
      </c>
    </row>
    <row r="1198" spans="1:7" ht="15.75">
      <c r="A1198" s="81">
        <v>2</v>
      </c>
      <c r="B1198" s="196" t="s">
        <v>35</v>
      </c>
      <c r="C1198" s="80"/>
      <c r="D1198" s="80"/>
      <c r="E1198" s="81"/>
      <c r="F1198" s="80"/>
      <c r="G1198" s="79"/>
    </row>
    <row r="1199" spans="1:7" ht="36.75">
      <c r="A1199" s="81"/>
      <c r="B1199" s="260" t="s">
        <v>545</v>
      </c>
      <c r="C1199" s="155" t="s">
        <v>145</v>
      </c>
      <c r="D1199" s="155" t="s">
        <v>153</v>
      </c>
      <c r="E1199" s="81"/>
      <c r="F1199" s="80">
        <v>1</v>
      </c>
      <c r="G1199" s="79">
        <f t="shared" si="13"/>
        <v>1</v>
      </c>
    </row>
    <row r="1200" spans="1:7" ht="36.75">
      <c r="A1200" s="81"/>
      <c r="B1200" s="260" t="s">
        <v>546</v>
      </c>
      <c r="C1200" s="155" t="s">
        <v>187</v>
      </c>
      <c r="D1200" s="155" t="s">
        <v>153</v>
      </c>
      <c r="E1200" s="81"/>
      <c r="F1200" s="80">
        <v>257.5</v>
      </c>
      <c r="G1200" s="79">
        <f t="shared" si="13"/>
        <v>257.5</v>
      </c>
    </row>
    <row r="1201" spans="1:7" ht="15.75">
      <c r="A1201" s="81">
        <v>3</v>
      </c>
      <c r="B1201" s="196" t="s">
        <v>36</v>
      </c>
      <c r="C1201" s="80"/>
      <c r="D1201" s="80"/>
      <c r="E1201" s="81"/>
      <c r="F1201" s="80"/>
      <c r="G1201" s="79"/>
    </row>
    <row r="1202" spans="1:7" ht="36.75">
      <c r="A1202" s="81"/>
      <c r="B1202" s="260" t="s">
        <v>547</v>
      </c>
      <c r="C1202" s="155" t="s">
        <v>134</v>
      </c>
      <c r="D1202" s="155" t="s">
        <v>148</v>
      </c>
      <c r="E1202" s="81"/>
      <c r="F1202" s="80">
        <v>15000</v>
      </c>
      <c r="G1202" s="79">
        <f t="shared" si="13"/>
        <v>15000</v>
      </c>
    </row>
    <row r="1203" spans="1:7" ht="24.75">
      <c r="A1203" s="81"/>
      <c r="B1203" s="260" t="s">
        <v>829</v>
      </c>
      <c r="C1203" s="155" t="s">
        <v>134</v>
      </c>
      <c r="D1203" s="155" t="s">
        <v>148</v>
      </c>
      <c r="E1203" s="81"/>
      <c r="F1203" s="80">
        <v>2000</v>
      </c>
      <c r="G1203" s="79">
        <f t="shared" si="13"/>
        <v>2000</v>
      </c>
    </row>
    <row r="1204" spans="1:7" ht="15.75">
      <c r="A1204" s="81">
        <v>4</v>
      </c>
      <c r="B1204" s="196" t="s">
        <v>37</v>
      </c>
      <c r="C1204" s="80"/>
      <c r="D1204" s="80"/>
      <c r="E1204" s="81"/>
      <c r="F1204" s="80"/>
      <c r="G1204" s="79"/>
    </row>
    <row r="1205" spans="1:7" ht="30.75" customHeight="1">
      <c r="A1205" s="81"/>
      <c r="B1205" s="261" t="s">
        <v>663</v>
      </c>
      <c r="C1205" s="155" t="s">
        <v>172</v>
      </c>
      <c r="D1205" s="155" t="s">
        <v>165</v>
      </c>
      <c r="E1205" s="81"/>
      <c r="F1205" s="87">
        <v>100</v>
      </c>
      <c r="G1205" s="79">
        <f t="shared" si="13"/>
        <v>100</v>
      </c>
    </row>
    <row r="1206" spans="1:7" ht="30.75" customHeight="1">
      <c r="A1206" s="81"/>
      <c r="B1206" s="201" t="s">
        <v>589</v>
      </c>
      <c r="C1206" s="190"/>
      <c r="D1206" s="80"/>
      <c r="E1206" s="81"/>
      <c r="F1206" s="80"/>
      <c r="G1206" s="79"/>
    </row>
    <row r="1207" spans="1:7" ht="15.75">
      <c r="A1207" s="81">
        <v>1</v>
      </c>
      <c r="B1207" s="196" t="s">
        <v>34</v>
      </c>
      <c r="C1207" s="80"/>
      <c r="D1207" s="80"/>
      <c r="E1207" s="81"/>
      <c r="F1207" s="80"/>
      <c r="G1207" s="79"/>
    </row>
    <row r="1208" spans="1:7" ht="24.75">
      <c r="A1208" s="81"/>
      <c r="B1208" s="260" t="s">
        <v>548</v>
      </c>
      <c r="C1208" s="155" t="s">
        <v>129</v>
      </c>
      <c r="D1208" s="155" t="s">
        <v>319</v>
      </c>
      <c r="E1208" s="81"/>
      <c r="F1208" s="205">
        <v>298000</v>
      </c>
      <c r="G1208" s="79">
        <f t="shared" si="13"/>
        <v>298000</v>
      </c>
    </row>
    <row r="1209" spans="1:7" ht="15.75">
      <c r="A1209" s="81">
        <v>2</v>
      </c>
      <c r="B1209" s="196" t="s">
        <v>35</v>
      </c>
      <c r="C1209" s="80"/>
      <c r="D1209" s="80"/>
      <c r="E1209" s="81"/>
      <c r="F1209" s="80"/>
      <c r="G1209" s="79"/>
    </row>
    <row r="1210" spans="1:7" ht="36.75">
      <c r="A1210" s="81"/>
      <c r="B1210" s="260" t="s">
        <v>549</v>
      </c>
      <c r="C1210" s="155" t="s">
        <v>187</v>
      </c>
      <c r="D1210" s="155" t="s">
        <v>153</v>
      </c>
      <c r="E1210" s="81"/>
      <c r="F1210" s="198">
        <v>1655.56</v>
      </c>
      <c r="G1210" s="79">
        <f t="shared" si="13"/>
        <v>1655.56</v>
      </c>
    </row>
    <row r="1211" spans="1:7" ht="15.75">
      <c r="A1211" s="81">
        <v>3</v>
      </c>
      <c r="B1211" s="196" t="s">
        <v>36</v>
      </c>
      <c r="C1211" s="80"/>
      <c r="D1211" s="80"/>
      <c r="E1211" s="81"/>
      <c r="F1211" s="80"/>
      <c r="G1211" s="79"/>
    </row>
    <row r="1212" spans="1:7" ht="24.75">
      <c r="A1212" s="81"/>
      <c r="B1212" s="260" t="s">
        <v>828</v>
      </c>
      <c r="C1212" s="155" t="s">
        <v>134</v>
      </c>
      <c r="D1212" s="155" t="s">
        <v>148</v>
      </c>
      <c r="E1212" s="81"/>
      <c r="F1212" s="80">
        <v>180</v>
      </c>
      <c r="G1212" s="79">
        <f t="shared" si="13"/>
        <v>180</v>
      </c>
    </row>
    <row r="1213" spans="1:7" ht="15.75">
      <c r="A1213" s="81">
        <v>4</v>
      </c>
      <c r="B1213" s="196" t="s">
        <v>37</v>
      </c>
      <c r="C1213" s="80"/>
      <c r="D1213" s="80"/>
      <c r="E1213" s="81"/>
      <c r="F1213" s="80"/>
      <c r="G1213" s="79"/>
    </row>
    <row r="1214" spans="1:7" ht="24.75">
      <c r="A1214" s="81"/>
      <c r="B1214" s="260" t="s">
        <v>550</v>
      </c>
      <c r="C1214" s="155" t="s">
        <v>172</v>
      </c>
      <c r="D1214" s="155" t="s">
        <v>165</v>
      </c>
      <c r="E1214" s="81"/>
      <c r="F1214" s="80">
        <v>100</v>
      </c>
      <c r="G1214" s="79">
        <f t="shared" si="13"/>
        <v>100</v>
      </c>
    </row>
    <row r="1215" spans="1:7" ht="36.75" customHeight="1">
      <c r="A1215" s="81"/>
      <c r="B1215" s="201" t="s">
        <v>655</v>
      </c>
      <c r="C1215" s="190"/>
      <c r="D1215" s="80"/>
      <c r="E1215" s="81"/>
      <c r="F1215" s="80"/>
      <c r="G1215" s="79"/>
    </row>
    <row r="1216" spans="1:7" ht="15.75">
      <c r="A1216" s="81">
        <v>1</v>
      </c>
      <c r="B1216" s="196" t="s">
        <v>34</v>
      </c>
      <c r="C1216" s="80"/>
      <c r="D1216" s="80"/>
      <c r="E1216" s="81"/>
      <c r="F1216" s="80"/>
      <c r="G1216" s="79"/>
    </row>
    <row r="1217" spans="1:7" ht="28.5" customHeight="1">
      <c r="A1217" s="81"/>
      <c r="B1217" s="260" t="s">
        <v>656</v>
      </c>
      <c r="C1217" s="155" t="s">
        <v>129</v>
      </c>
      <c r="D1217" s="155" t="s">
        <v>319</v>
      </c>
      <c r="E1217" s="81"/>
      <c r="F1217" s="205">
        <v>255105</v>
      </c>
      <c r="G1217" s="79">
        <f>F1217</f>
        <v>255105</v>
      </c>
    </row>
    <row r="1218" spans="1:7" ht="15.75">
      <c r="A1218" s="81">
        <v>2</v>
      </c>
      <c r="B1218" s="196" t="s">
        <v>35</v>
      </c>
      <c r="C1218" s="80"/>
      <c r="D1218" s="80"/>
      <c r="E1218" s="81"/>
      <c r="F1218" s="80"/>
      <c r="G1218" s="79"/>
    </row>
    <row r="1219" spans="1:7" ht="39.75" customHeight="1">
      <c r="A1219" s="81"/>
      <c r="B1219" s="261" t="s">
        <v>659</v>
      </c>
      <c r="C1219" s="155" t="s">
        <v>187</v>
      </c>
      <c r="D1219" s="155" t="s">
        <v>153</v>
      </c>
      <c r="E1219" s="81"/>
      <c r="F1219" s="205">
        <v>2400</v>
      </c>
      <c r="G1219" s="79">
        <f>F1219</f>
        <v>2400</v>
      </c>
    </row>
    <row r="1220" spans="1:7" ht="15.75">
      <c r="A1220" s="81">
        <v>3</v>
      </c>
      <c r="B1220" s="196" t="s">
        <v>36</v>
      </c>
      <c r="C1220" s="80"/>
      <c r="D1220" s="80"/>
      <c r="E1220" s="81"/>
      <c r="F1220" s="80"/>
      <c r="G1220" s="79"/>
    </row>
    <row r="1221" spans="1:7" ht="30.75" customHeight="1">
      <c r="A1221" s="81"/>
      <c r="B1221" s="261" t="s">
        <v>657</v>
      </c>
      <c r="C1221" s="155" t="s">
        <v>134</v>
      </c>
      <c r="D1221" s="155" t="s">
        <v>148</v>
      </c>
      <c r="E1221" s="81"/>
      <c r="F1221" s="198">
        <f>F1217/F1219</f>
        <v>106.29375</v>
      </c>
      <c r="G1221" s="159">
        <f>F1221</f>
        <v>106.29375</v>
      </c>
    </row>
    <row r="1222" spans="1:7" ht="15.75">
      <c r="A1222" s="81">
        <v>4</v>
      </c>
      <c r="B1222" s="196" t="s">
        <v>37</v>
      </c>
      <c r="C1222" s="80"/>
      <c r="D1222" s="80"/>
      <c r="E1222" s="81"/>
      <c r="F1222" s="80"/>
      <c r="G1222" s="79"/>
    </row>
    <row r="1223" spans="1:7" ht="35.25" customHeight="1">
      <c r="A1223" s="81"/>
      <c r="B1223" s="261" t="s">
        <v>658</v>
      </c>
      <c r="C1223" s="155" t="s">
        <v>172</v>
      </c>
      <c r="D1223" s="155" t="s">
        <v>165</v>
      </c>
      <c r="E1223" s="81"/>
      <c r="F1223" s="80">
        <v>100</v>
      </c>
      <c r="G1223" s="79">
        <f>F1223</f>
        <v>100</v>
      </c>
    </row>
    <row r="1224" spans="1:7" ht="34.5" customHeight="1">
      <c r="A1224" s="81"/>
      <c r="B1224" s="175" t="s">
        <v>774</v>
      </c>
      <c r="C1224" s="176"/>
      <c r="D1224" s="155"/>
      <c r="E1224" s="81"/>
      <c r="F1224" s="80"/>
      <c r="G1224" s="79"/>
    </row>
    <row r="1225" spans="1:7" ht="20.25" customHeight="1">
      <c r="A1225" s="81">
        <v>1</v>
      </c>
      <c r="B1225" s="196" t="s">
        <v>34</v>
      </c>
      <c r="C1225" s="263"/>
      <c r="D1225" s="155"/>
      <c r="E1225" s="81"/>
      <c r="F1225" s="80"/>
      <c r="G1225" s="79"/>
    </row>
    <row r="1226" spans="1:7" ht="33" customHeight="1">
      <c r="A1226" s="81"/>
      <c r="B1226" s="264" t="s">
        <v>770</v>
      </c>
      <c r="C1226" s="240" t="s">
        <v>129</v>
      </c>
      <c r="D1226" s="210" t="s">
        <v>821</v>
      </c>
      <c r="E1226" s="81"/>
      <c r="F1226" s="205">
        <v>4264</v>
      </c>
      <c r="G1226" s="79">
        <f>F1226</f>
        <v>4264</v>
      </c>
    </row>
    <row r="1227" spans="1:7" ht="15.75">
      <c r="A1227" s="81">
        <v>2</v>
      </c>
      <c r="B1227" s="196" t="s">
        <v>35</v>
      </c>
      <c r="C1227" s="263"/>
      <c r="D1227" s="155"/>
      <c r="E1227" s="81"/>
      <c r="F1227" s="80"/>
      <c r="G1227" s="79"/>
    </row>
    <row r="1228" spans="1:7" ht="43.5" customHeight="1">
      <c r="A1228" s="81"/>
      <c r="B1228" s="261" t="s">
        <v>771</v>
      </c>
      <c r="C1228" s="155" t="s">
        <v>145</v>
      </c>
      <c r="D1228" s="155" t="s">
        <v>153</v>
      </c>
      <c r="E1228" s="81"/>
      <c r="F1228" s="80">
        <v>1</v>
      </c>
      <c r="G1228" s="79">
        <f>F1228</f>
        <v>1</v>
      </c>
    </row>
    <row r="1229" spans="1:7" ht="15.75">
      <c r="A1229" s="81">
        <v>3</v>
      </c>
      <c r="B1229" s="196" t="s">
        <v>36</v>
      </c>
      <c r="C1229" s="155"/>
      <c r="D1229" s="155"/>
      <c r="E1229" s="81"/>
      <c r="F1229" s="80"/>
      <c r="G1229" s="79"/>
    </row>
    <row r="1230" spans="1:7" ht="43.5" customHeight="1">
      <c r="A1230" s="81"/>
      <c r="B1230" s="261" t="s">
        <v>772</v>
      </c>
      <c r="C1230" s="155" t="s">
        <v>129</v>
      </c>
      <c r="D1230" s="155" t="s">
        <v>148</v>
      </c>
      <c r="E1230" s="81"/>
      <c r="F1230" s="205">
        <f>F1226</f>
        <v>4264</v>
      </c>
      <c r="G1230" s="79">
        <f>F1230</f>
        <v>4264</v>
      </c>
    </row>
    <row r="1231" spans="1:7" ht="20.25" customHeight="1">
      <c r="A1231" s="81">
        <v>4</v>
      </c>
      <c r="B1231" s="196" t="s">
        <v>37</v>
      </c>
      <c r="C1231" s="80"/>
      <c r="D1231" s="80"/>
      <c r="E1231" s="81"/>
      <c r="F1231" s="80"/>
      <c r="G1231" s="79"/>
    </row>
    <row r="1232" spans="1:7" ht="21" customHeight="1">
      <c r="A1232" s="81"/>
      <c r="B1232" s="185" t="s">
        <v>773</v>
      </c>
      <c r="C1232" s="155" t="s">
        <v>172</v>
      </c>
      <c r="D1232" s="155" t="s">
        <v>165</v>
      </c>
      <c r="E1232" s="81"/>
      <c r="F1232" s="80">
        <v>100</v>
      </c>
      <c r="G1232" s="79">
        <f>F1232</f>
        <v>100</v>
      </c>
    </row>
    <row r="1233" ht="15.75">
      <c r="A1233" s="4"/>
    </row>
    <row r="1234" spans="1:4" ht="51.75" customHeight="1">
      <c r="A1234" s="129" t="s">
        <v>660</v>
      </c>
      <c r="B1234" s="129"/>
      <c r="C1234" s="129"/>
      <c r="D1234" s="64"/>
    </row>
    <row r="1235" spans="1:7" ht="24.75" customHeight="1">
      <c r="A1235" s="129"/>
      <c r="B1235" s="129"/>
      <c r="C1235" s="129"/>
      <c r="D1235" s="63"/>
      <c r="E1235" s="12"/>
      <c r="F1235" s="126" t="s">
        <v>661</v>
      </c>
      <c r="G1235" s="126"/>
    </row>
    <row r="1236" spans="1:7" ht="15.75">
      <c r="A1236" s="6"/>
      <c r="B1236" s="62"/>
      <c r="D1236" s="61" t="s">
        <v>38</v>
      </c>
      <c r="F1236" s="96" t="s">
        <v>78</v>
      </c>
      <c r="G1236" s="96"/>
    </row>
    <row r="1237" spans="1:7" ht="15.75">
      <c r="A1237" s="6"/>
      <c r="B1237" s="76"/>
      <c r="D1237" s="74"/>
      <c r="F1237" s="78"/>
      <c r="G1237" s="78"/>
    </row>
    <row r="1238" spans="1:7" ht="15.75">
      <c r="A1238" s="6"/>
      <c r="B1238" s="76"/>
      <c r="D1238" s="74"/>
      <c r="F1238" s="78"/>
      <c r="G1238" s="78"/>
    </row>
    <row r="1239" spans="1:7" ht="15.75">
      <c r="A1239" s="6"/>
      <c r="B1239" s="76"/>
      <c r="D1239" s="74"/>
      <c r="F1239" s="78"/>
      <c r="G1239" s="78"/>
    </row>
    <row r="1240" spans="1:4" ht="15.75" customHeight="1">
      <c r="A1240" s="94" t="s">
        <v>40</v>
      </c>
      <c r="B1240" s="94"/>
      <c r="C1240" s="62"/>
      <c r="D1240" s="62"/>
    </row>
    <row r="1241" spans="1:4" ht="15.75" customHeight="1">
      <c r="A1241" s="75"/>
      <c r="B1241" s="75"/>
      <c r="C1241" s="76"/>
      <c r="D1241" s="76"/>
    </row>
    <row r="1242" spans="1:4" ht="15.75" customHeight="1">
      <c r="A1242" s="66"/>
      <c r="B1242" s="66"/>
      <c r="C1242" s="67"/>
      <c r="D1242" s="67"/>
    </row>
    <row r="1243" spans="1:4" ht="15.75">
      <c r="A1243" s="133" t="s">
        <v>891</v>
      </c>
      <c r="B1243" s="133"/>
      <c r="C1243" s="133"/>
      <c r="D1243" s="76"/>
    </row>
    <row r="1244" spans="1:7" ht="36" customHeight="1">
      <c r="A1244" s="93" t="s">
        <v>892</v>
      </c>
      <c r="B1244" s="94"/>
      <c r="C1244" s="94"/>
      <c r="D1244" s="77"/>
      <c r="E1244" s="12"/>
      <c r="F1244" s="126" t="s">
        <v>893</v>
      </c>
      <c r="G1244" s="126"/>
    </row>
    <row r="1245" spans="2:7" ht="15.75">
      <c r="B1245" s="76"/>
      <c r="C1245" s="76"/>
      <c r="D1245" s="74" t="s">
        <v>38</v>
      </c>
      <c r="F1245" s="96" t="s">
        <v>78</v>
      </c>
      <c r="G1245" s="96"/>
    </row>
    <row r="1246" spans="1:7" ht="15.75">
      <c r="A1246" s="24" t="s">
        <v>76</v>
      </c>
      <c r="B1246" s="62"/>
      <c r="C1246" s="62"/>
      <c r="D1246" s="61"/>
      <c r="F1246" s="124"/>
      <c r="G1246" s="124"/>
    </row>
    <row r="1247" spans="1:7" ht="15.75">
      <c r="A1247" s="24"/>
      <c r="B1247" s="76"/>
      <c r="C1247" s="76"/>
      <c r="D1247" s="74"/>
      <c r="F1247" s="78"/>
      <c r="G1247" s="78"/>
    </row>
    <row r="1248" ht="15">
      <c r="A1248" s="25" t="s">
        <v>77</v>
      </c>
    </row>
    <row r="1249" ht="15">
      <c r="A1249" s="25"/>
    </row>
  </sheetData>
  <sheetProtection/>
  <mergeCells count="180">
    <mergeCell ref="B69:C69"/>
    <mergeCell ref="B70:C70"/>
    <mergeCell ref="B72:C72"/>
    <mergeCell ref="B73:C73"/>
    <mergeCell ref="B74:C74"/>
    <mergeCell ref="B63:C63"/>
    <mergeCell ref="B64:C64"/>
    <mergeCell ref="B76:C76"/>
    <mergeCell ref="B77:C77"/>
    <mergeCell ref="A1243:C1243"/>
    <mergeCell ref="F1244:G1244"/>
    <mergeCell ref="B678:C678"/>
    <mergeCell ref="B439:C439"/>
    <mergeCell ref="B333:C333"/>
    <mergeCell ref="B386:C386"/>
    <mergeCell ref="B78:C78"/>
    <mergeCell ref="A79:C79"/>
    <mergeCell ref="B51:C51"/>
    <mergeCell ref="B52:C52"/>
    <mergeCell ref="B54:C54"/>
    <mergeCell ref="B48:C48"/>
    <mergeCell ref="B65:C65"/>
    <mergeCell ref="B67:C67"/>
    <mergeCell ref="B50:D50"/>
    <mergeCell ref="A1244:C1244"/>
    <mergeCell ref="B345:C345"/>
    <mergeCell ref="B1108:C1108"/>
    <mergeCell ref="B1165:C1165"/>
    <mergeCell ref="A1240:B1240"/>
    <mergeCell ref="B417:C417"/>
    <mergeCell ref="B428:C428"/>
    <mergeCell ref="A1234:C1235"/>
    <mergeCell ref="B397:C397"/>
    <mergeCell ref="B408:C408"/>
    <mergeCell ref="B660:C660"/>
    <mergeCell ref="B669:C669"/>
    <mergeCell ref="B510:C510"/>
    <mergeCell ref="B519:C519"/>
    <mergeCell ref="B611:C611"/>
    <mergeCell ref="B622:C622"/>
    <mergeCell ref="B479:C479"/>
    <mergeCell ref="B490:C490"/>
    <mergeCell ref="A20:C20"/>
    <mergeCell ref="D20:E20"/>
    <mergeCell ref="F1236:G1236"/>
    <mergeCell ref="B23:G23"/>
    <mergeCell ref="B24:G24"/>
    <mergeCell ref="B26:G26"/>
    <mergeCell ref="B28:G28"/>
    <mergeCell ref="B89:G89"/>
    <mergeCell ref="F1235:G1235"/>
    <mergeCell ref="B32:G32"/>
    <mergeCell ref="F1245:G1245"/>
    <mergeCell ref="F1246:G1246"/>
    <mergeCell ref="A81:A82"/>
    <mergeCell ref="B81:G81"/>
    <mergeCell ref="B243:C243"/>
    <mergeCell ref="B334:C334"/>
    <mergeCell ref="B346:C346"/>
    <mergeCell ref="B366:C366"/>
    <mergeCell ref="B830:C830"/>
    <mergeCell ref="B501:C501"/>
    <mergeCell ref="B244:C244"/>
    <mergeCell ref="E21:F21"/>
    <mergeCell ref="B35:G35"/>
    <mergeCell ref="B34:G34"/>
    <mergeCell ref="B41:G41"/>
    <mergeCell ref="B42:G42"/>
    <mergeCell ref="B43:G43"/>
    <mergeCell ref="B124:C124"/>
    <mergeCell ref="B75:C75"/>
    <mergeCell ref="B61:C61"/>
    <mergeCell ref="E9:G9"/>
    <mergeCell ref="E10:G10"/>
    <mergeCell ref="A13:G13"/>
    <mergeCell ref="A14:G14"/>
    <mergeCell ref="D17:F17"/>
    <mergeCell ref="D19:F19"/>
    <mergeCell ref="A18:C18"/>
    <mergeCell ref="D18:E18"/>
    <mergeCell ref="B197:C197"/>
    <mergeCell ref="B183:C183"/>
    <mergeCell ref="B37:G37"/>
    <mergeCell ref="B38:G38"/>
    <mergeCell ref="B62:C62"/>
    <mergeCell ref="F1:G3"/>
    <mergeCell ref="E5:G5"/>
    <mergeCell ref="E6:G6"/>
    <mergeCell ref="E7:G7"/>
    <mergeCell ref="E8:G8"/>
    <mergeCell ref="B53:C53"/>
    <mergeCell ref="B36:G36"/>
    <mergeCell ref="B55:C55"/>
    <mergeCell ref="E22:F22"/>
    <mergeCell ref="B93:C93"/>
    <mergeCell ref="B125:C125"/>
    <mergeCell ref="B56:C56"/>
    <mergeCell ref="B58:C58"/>
    <mergeCell ref="B47:C47"/>
    <mergeCell ref="B49:C49"/>
    <mergeCell ref="B841:C841"/>
    <mergeCell ref="B696:C696"/>
    <mergeCell ref="B599:C599"/>
    <mergeCell ref="B25:G25"/>
    <mergeCell ref="B375:C375"/>
    <mergeCell ref="B29:G29"/>
    <mergeCell ref="A87:B87"/>
    <mergeCell ref="B39:G39"/>
    <mergeCell ref="B40:G40"/>
    <mergeCell ref="B68:C68"/>
    <mergeCell ref="B1166:C1166"/>
    <mergeCell ref="B1177:C1177"/>
    <mergeCell ref="B1097:C1097"/>
    <mergeCell ref="B1088:C1088"/>
    <mergeCell ref="B1224:C1224"/>
    <mergeCell ref="B775:C775"/>
    <mergeCell ref="B786:C786"/>
    <mergeCell ref="B797:C797"/>
    <mergeCell ref="B808:C808"/>
    <mergeCell ref="B819:C819"/>
    <mergeCell ref="B993:C993"/>
    <mergeCell ref="B752:C752"/>
    <mergeCell ref="B528:C528"/>
    <mergeCell ref="B539:C539"/>
    <mergeCell ref="B714:C714"/>
    <mergeCell ref="B1186:C1186"/>
    <mergeCell ref="B1004:C1004"/>
    <mergeCell ref="B1013:C1013"/>
    <mergeCell ref="B1022:C1022"/>
    <mergeCell ref="B1031:C1031"/>
    <mergeCell ref="B207:C207"/>
    <mergeCell ref="B60:C60"/>
    <mergeCell ref="B907:C907"/>
    <mergeCell ref="B918:C918"/>
    <mergeCell ref="B929:C929"/>
    <mergeCell ref="B940:C940"/>
    <mergeCell ref="B863:C863"/>
    <mergeCell ref="B874:C874"/>
    <mergeCell ref="B885:C885"/>
    <mergeCell ref="B896:C896"/>
    <mergeCell ref="B687:C687"/>
    <mergeCell ref="B984:C984"/>
    <mergeCell ref="B763:C763"/>
    <mergeCell ref="B57:C57"/>
    <mergeCell ref="B59:C59"/>
    <mergeCell ref="B66:C66"/>
    <mergeCell ref="B71:C71"/>
    <mergeCell ref="B286:C286"/>
    <mergeCell ref="B182:C182"/>
    <mergeCell ref="B196:C196"/>
    <mergeCell ref="B450:C450"/>
    <mergeCell ref="B459:C459"/>
    <mergeCell ref="B468:C468"/>
    <mergeCell ref="B1206:C1206"/>
    <mergeCell ref="B1215:C1215"/>
    <mergeCell ref="B149:C149"/>
    <mergeCell ref="B1195:C1195"/>
    <mergeCell ref="B1040:C1040"/>
    <mergeCell ref="B1049:C1049"/>
    <mergeCell ref="B1058:C1058"/>
    <mergeCell ref="B741:C741"/>
    <mergeCell ref="B951:C951"/>
    <mergeCell ref="B962:C962"/>
    <mergeCell ref="B973:C973"/>
    <mergeCell ref="B852:C852"/>
    <mergeCell ref="B305:C305"/>
    <mergeCell ref="B315:C315"/>
    <mergeCell ref="B633:C633"/>
    <mergeCell ref="B642:C642"/>
    <mergeCell ref="B651:C651"/>
    <mergeCell ref="B1067:C1067"/>
    <mergeCell ref="B1079:C1079"/>
    <mergeCell ref="B705:C705"/>
    <mergeCell ref="B550:C550"/>
    <mergeCell ref="B561:C561"/>
    <mergeCell ref="B572:C572"/>
    <mergeCell ref="B581:C581"/>
    <mergeCell ref="B590:C590"/>
    <mergeCell ref="B723:C723"/>
    <mergeCell ref="B732:C732"/>
  </mergeCells>
  <printOptions/>
  <pageMargins left="0.1968503937007874" right="0.15748031496062992" top="0.5118110236220472" bottom="0.35433070866141736" header="0.2362204724409449" footer="0.1968503937007874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39" t="s">
        <v>99</v>
      </c>
      <c r="L1" s="140"/>
      <c r="M1" s="140"/>
    </row>
    <row r="2" spans="11:13" ht="46.5" customHeight="1">
      <c r="K2" s="140"/>
      <c r="L2" s="140"/>
      <c r="M2" s="140"/>
    </row>
    <row r="3" spans="1:13" ht="15.75">
      <c r="A3" s="103" t="s">
        <v>44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15.75">
      <c r="A4" s="103" t="s">
        <v>45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3" ht="15.75">
      <c r="A5" s="97" t="s">
        <v>6</v>
      </c>
      <c r="B5" s="7"/>
      <c r="C5" s="1"/>
      <c r="E5" s="138"/>
      <c r="F5" s="138"/>
      <c r="G5" s="138"/>
      <c r="H5" s="138"/>
      <c r="I5" s="138"/>
      <c r="J5" s="138"/>
      <c r="K5" s="138"/>
      <c r="L5" s="138"/>
      <c r="M5" s="138"/>
    </row>
    <row r="6" spans="1:13" ht="15" customHeight="1">
      <c r="A6" s="97"/>
      <c r="B6" s="8" t="s">
        <v>7</v>
      </c>
      <c r="C6" s="1"/>
      <c r="E6" s="99" t="s">
        <v>42</v>
      </c>
      <c r="F6" s="99"/>
      <c r="G6" s="99"/>
      <c r="H6" s="99"/>
      <c r="I6" s="99"/>
      <c r="J6" s="99"/>
      <c r="K6" s="99"/>
      <c r="L6" s="99"/>
      <c r="M6" s="99"/>
    </row>
    <row r="7" spans="1:13" ht="15.75">
      <c r="A7" s="97" t="s">
        <v>8</v>
      </c>
      <c r="B7" s="7"/>
      <c r="C7" s="1"/>
      <c r="E7" s="138"/>
      <c r="F7" s="138"/>
      <c r="G7" s="138"/>
      <c r="H7" s="138"/>
      <c r="I7" s="138"/>
      <c r="J7" s="138"/>
      <c r="K7" s="138"/>
      <c r="L7" s="138"/>
      <c r="M7" s="138"/>
    </row>
    <row r="8" spans="1:13" ht="15" customHeight="1">
      <c r="A8" s="97"/>
      <c r="B8" s="8" t="s">
        <v>7</v>
      </c>
      <c r="C8" s="1"/>
      <c r="E8" s="124" t="s">
        <v>41</v>
      </c>
      <c r="F8" s="124"/>
      <c r="G8" s="124"/>
      <c r="H8" s="124"/>
      <c r="I8" s="124"/>
      <c r="J8" s="124"/>
      <c r="K8" s="124"/>
      <c r="L8" s="124"/>
      <c r="M8" s="124"/>
    </row>
    <row r="9" spans="1:13" ht="15.75">
      <c r="A9" s="97" t="s">
        <v>9</v>
      </c>
      <c r="B9" s="7"/>
      <c r="C9" s="7"/>
      <c r="E9" s="138"/>
      <c r="F9" s="138"/>
      <c r="G9" s="138"/>
      <c r="H9" s="138"/>
      <c r="I9" s="138"/>
      <c r="J9" s="138"/>
      <c r="K9" s="138"/>
      <c r="L9" s="138"/>
      <c r="M9" s="138"/>
    </row>
    <row r="10" spans="1:13" ht="15" customHeight="1">
      <c r="A10" s="97"/>
      <c r="B10" s="9" t="s">
        <v>7</v>
      </c>
      <c r="C10" s="9" t="s">
        <v>10</v>
      </c>
      <c r="E10" s="99" t="s">
        <v>43</v>
      </c>
      <c r="F10" s="99"/>
      <c r="G10" s="99"/>
      <c r="H10" s="99"/>
      <c r="I10" s="99"/>
      <c r="J10" s="99"/>
      <c r="K10" s="99"/>
      <c r="L10" s="99"/>
      <c r="M10" s="99"/>
    </row>
    <row r="11" spans="1:4" ht="15.75">
      <c r="A11" s="97" t="s">
        <v>11</v>
      </c>
      <c r="B11" s="137" t="s">
        <v>46</v>
      </c>
      <c r="C11" s="137"/>
      <c r="D11" s="137"/>
    </row>
    <row r="12" spans="1:4" ht="15.75">
      <c r="A12" s="97"/>
      <c r="B12" s="137" t="s">
        <v>21</v>
      </c>
      <c r="C12" s="137"/>
      <c r="D12" s="137"/>
    </row>
    <row r="13" ht="15.75">
      <c r="A13" s="4"/>
    </row>
    <row r="14" ht="15.75">
      <c r="A14" s="4"/>
    </row>
    <row r="16" spans="2:10" ht="15.75">
      <c r="B16" s="92" t="s">
        <v>47</v>
      </c>
      <c r="C16" s="92"/>
      <c r="D16" s="92"/>
      <c r="E16" s="92" t="s">
        <v>48</v>
      </c>
      <c r="F16" s="92"/>
      <c r="G16" s="92"/>
      <c r="H16" s="92" t="s">
        <v>49</v>
      </c>
      <c r="I16" s="92"/>
      <c r="J16" s="92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97" t="s">
        <v>13</v>
      </c>
      <c r="B24" s="94" t="s">
        <v>20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</row>
    <row r="25" spans="1:2" ht="15.75">
      <c r="A25" s="97"/>
      <c r="B25" s="1" t="s">
        <v>21</v>
      </c>
    </row>
    <row r="26" ht="15.75">
      <c r="A26" s="4"/>
    </row>
    <row r="27" spans="1:11" ht="79.5" customHeight="1">
      <c r="A27" s="92" t="s">
        <v>62</v>
      </c>
      <c r="B27" s="92" t="s">
        <v>61</v>
      </c>
      <c r="C27" s="92" t="s">
        <v>47</v>
      </c>
      <c r="D27" s="92"/>
      <c r="E27" s="92"/>
      <c r="F27" s="92" t="s">
        <v>48</v>
      </c>
      <c r="G27" s="92"/>
      <c r="H27" s="92"/>
      <c r="I27" s="92" t="s">
        <v>49</v>
      </c>
      <c r="J27" s="92"/>
      <c r="K27" s="92"/>
    </row>
    <row r="28" spans="1:11" ht="31.5">
      <c r="A28" s="92"/>
      <c r="B28" s="92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92" t="s">
        <v>53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</row>
    <row r="35" ht="15.75">
      <c r="A35" s="4"/>
    </row>
    <row r="36" ht="15.75">
      <c r="A36" s="4"/>
    </row>
    <row r="37" spans="1:13" ht="15.75">
      <c r="A37" s="97" t="s">
        <v>15</v>
      </c>
      <c r="B37" s="94" t="s">
        <v>54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8" spans="1:2" ht="15.75">
      <c r="A38" s="97"/>
      <c r="B38" s="1" t="s">
        <v>21</v>
      </c>
    </row>
    <row r="39" ht="15.75">
      <c r="A39" s="4"/>
    </row>
    <row r="40" ht="15.75">
      <c r="A40" s="4"/>
    </row>
    <row r="41" spans="2:11" ht="15.75">
      <c r="B41" s="92" t="s">
        <v>28</v>
      </c>
      <c r="C41" s="92" t="s">
        <v>47</v>
      </c>
      <c r="D41" s="92"/>
      <c r="E41" s="92"/>
      <c r="F41" s="92" t="s">
        <v>48</v>
      </c>
      <c r="G41" s="92"/>
      <c r="H41" s="92"/>
      <c r="I41" s="92" t="s">
        <v>49</v>
      </c>
      <c r="J41" s="92"/>
      <c r="K41" s="92"/>
    </row>
    <row r="42" spans="2:11" ht="41.25" customHeight="1">
      <c r="B42" s="92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92" t="s">
        <v>53</v>
      </c>
      <c r="C47" s="92"/>
      <c r="D47" s="92"/>
      <c r="E47" s="92"/>
      <c r="F47" s="92"/>
      <c r="G47" s="92"/>
      <c r="H47" s="92"/>
      <c r="I47" s="92"/>
      <c r="J47" s="92"/>
      <c r="K47" s="92"/>
    </row>
    <row r="48" ht="15.75">
      <c r="A48" s="4"/>
    </row>
    <row r="49" ht="15.75">
      <c r="A49" s="4"/>
    </row>
    <row r="50" spans="1:13" ht="15.75">
      <c r="A50" s="3" t="s">
        <v>16</v>
      </c>
      <c r="B50" s="94" t="s">
        <v>55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ht="15.75">
      <c r="A51" s="4"/>
    </row>
    <row r="52" ht="15.75">
      <c r="A52" s="4"/>
    </row>
    <row r="53" spans="1:13" ht="31.5" customHeight="1">
      <c r="A53" s="92" t="s">
        <v>63</v>
      </c>
      <c r="B53" s="92" t="s">
        <v>56</v>
      </c>
      <c r="C53" s="92" t="s">
        <v>32</v>
      </c>
      <c r="D53" s="92" t="s">
        <v>33</v>
      </c>
      <c r="E53" s="92" t="s">
        <v>47</v>
      </c>
      <c r="F53" s="92"/>
      <c r="G53" s="92"/>
      <c r="H53" s="92" t="s">
        <v>57</v>
      </c>
      <c r="I53" s="92"/>
      <c r="J53" s="92"/>
      <c r="K53" s="92" t="s">
        <v>49</v>
      </c>
      <c r="L53" s="92"/>
      <c r="M53" s="92"/>
    </row>
    <row r="54" spans="1:13" ht="15.75" customHeight="1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</row>
    <row r="55" spans="1:13" ht="31.5">
      <c r="A55" s="92"/>
      <c r="B55" s="92"/>
      <c r="C55" s="92"/>
      <c r="D55" s="92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92" t="s">
        <v>59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92" t="s">
        <v>59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92" t="s">
        <v>59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92" t="s">
        <v>59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</row>
    <row r="69" spans="1:13" ht="15.75">
      <c r="A69" s="92" t="s">
        <v>60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</row>
    <row r="70" ht="15.75">
      <c r="A70" s="4"/>
    </row>
    <row r="71" ht="15.75">
      <c r="A71" s="4"/>
    </row>
    <row r="72" spans="1:13" ht="15.75">
      <c r="A72" s="94" t="s">
        <v>64</v>
      </c>
      <c r="B72" s="94"/>
      <c r="C72" s="94"/>
      <c r="D72" s="94"/>
      <c r="E72" s="94"/>
      <c r="F72" s="94"/>
      <c r="G72" s="94"/>
      <c r="H72" s="16"/>
      <c r="J72" s="136"/>
      <c r="K72" s="136"/>
      <c r="L72" s="136"/>
      <c r="M72" s="136"/>
    </row>
    <row r="73" spans="1:13" ht="15.75">
      <c r="A73" s="1"/>
      <c r="B73" s="3"/>
      <c r="C73" s="3"/>
      <c r="D73" s="1"/>
      <c r="H73" s="15" t="s">
        <v>38</v>
      </c>
      <c r="J73" s="96" t="s">
        <v>39</v>
      </c>
      <c r="K73" s="96"/>
      <c r="L73" s="96"/>
      <c r="M73" s="96"/>
    </row>
    <row r="74" spans="1:4" ht="15" customHeight="1">
      <c r="A74" s="2"/>
      <c r="D74" s="1"/>
    </row>
    <row r="75" spans="1:13" ht="15.75">
      <c r="A75" s="94" t="s">
        <v>65</v>
      </c>
      <c r="B75" s="94"/>
      <c r="C75" s="94"/>
      <c r="D75" s="94"/>
      <c r="E75" s="94"/>
      <c r="F75" s="94"/>
      <c r="G75" s="94"/>
      <c r="H75" s="16"/>
      <c r="J75" s="136"/>
      <c r="K75" s="136"/>
      <c r="L75" s="136"/>
      <c r="M75" s="136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96" t="s">
        <v>39</v>
      </c>
      <c r="K76" s="96"/>
      <c r="L76" s="96"/>
      <c r="M76" s="96"/>
    </row>
  </sheetData>
  <sheetProtection/>
  <mergeCells count="52">
    <mergeCell ref="A27:A28"/>
    <mergeCell ref="B27:B28"/>
    <mergeCell ref="B16:D16"/>
    <mergeCell ref="B41:B42"/>
    <mergeCell ref="C41:E41"/>
    <mergeCell ref="F41:H41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E9:M9"/>
    <mergeCell ref="E10:M10"/>
    <mergeCell ref="K1:M2"/>
    <mergeCell ref="A5:A6"/>
    <mergeCell ref="A7:A8"/>
    <mergeCell ref="A9:A10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6" customWidth="1"/>
    <col min="2" max="2" width="12.28125" style="26" customWidth="1"/>
    <col min="3" max="3" width="11.421875" style="26" customWidth="1"/>
    <col min="4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104" t="s">
        <v>97</v>
      </c>
      <c r="K1" s="104"/>
      <c r="L1" s="104"/>
      <c r="M1" s="104"/>
    </row>
    <row r="2" spans="10:13" ht="15.75">
      <c r="J2" s="104"/>
      <c r="K2" s="104"/>
      <c r="L2" s="104"/>
      <c r="M2" s="104"/>
    </row>
    <row r="3" spans="10:13" ht="15.75">
      <c r="J3" s="104"/>
      <c r="K3" s="104"/>
      <c r="L3" s="104"/>
      <c r="M3" s="104"/>
    </row>
    <row r="4" spans="10:13" ht="15.75">
      <c r="J4" s="104"/>
      <c r="K4" s="104"/>
      <c r="L4" s="104"/>
      <c r="M4" s="104"/>
    </row>
    <row r="5" spans="1:13" ht="15.75">
      <c r="A5" s="103" t="s">
        <v>44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1:13" ht="15.75">
      <c r="A6" s="103" t="s">
        <v>79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pans="1:13" ht="15.75">
      <c r="A7" s="97" t="s">
        <v>6</v>
      </c>
      <c r="B7" s="20"/>
      <c r="C7" s="17"/>
      <c r="E7" s="145"/>
      <c r="F7" s="145"/>
      <c r="G7" s="145"/>
      <c r="H7" s="145"/>
      <c r="I7" s="145"/>
      <c r="J7" s="145"/>
      <c r="K7" s="145"/>
      <c r="L7" s="145"/>
      <c r="M7" s="145"/>
    </row>
    <row r="8" spans="1:13" ht="15" customHeight="1">
      <c r="A8" s="97"/>
      <c r="B8" s="35" t="s">
        <v>66</v>
      </c>
      <c r="C8" s="46"/>
      <c r="D8" s="47"/>
      <c r="E8" s="99" t="s">
        <v>42</v>
      </c>
      <c r="F8" s="99"/>
      <c r="G8" s="99"/>
      <c r="H8" s="99"/>
      <c r="I8" s="99"/>
      <c r="J8" s="99"/>
      <c r="K8" s="99"/>
      <c r="L8" s="99"/>
      <c r="M8" s="99"/>
    </row>
    <row r="9" spans="1:13" ht="15.75">
      <c r="A9" s="97" t="s">
        <v>8</v>
      </c>
      <c r="B9" s="20"/>
      <c r="C9" s="17"/>
      <c r="E9" s="145"/>
      <c r="F9" s="145"/>
      <c r="G9" s="145"/>
      <c r="H9" s="145"/>
      <c r="I9" s="145"/>
      <c r="J9" s="145"/>
      <c r="K9" s="145"/>
      <c r="L9" s="145"/>
      <c r="M9" s="145"/>
    </row>
    <row r="10" spans="1:13" ht="15" customHeight="1">
      <c r="A10" s="97"/>
      <c r="B10" s="35" t="s">
        <v>66</v>
      </c>
      <c r="C10" s="46"/>
      <c r="D10" s="47"/>
      <c r="E10" s="124" t="s">
        <v>41</v>
      </c>
      <c r="F10" s="124"/>
      <c r="G10" s="124"/>
      <c r="H10" s="124"/>
      <c r="I10" s="124"/>
      <c r="J10" s="124"/>
      <c r="K10" s="124"/>
      <c r="L10" s="124"/>
      <c r="M10" s="124"/>
    </row>
    <row r="11" spans="1:13" ht="15.75">
      <c r="A11" s="97" t="s">
        <v>9</v>
      </c>
      <c r="B11" s="20"/>
      <c r="C11" s="20"/>
      <c r="E11" s="145"/>
      <c r="F11" s="145"/>
      <c r="G11" s="145"/>
      <c r="H11" s="145"/>
      <c r="I11" s="145"/>
      <c r="J11" s="145"/>
      <c r="K11" s="145"/>
      <c r="L11" s="145"/>
      <c r="M11" s="145"/>
    </row>
    <row r="12" spans="1:13" ht="15" customHeight="1">
      <c r="A12" s="97"/>
      <c r="B12" s="35" t="s">
        <v>66</v>
      </c>
      <c r="C12" s="9" t="s">
        <v>10</v>
      </c>
      <c r="D12" s="47"/>
      <c r="E12" s="99" t="s">
        <v>43</v>
      </c>
      <c r="F12" s="99"/>
      <c r="G12" s="99"/>
      <c r="H12" s="99"/>
      <c r="I12" s="99"/>
      <c r="J12" s="99"/>
      <c r="K12" s="99"/>
      <c r="L12" s="99"/>
      <c r="M12" s="99"/>
    </row>
    <row r="13" spans="1:13" ht="19.5" customHeight="1">
      <c r="A13" s="137" t="s">
        <v>80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</row>
    <row r="14" ht="15.75">
      <c r="A14" s="4"/>
    </row>
    <row r="15" spans="1:13" ht="31.5">
      <c r="A15" s="19" t="s">
        <v>62</v>
      </c>
      <c r="B15" s="92" t="s">
        <v>68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</row>
    <row r="16" spans="1:13" ht="15.75">
      <c r="A16" s="19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</row>
    <row r="17" spans="1:13" ht="15.75">
      <c r="A17" s="19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</row>
    <row r="18" ht="15.75">
      <c r="A18" s="4"/>
    </row>
    <row r="19" ht="15.75">
      <c r="A19" s="27" t="s">
        <v>81</v>
      </c>
    </row>
    <row r="20" ht="15.75">
      <c r="A20" s="17"/>
    </row>
    <row r="21" ht="15.75">
      <c r="A21" s="27" t="s">
        <v>82</v>
      </c>
    </row>
    <row r="22" ht="15.75">
      <c r="A22" s="4"/>
    </row>
    <row r="23" spans="1:13" ht="32.25" customHeight="1">
      <c r="A23" s="19" t="s">
        <v>62</v>
      </c>
      <c r="B23" s="92" t="s">
        <v>18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</row>
    <row r="24" spans="1:13" ht="15.75">
      <c r="A24" s="19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</row>
    <row r="25" spans="1:13" ht="15.75">
      <c r="A25" s="19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</row>
    <row r="26" ht="15.75">
      <c r="A26" s="4"/>
    </row>
    <row r="27" ht="15.75">
      <c r="A27" s="27" t="s">
        <v>83</v>
      </c>
    </row>
    <row r="28" spans="2:12" ht="15.75" customHeight="1">
      <c r="B28" s="36"/>
      <c r="L28" s="36" t="s">
        <v>71</v>
      </c>
    </row>
    <row r="29" ht="15.75">
      <c r="A29" s="4"/>
    </row>
    <row r="30" spans="1:26" ht="30" customHeight="1">
      <c r="A30" s="92" t="s">
        <v>62</v>
      </c>
      <c r="B30" s="92" t="s">
        <v>84</v>
      </c>
      <c r="C30" s="92"/>
      <c r="D30" s="92"/>
      <c r="E30" s="92" t="s">
        <v>47</v>
      </c>
      <c r="F30" s="92"/>
      <c r="G30" s="92"/>
      <c r="H30" s="92" t="s">
        <v>85</v>
      </c>
      <c r="I30" s="92"/>
      <c r="J30" s="92"/>
      <c r="K30" s="92" t="s">
        <v>49</v>
      </c>
      <c r="L30" s="92"/>
      <c r="M30" s="92"/>
      <c r="R30" s="146"/>
      <c r="S30" s="146"/>
      <c r="T30" s="146"/>
      <c r="U30" s="146"/>
      <c r="V30" s="146"/>
      <c r="W30" s="146"/>
      <c r="X30" s="146"/>
      <c r="Y30" s="146"/>
      <c r="Z30" s="146"/>
    </row>
    <row r="31" spans="1:26" ht="33" customHeight="1">
      <c r="A31" s="92"/>
      <c r="B31" s="92"/>
      <c r="C31" s="92"/>
      <c r="D31" s="92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>
      <c r="A32" s="19">
        <v>1</v>
      </c>
      <c r="B32" s="92">
        <v>2</v>
      </c>
      <c r="C32" s="92"/>
      <c r="D32" s="92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>
      <c r="A33" s="19"/>
      <c r="B33" s="92" t="s">
        <v>25</v>
      </c>
      <c r="C33" s="92"/>
      <c r="D33" s="92"/>
      <c r="E33" s="19"/>
      <c r="F33" s="19"/>
      <c r="G33" s="19"/>
      <c r="H33" s="19"/>
      <c r="I33" s="19"/>
      <c r="J33" s="19"/>
      <c r="K33" s="19"/>
      <c r="L33" s="19"/>
      <c r="M33" s="19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.75">
      <c r="A34" s="19"/>
      <c r="B34" s="92"/>
      <c r="C34" s="92"/>
      <c r="D34" s="92"/>
      <c r="E34" s="19"/>
      <c r="F34" s="19"/>
      <c r="G34" s="19"/>
      <c r="H34" s="19"/>
      <c r="I34" s="19"/>
      <c r="J34" s="19"/>
      <c r="K34" s="19"/>
      <c r="L34" s="19"/>
      <c r="M34" s="19"/>
      <c r="R34" s="28"/>
      <c r="S34" s="28"/>
      <c r="T34" s="28"/>
      <c r="U34" s="28"/>
      <c r="V34" s="28"/>
      <c r="W34" s="28"/>
      <c r="X34" s="28"/>
      <c r="Y34" s="28"/>
      <c r="Z34" s="28"/>
    </row>
    <row r="35" spans="1:13" ht="32.25" customHeight="1">
      <c r="A35" s="143" t="s">
        <v>86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</row>
    <row r="36" ht="15.75">
      <c r="A36" s="4"/>
    </row>
    <row r="37" spans="1:13" ht="33" customHeight="1">
      <c r="A37" s="94" t="s">
        <v>87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8" ht="15.75">
      <c r="K38" s="17" t="s">
        <v>71</v>
      </c>
    </row>
    <row r="39" ht="15.75">
      <c r="A39" s="4"/>
    </row>
    <row r="40" spans="1:13" ht="31.5" customHeight="1">
      <c r="A40" s="92" t="s">
        <v>17</v>
      </c>
      <c r="B40" s="92" t="s">
        <v>88</v>
      </c>
      <c r="C40" s="92"/>
      <c r="D40" s="92"/>
      <c r="E40" s="92" t="s">
        <v>47</v>
      </c>
      <c r="F40" s="92"/>
      <c r="G40" s="92"/>
      <c r="H40" s="92" t="s">
        <v>85</v>
      </c>
      <c r="I40" s="92"/>
      <c r="J40" s="92"/>
      <c r="K40" s="92" t="s">
        <v>49</v>
      </c>
      <c r="L40" s="92"/>
      <c r="M40" s="92"/>
    </row>
    <row r="41" spans="1:13" ht="33.75" customHeight="1">
      <c r="A41" s="92"/>
      <c r="B41" s="92"/>
      <c r="C41" s="92"/>
      <c r="D41" s="92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13" ht="15.75">
      <c r="A42" s="19">
        <v>1</v>
      </c>
      <c r="B42" s="92">
        <v>2</v>
      </c>
      <c r="C42" s="92"/>
      <c r="D42" s="92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92"/>
      <c r="C43" s="92"/>
      <c r="D43" s="92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7" t="s">
        <v>89</v>
      </c>
    </row>
    <row r="46" ht="15.75">
      <c r="A46" s="4"/>
    </row>
    <row r="47" spans="1:13" ht="53.25" customHeight="1">
      <c r="A47" s="92" t="s">
        <v>17</v>
      </c>
      <c r="B47" s="92" t="s">
        <v>56</v>
      </c>
      <c r="C47" s="92" t="s">
        <v>32</v>
      </c>
      <c r="D47" s="92" t="s">
        <v>33</v>
      </c>
      <c r="E47" s="92" t="s">
        <v>47</v>
      </c>
      <c r="F47" s="92"/>
      <c r="G47" s="92"/>
      <c r="H47" s="92" t="s">
        <v>90</v>
      </c>
      <c r="I47" s="92"/>
      <c r="J47" s="92"/>
      <c r="K47" s="92" t="s">
        <v>49</v>
      </c>
      <c r="L47" s="92"/>
      <c r="M47" s="92"/>
    </row>
    <row r="48" spans="1:13" ht="30.75" customHeight="1">
      <c r="A48" s="92"/>
      <c r="B48" s="92"/>
      <c r="C48" s="92"/>
      <c r="D48" s="92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92" t="s">
        <v>91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</row>
    <row r="54" spans="1:13" ht="15.75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92" t="s">
        <v>91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</row>
    <row r="58" spans="1:13" ht="31.5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92" t="s">
        <v>91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</row>
    <row r="62" spans="1:13" ht="15.75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92" t="s">
        <v>91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</row>
    <row r="66" spans="1:13" ht="15.75">
      <c r="A66" s="92" t="s">
        <v>60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</row>
    <row r="67" ht="15.75">
      <c r="A67" s="4"/>
    </row>
    <row r="68" spans="1:4" ht="19.5" customHeight="1">
      <c r="A68" s="27" t="s">
        <v>92</v>
      </c>
      <c r="B68" s="27"/>
      <c r="C68" s="27"/>
      <c r="D68" s="27"/>
    </row>
    <row r="69" spans="1:4" ht="6.75" customHeight="1">
      <c r="A69" s="137" t="s">
        <v>93</v>
      </c>
      <c r="B69" s="137"/>
      <c r="C69" s="137"/>
      <c r="D69" s="137"/>
    </row>
    <row r="70" spans="1:4" ht="19.5" customHeight="1">
      <c r="A70" s="29" t="s">
        <v>94</v>
      </c>
      <c r="B70" s="29"/>
      <c r="C70" s="29"/>
      <c r="D70" s="29"/>
    </row>
    <row r="71" spans="1:5" ht="15.75">
      <c r="A71" s="93" t="s">
        <v>96</v>
      </c>
      <c r="B71" s="93"/>
      <c r="C71" s="93"/>
      <c r="D71" s="93"/>
      <c r="E71" s="93"/>
    </row>
    <row r="72" spans="1:13" ht="15.75">
      <c r="A72" s="93"/>
      <c r="B72" s="93"/>
      <c r="C72" s="93"/>
      <c r="D72" s="93"/>
      <c r="E72" s="93"/>
      <c r="G72" s="142"/>
      <c r="H72" s="142"/>
      <c r="J72" s="142"/>
      <c r="K72" s="142"/>
      <c r="L72" s="142"/>
      <c r="M72" s="142"/>
    </row>
    <row r="73" spans="1:13" ht="15.75" customHeight="1">
      <c r="A73" s="30"/>
      <c r="B73" s="30"/>
      <c r="C73" s="30"/>
      <c r="D73" s="30"/>
      <c r="E73" s="30"/>
      <c r="G73" s="141" t="s">
        <v>38</v>
      </c>
      <c r="H73" s="141"/>
      <c r="J73" s="124" t="s">
        <v>78</v>
      </c>
      <c r="K73" s="124"/>
      <c r="L73" s="124"/>
      <c r="M73" s="124"/>
    </row>
    <row r="74" spans="1:13" ht="43.5" customHeight="1">
      <c r="A74" s="93" t="s">
        <v>95</v>
      </c>
      <c r="B74" s="93"/>
      <c r="C74" s="93"/>
      <c r="D74" s="93"/>
      <c r="E74" s="93"/>
      <c r="G74" s="142"/>
      <c r="H74" s="142"/>
      <c r="J74" s="142"/>
      <c r="K74" s="142"/>
      <c r="L74" s="142"/>
      <c r="M74" s="142"/>
    </row>
    <row r="75" spans="1:13" ht="15.75" customHeight="1">
      <c r="A75" s="93"/>
      <c r="B75" s="93"/>
      <c r="C75" s="93"/>
      <c r="D75" s="93"/>
      <c r="E75" s="93"/>
      <c r="G75" s="141" t="s">
        <v>38</v>
      </c>
      <c r="H75" s="141"/>
      <c r="J75" s="124" t="s">
        <v>78</v>
      </c>
      <c r="K75" s="124"/>
      <c r="L75" s="124"/>
      <c r="M75" s="124"/>
    </row>
  </sheetData>
  <sheetProtection/>
  <mergeCells count="62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A6:M6"/>
    <mergeCell ref="E7:M7"/>
    <mergeCell ref="E8:M8"/>
    <mergeCell ref="E9:M9"/>
    <mergeCell ref="E10:M10"/>
    <mergeCell ref="A7:A8"/>
    <mergeCell ref="A9:A10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B40:D41"/>
    <mergeCell ref="K40:M40"/>
    <mergeCell ref="A40:A41"/>
    <mergeCell ref="E40:G40"/>
    <mergeCell ref="H40:J40"/>
    <mergeCell ref="B17:M17"/>
    <mergeCell ref="G74:H74"/>
    <mergeCell ref="A69:D69"/>
    <mergeCell ref="E47:G47"/>
    <mergeCell ref="H47:J47"/>
    <mergeCell ref="G73:H73"/>
    <mergeCell ref="B32:D32"/>
    <mergeCell ref="B33:D33"/>
    <mergeCell ref="B34:D34"/>
    <mergeCell ref="A35:M35"/>
    <mergeCell ref="A37:M37"/>
    <mergeCell ref="G75:H75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Оля</cp:lastModifiedBy>
  <cp:lastPrinted>2020-04-16T08:11:41Z</cp:lastPrinted>
  <dcterms:created xsi:type="dcterms:W3CDTF">2018-12-28T08:43:53Z</dcterms:created>
  <dcterms:modified xsi:type="dcterms:W3CDTF">2020-04-17T08:10:56Z</dcterms:modified>
  <cp:category/>
  <cp:version/>
  <cp:contentType/>
  <cp:contentStatus/>
</cp:coreProperties>
</file>